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505" windowHeight="6585" firstSheet="1" activeTab="1"/>
  </bookViews>
  <sheets>
    <sheet name="SMP99-CONTENTS" sheetId="1" r:id="rId1"/>
    <sheet name="SMP99-Table1" sheetId="2" r:id="rId2"/>
    <sheet name="SMP99-Tab2" sheetId="3" r:id="rId3"/>
    <sheet name="SMP99-Tab3a" sheetId="4" r:id="rId4"/>
    <sheet name="SMP99-Tab3b" sheetId="5" r:id="rId5"/>
    <sheet name="SMP99-Tab4" sheetId="6" r:id="rId6"/>
    <sheet name="SMP99-Tab5" sheetId="7" r:id="rId7"/>
    <sheet name="SMP99-Tab6" sheetId="8" r:id="rId8"/>
    <sheet name="SMP99-Tab7" sheetId="9" r:id="rId9"/>
    <sheet name="SMP99-Tab8" sheetId="10" r:id="rId10"/>
    <sheet name="SMP99-Tab9" sheetId="11" r:id="rId11"/>
    <sheet name="SMP99-Tab10" sheetId="12" r:id="rId12"/>
    <sheet name="SMP99-Tab11" sheetId="13" r:id="rId13"/>
    <sheet name="SMP99-Tab12" sheetId="14" r:id="rId14"/>
    <sheet name="SMP99-Tab13" sheetId="15" r:id="rId15"/>
  </sheets>
  <definedNames>
    <definedName name="CRITERIA">'SMP99-Tab3b'!$L$181</definedName>
    <definedName name="PAGE1">'SMP99-Tab2'!$B$1:$J$36</definedName>
    <definedName name="PAGE2">'SMP99-Tab2'!$A$37:$F$67</definedName>
    <definedName name="PAGE3">'SMP99-Tab2'!$B$71:$G$95</definedName>
    <definedName name="PAGE4">'SMP99-Tab2'!$A$97:$F$128</definedName>
    <definedName name="PAGE5">'SMP99-Tab2'!$A$129:$G$157</definedName>
    <definedName name="_xlnm.Print_Area" localSheetId="0">'SMP99-CONTENTS'!$A$2:$D$46</definedName>
    <definedName name="_xlnm.Print_Area" localSheetId="11">'SMP99-Tab10'!$A$10:$H$121</definedName>
    <definedName name="_xlnm.Print_Area" localSheetId="12">'SMP99-Tab11'!$A$1:$H$751</definedName>
    <definedName name="_xlnm.Print_Area" localSheetId="13">'SMP99-Tab12'!$A$1:$G$226</definedName>
    <definedName name="_xlnm.Print_Area" localSheetId="14">'SMP99-Tab13'!$A$1:$I$290</definedName>
    <definedName name="_xlnm.Print_Area" localSheetId="2">'SMP99-Tab2'!$A$16:$O$234</definedName>
    <definedName name="_xlnm.Print_Area" localSheetId="3">'SMP99-Tab3a'!$A$13:$O$251</definedName>
    <definedName name="_xlnm.Print_Area" localSheetId="4">'SMP99-Tab3b'!$A$14:$U$247</definedName>
    <definedName name="_xlnm.Print_Area" localSheetId="5">'SMP99-Tab4'!$A$10:$G$356</definedName>
    <definedName name="_xlnm.Print_Area" localSheetId="6">'SMP99-Tab5'!$A$1:$G$45</definedName>
    <definedName name="_xlnm.Print_Area" localSheetId="7">'SMP99-Tab6'!$A$1:$I$225</definedName>
    <definedName name="_xlnm.Print_Area" localSheetId="8">'SMP99-Tab7'!$A$1:$G$273</definedName>
    <definedName name="_xlnm.Print_Area" localSheetId="9">'SMP99-Tab8'!$A$1:$H$164</definedName>
    <definedName name="_xlnm.Print_Area" localSheetId="10">'SMP99-Tab9'!$A$1:$I$121</definedName>
    <definedName name="_xlnm.Print_Area" localSheetId="1">'SMP99-Table1'!$A$1:$H$66</definedName>
    <definedName name="_xlnm.Print_Titles" localSheetId="11">'SMP99-Tab10'!$1:$9</definedName>
    <definedName name="_xlnm.Print_Titles" localSheetId="12">'SMP99-Tab11'!$1:$12</definedName>
    <definedName name="_xlnm.Print_Titles" localSheetId="13">'SMP99-Tab12'!$1:$12</definedName>
    <definedName name="_xlnm.Print_Titles" localSheetId="14">'SMP99-Tab13'!$1:$11</definedName>
    <definedName name="_xlnm.Print_Titles" localSheetId="2">'SMP99-Tab2'!$1:$15</definedName>
    <definedName name="_xlnm.Print_Titles" localSheetId="3">'SMP99-Tab3a'!$1:$12</definedName>
    <definedName name="_xlnm.Print_Titles" localSheetId="4">'SMP99-Tab3b'!$1:$13</definedName>
    <definedName name="_xlnm.Print_Titles" localSheetId="5">'SMP99-Tab4'!$1:$9</definedName>
    <definedName name="_xlnm.Print_Titles" localSheetId="7">'SMP99-Tab6'!$1:$9</definedName>
    <definedName name="_xlnm.Print_Titles" localSheetId="8">'SMP99-Tab7'!$1:$8</definedName>
    <definedName name="_xlnm.Print_Titles" localSheetId="9">'SMP99-Tab8'!$1:$8</definedName>
    <definedName name="_xlnm.Print_Titles" localSheetId="10">'SMP99-Tab9'!$1:$9</definedName>
    <definedName name="Total">'SMP99-Table1'!$B$43:$H$44</definedName>
  </definedNames>
  <calcPr fullCalcOnLoad="1"/>
</workbook>
</file>

<file path=xl/sharedStrings.xml><?xml version="1.0" encoding="utf-8"?>
<sst xmlns="http://schemas.openxmlformats.org/spreadsheetml/2006/main" count="5874" uniqueCount="1800">
  <si>
    <t>DEPARTMENT OF VETERANS AFFAIRS</t>
  </si>
  <si>
    <t>SUMMARY OF MEDICAL PROGRAMS</t>
  </si>
  <si>
    <t xml:space="preserve">    Fiscal Year 1999 - Cumulative October 1, 1998 through September 30, 1999</t>
  </si>
  <si>
    <t>TABLE OF CONTENTS</t>
  </si>
  <si>
    <t>Table</t>
  </si>
  <si>
    <t>Page</t>
  </si>
  <si>
    <t>.</t>
  </si>
  <si>
    <t>Medical and Dental Care Summary</t>
  </si>
  <si>
    <t>VA Hospital Care - Admissions, Discharges,  and Patients Treated</t>
  </si>
  <si>
    <t>3A</t>
  </si>
  <si>
    <t xml:space="preserve">VA Hospital Care - All Bed Sections </t>
  </si>
  <si>
    <t>Average Operating Beds, Average Daily Census, and Bed Occupancy Rate</t>
  </si>
  <si>
    <t>3B</t>
  </si>
  <si>
    <t>VA Hospital Care - Medical Care Bed Sections</t>
  </si>
  <si>
    <t>Non-VA Hospital Care</t>
  </si>
  <si>
    <t>State-Home Hospital Care</t>
  </si>
  <si>
    <t>VA Nursing Home Care</t>
  </si>
  <si>
    <t>Community Nursing Home Care</t>
  </si>
  <si>
    <t>State Nursing Home Care</t>
  </si>
  <si>
    <t>VA Domiciliary Care</t>
  </si>
  <si>
    <t>State-Home Domiciliary Care</t>
  </si>
  <si>
    <t>Outpatient Medical Care - Visits to VA Staff by Type of Visit</t>
  </si>
  <si>
    <t>Outpatient Medical Care - Fee Basis - By Category of Visit</t>
  </si>
  <si>
    <t>Inpatient and Outpatient Dental Workload</t>
  </si>
  <si>
    <t>2. VA HOSPITAL CARE</t>
  </si>
  <si>
    <t xml:space="preserve">ADMISSIONS, DISCHARGES, AND PATIENTS TREATED </t>
  </si>
  <si>
    <t>Fiscal Year 1999 - Cumulative October 1, 1998 through September 30, 1999</t>
  </si>
  <si>
    <t xml:space="preserve"> </t>
  </si>
  <si>
    <t xml:space="preserve">Patients Treated by Bed Section </t>
  </si>
  <si>
    <t>Medical Bed Sections</t>
  </si>
  <si>
    <t>Hospital</t>
  </si>
  <si>
    <t>Psychiatric</t>
  </si>
  <si>
    <t>Surgical</t>
  </si>
  <si>
    <t>Rehabil-</t>
  </si>
  <si>
    <t xml:space="preserve">Spinal </t>
  </si>
  <si>
    <t>Blind</t>
  </si>
  <si>
    <t>VISN</t>
  </si>
  <si>
    <t>Station</t>
  </si>
  <si>
    <t>Admissions</t>
  </si>
  <si>
    <t>Discharges</t>
  </si>
  <si>
    <t>Care</t>
  </si>
  <si>
    <t>Bed</t>
  </si>
  <si>
    <t>Total</t>
  </si>
  <si>
    <t xml:space="preserve">Medical </t>
  </si>
  <si>
    <t>Inter-</t>
  </si>
  <si>
    <t>Neurology</t>
  </si>
  <si>
    <t>itation</t>
  </si>
  <si>
    <t>Cord</t>
  </si>
  <si>
    <t>and State</t>
  </si>
  <si>
    <t>Facility</t>
  </si>
  <si>
    <t>Number</t>
  </si>
  <si>
    <t>and Deaths</t>
  </si>
  <si>
    <t>Section</t>
  </si>
  <si>
    <t>Service</t>
  </si>
  <si>
    <t>mediate</t>
  </si>
  <si>
    <t>Medicine</t>
  </si>
  <si>
    <t>Injury</t>
  </si>
  <si>
    <t>Departmentwide--totals</t>
  </si>
  <si>
    <t xml:space="preserve">Transfers between Hospitals </t>
  </si>
  <si>
    <t>Medical Centers--totals</t>
  </si>
  <si>
    <t>Veterans Integrated Service Network #1</t>
  </si>
  <si>
    <t>Connecticut</t>
  </si>
  <si>
    <t>West Haven</t>
  </si>
  <si>
    <t>689..</t>
  </si>
  <si>
    <t>Maine</t>
  </si>
  <si>
    <t>Togus</t>
  </si>
  <si>
    <t>402..</t>
  </si>
  <si>
    <t>Massachusetts</t>
  </si>
  <si>
    <t>Bedford</t>
  </si>
  <si>
    <t>518..</t>
  </si>
  <si>
    <t>Boston</t>
  </si>
  <si>
    <t>523..</t>
  </si>
  <si>
    <t>Northampton</t>
  </si>
  <si>
    <t>631..</t>
  </si>
  <si>
    <t>New Hampshire</t>
  </si>
  <si>
    <t>Manchester</t>
  </si>
  <si>
    <t>608..</t>
  </si>
  <si>
    <t>Rhode Island</t>
  </si>
  <si>
    <t>Providence</t>
  </si>
  <si>
    <t>650..</t>
  </si>
  <si>
    <t>Vermont</t>
  </si>
  <si>
    <t>White River Junction</t>
  </si>
  <si>
    <t>405..</t>
  </si>
  <si>
    <t>Veterans Integrated Service Network #2</t>
  </si>
  <si>
    <t>New York</t>
  </si>
  <si>
    <t>Albany</t>
  </si>
  <si>
    <t>500..</t>
  </si>
  <si>
    <t>Bath</t>
  </si>
  <si>
    <t>514..</t>
  </si>
  <si>
    <t xml:space="preserve">Buffalo  </t>
  </si>
  <si>
    <t>528..</t>
  </si>
  <si>
    <t>Canandaigua</t>
  </si>
  <si>
    <t>532..</t>
  </si>
  <si>
    <t>Syracuse</t>
  </si>
  <si>
    <t>670..</t>
  </si>
  <si>
    <t>Veterans Integrated Service Network #3</t>
  </si>
  <si>
    <t>New Jersey</t>
  </si>
  <si>
    <t>East Orange</t>
  </si>
  <si>
    <t>561..</t>
  </si>
  <si>
    <t>Bronx</t>
  </si>
  <si>
    <t>526..</t>
  </si>
  <si>
    <t>Brooklyn (PDV)</t>
  </si>
  <si>
    <t>527..</t>
  </si>
  <si>
    <t>Montrose</t>
  </si>
  <si>
    <t>620..</t>
  </si>
  <si>
    <t>630..</t>
  </si>
  <si>
    <t>Northport</t>
  </si>
  <si>
    <t>632..</t>
  </si>
  <si>
    <t>Veterans Integrated Service Network #4</t>
  </si>
  <si>
    <t>Delaware</t>
  </si>
  <si>
    <t>Wilmington</t>
  </si>
  <si>
    <t>460..</t>
  </si>
  <si>
    <t>Pennsylvania</t>
  </si>
  <si>
    <t>Altoona</t>
  </si>
  <si>
    <t>503..</t>
  </si>
  <si>
    <t>Butler</t>
  </si>
  <si>
    <t>529..</t>
  </si>
  <si>
    <t>Coatesville</t>
  </si>
  <si>
    <t>542..</t>
  </si>
  <si>
    <t>Erie</t>
  </si>
  <si>
    <t>562..</t>
  </si>
  <si>
    <t>Lebanon</t>
  </si>
  <si>
    <t>595..</t>
  </si>
  <si>
    <t>Philadelphia</t>
  </si>
  <si>
    <t>642..</t>
  </si>
  <si>
    <t>Pittsburgh  (University Dr.)</t>
  </si>
  <si>
    <t>646..</t>
  </si>
  <si>
    <t>Wilkes-Barre</t>
  </si>
  <si>
    <t>693..</t>
  </si>
  <si>
    <t>West Virginia</t>
  </si>
  <si>
    <t>Clarksburg</t>
  </si>
  <si>
    <t>540..</t>
  </si>
  <si>
    <t>Veterans Integrated Service Network #5</t>
  </si>
  <si>
    <t>District of Columbia</t>
  </si>
  <si>
    <t>Washington</t>
  </si>
  <si>
    <t>688..</t>
  </si>
  <si>
    <t>Maryland</t>
  </si>
  <si>
    <t>Baltimore</t>
  </si>
  <si>
    <t>512..</t>
  </si>
  <si>
    <t>Martinsburg</t>
  </si>
  <si>
    <t>613..</t>
  </si>
  <si>
    <t>Veterans Integrated Service Network #6</t>
  </si>
  <si>
    <t>North Carolina</t>
  </si>
  <si>
    <t>Asheville</t>
  </si>
  <si>
    <t>637..</t>
  </si>
  <si>
    <t>Durham</t>
  </si>
  <si>
    <t>558..</t>
  </si>
  <si>
    <t>Fayetteville</t>
  </si>
  <si>
    <t>565..</t>
  </si>
  <si>
    <t>Salisbury</t>
  </si>
  <si>
    <t>659..</t>
  </si>
  <si>
    <t>Virginia</t>
  </si>
  <si>
    <t>Hampton</t>
  </si>
  <si>
    <t>590..</t>
  </si>
  <si>
    <t>Richmond</t>
  </si>
  <si>
    <t>652..</t>
  </si>
  <si>
    <t>Salem</t>
  </si>
  <si>
    <t>658..</t>
  </si>
  <si>
    <t>Beckley</t>
  </si>
  <si>
    <t>517..</t>
  </si>
  <si>
    <t xml:space="preserve">Veterans Integrated Service Network #7 </t>
  </si>
  <si>
    <t>Alabama</t>
  </si>
  <si>
    <t>Birmingham</t>
  </si>
  <si>
    <t>521..</t>
  </si>
  <si>
    <t>Montgomery</t>
  </si>
  <si>
    <t>619..</t>
  </si>
  <si>
    <t>Tuscaloosa</t>
  </si>
  <si>
    <t>679..</t>
  </si>
  <si>
    <t>Georgia</t>
  </si>
  <si>
    <t>Atlanta</t>
  </si>
  <si>
    <t>508..</t>
  </si>
  <si>
    <t>Augusta (PDV)</t>
  </si>
  <si>
    <t>509..</t>
  </si>
  <si>
    <t>Dublin</t>
  </si>
  <si>
    <t>557..</t>
  </si>
  <si>
    <t>South Carolina</t>
  </si>
  <si>
    <t>Charleston</t>
  </si>
  <si>
    <t>534..</t>
  </si>
  <si>
    <t>Columbia</t>
  </si>
  <si>
    <t>544..</t>
  </si>
  <si>
    <t xml:space="preserve">Veterans Integrated Service Network #8 </t>
  </si>
  <si>
    <t>Florida</t>
  </si>
  <si>
    <t>Bay Pines</t>
  </si>
  <si>
    <t>516..</t>
  </si>
  <si>
    <t>Gainesville</t>
  </si>
  <si>
    <t>573..</t>
  </si>
  <si>
    <t>Miami</t>
  </si>
  <si>
    <t>546..</t>
  </si>
  <si>
    <t xml:space="preserve">Tampa </t>
  </si>
  <si>
    <t>673..</t>
  </si>
  <si>
    <t xml:space="preserve">West Palm </t>
  </si>
  <si>
    <t>548..</t>
  </si>
  <si>
    <t>Puerto Rico</t>
  </si>
  <si>
    <t>San Juan</t>
  </si>
  <si>
    <t>672..</t>
  </si>
  <si>
    <t xml:space="preserve">Veterans Integrated Service Network #9 </t>
  </si>
  <si>
    <t>Kentucky</t>
  </si>
  <si>
    <t>Lexington (PDV)</t>
  </si>
  <si>
    <t>596..</t>
  </si>
  <si>
    <t>Louisville</t>
  </si>
  <si>
    <t>603..</t>
  </si>
  <si>
    <t>Tennessee</t>
  </si>
  <si>
    <t>Memphis</t>
  </si>
  <si>
    <t>614..</t>
  </si>
  <si>
    <t>Mountain Home</t>
  </si>
  <si>
    <t>621..</t>
  </si>
  <si>
    <t>Murfreesboro</t>
  </si>
  <si>
    <t>622..</t>
  </si>
  <si>
    <t>Nashville</t>
  </si>
  <si>
    <t>626..</t>
  </si>
  <si>
    <t>Huntington</t>
  </si>
  <si>
    <t>581..</t>
  </si>
  <si>
    <t>Veterans Integrated Service Network #10</t>
  </si>
  <si>
    <t>Ohio</t>
  </si>
  <si>
    <t>Chillicothe</t>
  </si>
  <si>
    <t>538..</t>
  </si>
  <si>
    <t>Cincinnati</t>
  </si>
  <si>
    <t>539..</t>
  </si>
  <si>
    <t>Cleveland (PDV)</t>
  </si>
  <si>
    <t>541..</t>
  </si>
  <si>
    <t>Dayton</t>
  </si>
  <si>
    <t>552..</t>
  </si>
  <si>
    <t>Veterans Integrated Service Network #11</t>
  </si>
  <si>
    <t>Illinois</t>
  </si>
  <si>
    <t>Danville</t>
  </si>
  <si>
    <t>550..</t>
  </si>
  <si>
    <t>Indiana</t>
  </si>
  <si>
    <t>Indianapolis (MC2)</t>
  </si>
  <si>
    <t>583..</t>
  </si>
  <si>
    <t>Marion</t>
  </si>
  <si>
    <t>610..</t>
  </si>
  <si>
    <t>Michigan</t>
  </si>
  <si>
    <t>Ann Arbor</t>
  </si>
  <si>
    <t>506..</t>
  </si>
  <si>
    <t>Battle Creek</t>
  </si>
  <si>
    <t>515..</t>
  </si>
  <si>
    <t>Detroit</t>
  </si>
  <si>
    <t>553..</t>
  </si>
  <si>
    <t>Saginaw</t>
  </si>
  <si>
    <t>655..</t>
  </si>
  <si>
    <t xml:space="preserve">Veterans Integrated Service Network #12 </t>
  </si>
  <si>
    <t>Chicago (West Side)</t>
  </si>
  <si>
    <t>537..</t>
  </si>
  <si>
    <t>Hines</t>
  </si>
  <si>
    <t>578..</t>
  </si>
  <si>
    <t>North Chicago</t>
  </si>
  <si>
    <t>556..</t>
  </si>
  <si>
    <t>Iron Mountain</t>
  </si>
  <si>
    <t>585..</t>
  </si>
  <si>
    <t>Wisconsin</t>
  </si>
  <si>
    <t>Madison</t>
  </si>
  <si>
    <t>607..</t>
  </si>
  <si>
    <t>Milwaukee</t>
  </si>
  <si>
    <t>695..</t>
  </si>
  <si>
    <t>Tomah</t>
  </si>
  <si>
    <t>676..</t>
  </si>
  <si>
    <t>Veterans Integrated Service Network #13</t>
  </si>
  <si>
    <t>Minnesota</t>
  </si>
  <si>
    <t>Minneapolis</t>
  </si>
  <si>
    <t>618..</t>
  </si>
  <si>
    <t>St. Cloud</t>
  </si>
  <si>
    <t>656..</t>
  </si>
  <si>
    <t>North Dakota</t>
  </si>
  <si>
    <t>Fargo</t>
  </si>
  <si>
    <t>437..</t>
  </si>
  <si>
    <t>South Dakota</t>
  </si>
  <si>
    <t>Fort Meade</t>
  </si>
  <si>
    <t>568..</t>
  </si>
  <si>
    <t>Sioux Falls</t>
  </si>
  <si>
    <t>438..</t>
  </si>
  <si>
    <t>Veterans Integrated Service Network #14</t>
  </si>
  <si>
    <t>Iowa</t>
  </si>
  <si>
    <t>Des Moines</t>
  </si>
  <si>
    <t>555..</t>
  </si>
  <si>
    <t>Iowa City</t>
  </si>
  <si>
    <t>584..</t>
  </si>
  <si>
    <t>Nebraska</t>
  </si>
  <si>
    <t>Lincoln</t>
  </si>
  <si>
    <t>597..</t>
  </si>
  <si>
    <t>Omaha</t>
  </si>
  <si>
    <t>636..</t>
  </si>
  <si>
    <t>Veterans Integrated Service Network #15</t>
  </si>
  <si>
    <t>609..</t>
  </si>
  <si>
    <t>Kansas</t>
  </si>
  <si>
    <t>Wichita</t>
  </si>
  <si>
    <t>452..</t>
  </si>
  <si>
    <t>Topeka</t>
  </si>
  <si>
    <t>677..</t>
  </si>
  <si>
    <t>Missouri</t>
  </si>
  <si>
    <t>543..</t>
  </si>
  <si>
    <t>Kansas City</t>
  </si>
  <si>
    <t>589..</t>
  </si>
  <si>
    <t>Poplar Bluff</t>
  </si>
  <si>
    <t>647..</t>
  </si>
  <si>
    <t>St. Louis (PDV)</t>
  </si>
  <si>
    <t>657..</t>
  </si>
  <si>
    <t>Veterans Integrated Service Network #16</t>
  </si>
  <si>
    <t>Arkansas</t>
  </si>
  <si>
    <t>564..</t>
  </si>
  <si>
    <t>Little Rock (PDV)</t>
  </si>
  <si>
    <t>598..</t>
  </si>
  <si>
    <t>Louisiana</t>
  </si>
  <si>
    <t>Alexandria</t>
  </si>
  <si>
    <t>502..</t>
  </si>
  <si>
    <t>New Orleans</t>
  </si>
  <si>
    <t>629..</t>
  </si>
  <si>
    <t>Shreveport</t>
  </si>
  <si>
    <t>667..</t>
  </si>
  <si>
    <t>Mississippi</t>
  </si>
  <si>
    <t>Biloxi (PDV)</t>
  </si>
  <si>
    <t>520..</t>
  </si>
  <si>
    <t>Jackson</t>
  </si>
  <si>
    <t>586..</t>
  </si>
  <si>
    <t>Oklahoma</t>
  </si>
  <si>
    <t>Muskogee</t>
  </si>
  <si>
    <t>623..</t>
  </si>
  <si>
    <t>Oklahoma City</t>
  </si>
  <si>
    <t>635..</t>
  </si>
  <si>
    <t>Texas</t>
  </si>
  <si>
    <t>Houston</t>
  </si>
  <si>
    <t>580..</t>
  </si>
  <si>
    <t>Veterans Integrated Service Network #17</t>
  </si>
  <si>
    <t>Dallas</t>
  </si>
  <si>
    <t>549..</t>
  </si>
  <si>
    <t>San Antonio</t>
  </si>
  <si>
    <t>671..</t>
  </si>
  <si>
    <t>Temple</t>
  </si>
  <si>
    <t>674..</t>
  </si>
  <si>
    <t xml:space="preserve">Veterans Integrated Service Network #18 </t>
  </si>
  <si>
    <t>Arizona</t>
  </si>
  <si>
    <t>Phoenix</t>
  </si>
  <si>
    <t>644..</t>
  </si>
  <si>
    <t>Prescott</t>
  </si>
  <si>
    <t>649..</t>
  </si>
  <si>
    <t>Tucson</t>
  </si>
  <si>
    <t>678..</t>
  </si>
  <si>
    <t>New Mexico</t>
  </si>
  <si>
    <t>Albuquerque</t>
  </si>
  <si>
    <t>501..</t>
  </si>
  <si>
    <t>Amarillo</t>
  </si>
  <si>
    <t>504..</t>
  </si>
  <si>
    <t>Big Spring</t>
  </si>
  <si>
    <t>519..</t>
  </si>
  <si>
    <t>Veterans Integrated Service Network #19</t>
  </si>
  <si>
    <t>Colorado</t>
  </si>
  <si>
    <t>Denver</t>
  </si>
  <si>
    <t>554..</t>
  </si>
  <si>
    <t>Grand Junction</t>
  </si>
  <si>
    <t>575..</t>
  </si>
  <si>
    <t>Montana</t>
  </si>
  <si>
    <t>Fort Harrison</t>
  </si>
  <si>
    <t>436..</t>
  </si>
  <si>
    <t>Utah</t>
  </si>
  <si>
    <t>Salt Lake City</t>
  </si>
  <si>
    <t>660..</t>
  </si>
  <si>
    <t>Wyoming</t>
  </si>
  <si>
    <t>Cheyenne</t>
  </si>
  <si>
    <t>442..</t>
  </si>
  <si>
    <t>Sheridan</t>
  </si>
  <si>
    <t>666..</t>
  </si>
  <si>
    <t xml:space="preserve">Veterans Integrated Service Network #20 </t>
  </si>
  <si>
    <t>Alaska</t>
  </si>
  <si>
    <t>Anchorage (ROC)</t>
  </si>
  <si>
    <t>463..</t>
  </si>
  <si>
    <t>Idaho</t>
  </si>
  <si>
    <t>Boise</t>
  </si>
  <si>
    <t>531..</t>
  </si>
  <si>
    <t>Oregon</t>
  </si>
  <si>
    <t>Portland (PDV)</t>
  </si>
  <si>
    <t>648..</t>
  </si>
  <si>
    <t>Roseburg</t>
  </si>
  <si>
    <t>653..</t>
  </si>
  <si>
    <t>Seattle</t>
  </si>
  <si>
    <t>663..</t>
  </si>
  <si>
    <t>Spokane</t>
  </si>
  <si>
    <t>668..</t>
  </si>
  <si>
    <t>Walla Walla</t>
  </si>
  <si>
    <t>687..</t>
  </si>
  <si>
    <t>Veterans Integrated Service Network #21</t>
  </si>
  <si>
    <t>California</t>
  </si>
  <si>
    <t>Fresno</t>
  </si>
  <si>
    <t>570..</t>
  </si>
  <si>
    <t>612..</t>
  </si>
  <si>
    <t>640..</t>
  </si>
  <si>
    <t>San Francisco</t>
  </si>
  <si>
    <t>662..</t>
  </si>
  <si>
    <t>Hawaii</t>
  </si>
  <si>
    <t>Honolulu (ROC)</t>
  </si>
  <si>
    <t>459..</t>
  </si>
  <si>
    <t>Nevada</t>
  </si>
  <si>
    <t>Reno</t>
  </si>
  <si>
    <t>654..</t>
  </si>
  <si>
    <t>Veterans Integrated Service Network #22</t>
  </si>
  <si>
    <t>Loma Linda</t>
  </si>
  <si>
    <t>605..</t>
  </si>
  <si>
    <t>Long Beach</t>
  </si>
  <si>
    <t>600..</t>
  </si>
  <si>
    <t>San Diego</t>
  </si>
  <si>
    <t>664..</t>
  </si>
  <si>
    <t>W. Los Angeles (PDV)</t>
  </si>
  <si>
    <t>691..</t>
  </si>
  <si>
    <t xml:space="preserve">Las Vegas </t>
  </si>
  <si>
    <t>593..</t>
  </si>
  <si>
    <t>3A.  VA HOSPITAL CARE--ALL BED SECTIONS</t>
  </si>
  <si>
    <t>AVERAGE OPERATING BEDS, AVERAGE DAILY CENSUS, AND BED OCCUPANCY RATE</t>
  </si>
  <si>
    <t xml:space="preserve"> Fiscal Year 1999 - Cumulative October 1, 1998 through September 30, 1999</t>
  </si>
  <si>
    <t>All Bed Sections--total</t>
  </si>
  <si>
    <t>Medical</t>
  </si>
  <si>
    <t>Average</t>
  </si>
  <si>
    <t>Operating</t>
  </si>
  <si>
    <t>Daily</t>
  </si>
  <si>
    <t>Occupancy</t>
  </si>
  <si>
    <t>Beds</t>
  </si>
  <si>
    <t>Census</t>
  </si>
  <si>
    <t>Rate</t>
  </si>
  <si>
    <t xml:space="preserve">Brockton </t>
  </si>
  <si>
    <t>523A5..</t>
  </si>
  <si>
    <t xml:space="preserve">West Roxbury </t>
  </si>
  <si>
    <t>523A4..</t>
  </si>
  <si>
    <t>Batavia</t>
  </si>
  <si>
    <t>528A4..</t>
  </si>
  <si>
    <t>Lyons</t>
  </si>
  <si>
    <t>561A4..</t>
  </si>
  <si>
    <t>Brooklyn (MC2)</t>
  </si>
  <si>
    <t>Castle Point</t>
  </si>
  <si>
    <t>620A4..</t>
  </si>
  <si>
    <t xml:space="preserve">Veterans Integrated Service Network #4 </t>
  </si>
  <si>
    <t>Pittsburgh  (Univ. Dr.)</t>
  </si>
  <si>
    <t>Pittsburgh  (Highland)</t>
  </si>
  <si>
    <t>646A5..</t>
  </si>
  <si>
    <t>Fort Howard</t>
  </si>
  <si>
    <t>512A4..</t>
  </si>
  <si>
    <t>Perry Point</t>
  </si>
  <si>
    <t>512A5..</t>
  </si>
  <si>
    <t>Veterans Integrated Service Network #7</t>
  </si>
  <si>
    <t>Tuskegee</t>
  </si>
  <si>
    <t>619A4..</t>
  </si>
  <si>
    <t>Augusta (MC2)</t>
  </si>
  <si>
    <t>Veterans Integrated Service Network #8</t>
  </si>
  <si>
    <t xml:space="preserve">W. Palm Beach </t>
  </si>
  <si>
    <t>Lexington (MC2)</t>
  </si>
  <si>
    <t>Cleveland (MC2)</t>
  </si>
  <si>
    <t>Fort Wayne</t>
  </si>
  <si>
    <t>610A4..</t>
  </si>
  <si>
    <t>Veterans Integrated Service Network #12</t>
  </si>
  <si>
    <t>Chicago  (Lakeside)</t>
  </si>
  <si>
    <t>537A4..</t>
  </si>
  <si>
    <t>Veterans Integrated Service Network #13 - totals</t>
  </si>
  <si>
    <t>Hot Springs</t>
  </si>
  <si>
    <t>568A4..</t>
  </si>
  <si>
    <t>Veterans Integrated Service Network #14 - totals</t>
  </si>
  <si>
    <t>Knoxville</t>
  </si>
  <si>
    <t>555A4..</t>
  </si>
  <si>
    <t>Grand Island</t>
  </si>
  <si>
    <t>597A4..</t>
  </si>
  <si>
    <t>Veterans Integrated Service Network #15 - totals</t>
  </si>
  <si>
    <t>Leavenworth</t>
  </si>
  <si>
    <t>677A4..</t>
  </si>
  <si>
    <t>St. Louis (MC2)</t>
  </si>
  <si>
    <t>Veterans Integrated Service Network #16 - totals</t>
  </si>
  <si>
    <t>Little Rock (MC2)</t>
  </si>
  <si>
    <t>Biloxi (MC2)</t>
  </si>
  <si>
    <t>Veterans Integrated Service Network #17 - totals</t>
  </si>
  <si>
    <t>Bonham</t>
  </si>
  <si>
    <t>549A4..</t>
  </si>
  <si>
    <t>Kerrville</t>
  </si>
  <si>
    <t>671A4..</t>
  </si>
  <si>
    <t>Veterans Integrated Service Network #18 - totals</t>
  </si>
  <si>
    <t>Veterans Integrated Service Network #19 - totals</t>
  </si>
  <si>
    <t>Veterans Integrated Service Network #20 - totals</t>
  </si>
  <si>
    <t>Anchorage</t>
  </si>
  <si>
    <t xml:space="preserve">Portland </t>
  </si>
  <si>
    <t>American Lake</t>
  </si>
  <si>
    <t>663A4..</t>
  </si>
  <si>
    <t>Veterans Integrated Service Network #21 - totals</t>
  </si>
  <si>
    <t>Sacramento, AFH</t>
  </si>
  <si>
    <t>612A4..</t>
  </si>
  <si>
    <t>Travis, AFH</t>
  </si>
  <si>
    <t>612CZ..</t>
  </si>
  <si>
    <t>Palo Alto (MC2)</t>
  </si>
  <si>
    <t>Honolulu</t>
  </si>
  <si>
    <t>Veterans Integrated Service Network #22 - totals</t>
  </si>
  <si>
    <t>W. Los Angeles (MC2)</t>
  </si>
  <si>
    <t>Las Vegas</t>
  </si>
  <si>
    <t/>
  </si>
  <si>
    <t>3B.  VA HOSPITAL CARE--MEDICAL BED SECTIONS</t>
  </si>
  <si>
    <t>Rehabilitation</t>
  </si>
  <si>
    <t>Medical Service</t>
  </si>
  <si>
    <t>Intermediate</t>
  </si>
  <si>
    <t>Spinal Cord Injury</t>
  </si>
  <si>
    <t>Blind Rehabilitation</t>
  </si>
  <si>
    <t>Avg.</t>
  </si>
  <si>
    <t>Stat'n</t>
  </si>
  <si>
    <t>Oper'ng</t>
  </si>
  <si>
    <t>Occup.</t>
  </si>
  <si>
    <t>No.</t>
  </si>
  <si>
    <t xml:space="preserve">   West Haven</t>
  </si>
  <si>
    <t>West Roxbury</t>
  </si>
  <si>
    <t>528A4.</t>
  </si>
  <si>
    <t>Pittsburgh (Univ. Dr.)</t>
  </si>
  <si>
    <t>Pittsburgh (High)</t>
  </si>
  <si>
    <t>Dist. of Columbia</t>
  </si>
  <si>
    <t>512A4.</t>
  </si>
  <si>
    <t xml:space="preserve">West Palm Beach </t>
  </si>
  <si>
    <t>Veterans Integrated Service Network #9</t>
  </si>
  <si>
    <t>Indianapolis</t>
  </si>
  <si>
    <t>Little Rock</t>
  </si>
  <si>
    <t>522..</t>
  </si>
  <si>
    <t>Veterans Integrated Service Network #18</t>
  </si>
  <si>
    <t xml:space="preserve">Veterans Integrated Service Network #19 </t>
  </si>
  <si>
    <t>Veterans Integrated Service Network #20</t>
  </si>
  <si>
    <t>Portland (MC2)</t>
  </si>
  <si>
    <t>Sacramento (AF)</t>
  </si>
  <si>
    <t>Travis (AF Hosp.)</t>
  </si>
  <si>
    <t>Palo Alto</t>
  </si>
  <si>
    <t>West Los Angeles</t>
  </si>
  <si>
    <t>4.  NON-VA HOSPITAL CARE</t>
  </si>
  <si>
    <t>VA Authorizing Facility</t>
  </si>
  <si>
    <t>Patients</t>
  </si>
  <si>
    <t>(Federal Facility)</t>
  </si>
  <si>
    <t>Daily Census</t>
  </si>
  <si>
    <t>Treated</t>
  </si>
  <si>
    <t xml:space="preserve">     Federal Hospitals - total</t>
  </si>
  <si>
    <t xml:space="preserve">     State and local government and</t>
  </si>
  <si>
    <t xml:space="preserve">          non-public hospitals - total</t>
  </si>
  <si>
    <t>Boston (SOC)</t>
  </si>
  <si>
    <t>523BZ</t>
  </si>
  <si>
    <t xml:space="preserve">Brooklyn </t>
  </si>
  <si>
    <t xml:space="preserve">Pittsburgh  </t>
  </si>
  <si>
    <t xml:space="preserve"> Washington</t>
  </si>
  <si>
    <t xml:space="preserve">     Walter Reed, Wash.DC  (Army)</t>
  </si>
  <si>
    <t xml:space="preserve">Augusta </t>
  </si>
  <si>
    <t>Lake City</t>
  </si>
  <si>
    <t>573A4..</t>
  </si>
  <si>
    <t>Lexington</t>
  </si>
  <si>
    <t>Columbus (IOC)</t>
  </si>
  <si>
    <t>757..</t>
  </si>
  <si>
    <t>Crown Point</t>
  </si>
  <si>
    <t>537BY..</t>
  </si>
  <si>
    <t xml:space="preserve">   Minot, ND  (Air Force)</t>
  </si>
  <si>
    <t>St. Louis</t>
  </si>
  <si>
    <t xml:space="preserve">Biloxi </t>
  </si>
  <si>
    <t xml:space="preserve">     Brooke, TX  (Army) </t>
  </si>
  <si>
    <t xml:space="preserve">     Wilford Hall, TX  (AF) </t>
  </si>
  <si>
    <t>El Paso (IOC)</t>
  </si>
  <si>
    <t>756..</t>
  </si>
  <si>
    <t>WM Beaumont,TX ( Army)</t>
  </si>
  <si>
    <t>Fort Lyon</t>
  </si>
  <si>
    <t>567..</t>
  </si>
  <si>
    <t>Ft.Harrison</t>
  </si>
  <si>
    <t>436</t>
  </si>
  <si>
    <t>Miles City</t>
  </si>
  <si>
    <t>436GJ..</t>
  </si>
  <si>
    <t>albuq</t>
  </si>
  <si>
    <t>463</t>
  </si>
  <si>
    <t xml:space="preserve">     Anchorage (Air Force)</t>
  </si>
  <si>
    <t xml:space="preserve">     Madigan (Army)</t>
  </si>
  <si>
    <t>663DO..</t>
  </si>
  <si>
    <t>Portland</t>
  </si>
  <si>
    <t>White City (DOM)</t>
  </si>
  <si>
    <t>692..</t>
  </si>
  <si>
    <t xml:space="preserve">Veterans Integrated Service Network #20 (continued) </t>
  </si>
  <si>
    <t>Nrthrn. CA. HC System (Martinez)</t>
  </si>
  <si>
    <t xml:space="preserve">   Tripler (Army)</t>
  </si>
  <si>
    <t xml:space="preserve">   Honolulu (Navy)</t>
  </si>
  <si>
    <t xml:space="preserve">Palo Alto </t>
  </si>
  <si>
    <t>Philippine Islands</t>
  </si>
  <si>
    <t>Manila (ROC)</t>
  </si>
  <si>
    <t>358..</t>
  </si>
  <si>
    <t xml:space="preserve">W. Los Angeles </t>
  </si>
  <si>
    <t>5.  STATE-HOME HOSPITAL CARE</t>
  </si>
  <si>
    <t>(State Home Hospital)</t>
  </si>
  <si>
    <t>Connecticut:</t>
  </si>
  <si>
    <t>Newington</t>
  </si>
  <si>
    <t xml:space="preserve">   Rocky Hill</t>
  </si>
  <si>
    <t>Massachusetts:</t>
  </si>
  <si>
    <t>523</t>
  </si>
  <si>
    <t xml:space="preserve">   Chelsea</t>
  </si>
  <si>
    <t xml:space="preserve">   Holyoke</t>
  </si>
  <si>
    <t>Iowa:</t>
  </si>
  <si>
    <t xml:space="preserve">   Marshalltown</t>
  </si>
  <si>
    <t xml:space="preserve">   Claremore</t>
  </si>
  <si>
    <t>California:</t>
  </si>
  <si>
    <t xml:space="preserve">   Yountville</t>
  </si>
  <si>
    <t>6.  VA NURSING HOME CARE</t>
  </si>
  <si>
    <t xml:space="preserve">Bed </t>
  </si>
  <si>
    <t xml:space="preserve">Operating </t>
  </si>
  <si>
    <t xml:space="preserve">Daily </t>
  </si>
  <si>
    <t>Transfers between Facilities</t>
  </si>
  <si>
    <t xml:space="preserve">--          </t>
  </si>
  <si>
    <t xml:space="preserve">--              </t>
  </si>
  <si>
    <t xml:space="preserve">Boston </t>
  </si>
  <si>
    <t>Veterans Integrated Service Network #4 (continued)</t>
  </si>
  <si>
    <t>Pittsburgh</t>
  </si>
  <si>
    <t>Augusta</t>
  </si>
  <si>
    <t>Cleveland</t>
  </si>
  <si>
    <t>Montana HCS</t>
  </si>
  <si>
    <t xml:space="preserve">Martinez </t>
  </si>
  <si>
    <t>W. Los Angeles</t>
  </si>
  <si>
    <t>7.  COMMUNITY NURSING HOME CARE</t>
  </si>
  <si>
    <t>525..</t>
  </si>
  <si>
    <t>Brooklyn</t>
  </si>
  <si>
    <t xml:space="preserve">Pittsburgh </t>
  </si>
  <si>
    <t>594..</t>
  </si>
  <si>
    <t>Veterans Integrated Service Network #12  (continued)</t>
  </si>
  <si>
    <t>Veterans Integrated Service Network #16 (continued)</t>
  </si>
  <si>
    <t>Biloxi</t>
  </si>
  <si>
    <t>617..</t>
  </si>
  <si>
    <t xml:space="preserve">Anchorage </t>
  </si>
  <si>
    <t xml:space="preserve">Vancouver </t>
  </si>
  <si>
    <t>648A4..</t>
  </si>
  <si>
    <t>Veterans Integrated Service Network #20 (continued)</t>
  </si>
  <si>
    <t>Martinez (Nrthrn. CA. Hlth Care Systm)</t>
  </si>
  <si>
    <t>8.  STATE NURSING HOME CARE</t>
  </si>
  <si>
    <t>State Nursing Home</t>
  </si>
  <si>
    <t>Caribou</t>
  </si>
  <si>
    <t>Paris</t>
  </si>
  <si>
    <t>Scarbrough</t>
  </si>
  <si>
    <t>Chelsea</t>
  </si>
  <si>
    <t>Holyoke</t>
  </si>
  <si>
    <t>Tilton</t>
  </si>
  <si>
    <t>Bristol</t>
  </si>
  <si>
    <t>White River Junction.</t>
  </si>
  <si>
    <t>Bennington</t>
  </si>
  <si>
    <t>Oxford</t>
  </si>
  <si>
    <t>Menlo Park</t>
  </si>
  <si>
    <t>Paramus</t>
  </si>
  <si>
    <t>St. Albans</t>
  </si>
  <si>
    <t>Stony Brook</t>
  </si>
  <si>
    <t>Vineland, NJ</t>
  </si>
  <si>
    <t>Holidaysburg</t>
  </si>
  <si>
    <t>Spring Center</t>
  </si>
  <si>
    <t>Wilkes Barre</t>
  </si>
  <si>
    <t>Scranton</t>
  </si>
  <si>
    <t>Charlotte Hall, MD</t>
  </si>
  <si>
    <t>Roanoke</t>
  </si>
  <si>
    <t>Alexander City</t>
  </si>
  <si>
    <t>Bay Minette</t>
  </si>
  <si>
    <t>Huntsvillle</t>
  </si>
  <si>
    <t>Milledgeville</t>
  </si>
  <si>
    <t>Anderson</t>
  </si>
  <si>
    <t>Daytona Beach</t>
  </si>
  <si>
    <t>Wilmore</t>
  </si>
  <si>
    <t>Sandusky</t>
  </si>
  <si>
    <t>Lafayette</t>
  </si>
  <si>
    <t>Grand Rapids</t>
  </si>
  <si>
    <t>Manteno</t>
  </si>
  <si>
    <t>La Salle</t>
  </si>
  <si>
    <t>Marquette</t>
  </si>
  <si>
    <t>King</t>
  </si>
  <si>
    <t>Silver Bay</t>
  </si>
  <si>
    <t>Lisbon</t>
  </si>
  <si>
    <t>Ft. Meade</t>
  </si>
  <si>
    <t>Luverne</t>
  </si>
  <si>
    <t>Marshalltown</t>
  </si>
  <si>
    <t>Quincy, IL</t>
  </si>
  <si>
    <t>State Veterans Home</t>
  </si>
  <si>
    <t>Anna</t>
  </si>
  <si>
    <t>Ft. Dodge</t>
  </si>
  <si>
    <t>Cape Girardeau</t>
  </si>
  <si>
    <t>St. James</t>
  </si>
  <si>
    <t>Mt. Vernon</t>
  </si>
  <si>
    <t>Mexico</t>
  </si>
  <si>
    <t>Jackson, LA</t>
  </si>
  <si>
    <t>Monroe</t>
  </si>
  <si>
    <t>Collins</t>
  </si>
  <si>
    <t>Kosciusko</t>
  </si>
  <si>
    <t>Claremore</t>
  </si>
  <si>
    <t>Talihina</t>
  </si>
  <si>
    <t>Ardmore</t>
  </si>
  <si>
    <t>Norman</t>
  </si>
  <si>
    <t>Sulphur</t>
  </si>
  <si>
    <t>Clinton</t>
  </si>
  <si>
    <t>Truth or Consequences</t>
  </si>
  <si>
    <t>Fort Bayard</t>
  </si>
  <si>
    <t>Homelake</t>
  </si>
  <si>
    <t>Walsenburg</t>
  </si>
  <si>
    <t>Rifle</t>
  </si>
  <si>
    <t>Florence</t>
  </si>
  <si>
    <t>Columbia Falls</t>
  </si>
  <si>
    <t>Glendive</t>
  </si>
  <si>
    <t>Pocatello, ID</t>
  </si>
  <si>
    <t>Scottsbluff, NE</t>
  </si>
  <si>
    <t>Orting</t>
  </si>
  <si>
    <t>Retsil</t>
  </si>
  <si>
    <t>Lewiston, ID</t>
  </si>
  <si>
    <t xml:space="preserve"> San Francisco</t>
  </si>
  <si>
    <t>Yountville</t>
  </si>
  <si>
    <t xml:space="preserve"> Loma Linda</t>
  </si>
  <si>
    <t>Barstow</t>
  </si>
  <si>
    <t>9.  VA DOMICILIARY CARE</t>
  </si>
  <si>
    <t>Brockton</t>
  </si>
  <si>
    <t>Pittsburgh  (High. Dr)</t>
  </si>
  <si>
    <t xml:space="preserve">Cleveland </t>
  </si>
  <si>
    <t>Waco</t>
  </si>
  <si>
    <t>674A4..</t>
  </si>
  <si>
    <t xml:space="preserve">   Palo Alto (MC2)</t>
  </si>
  <si>
    <t>West Los Angeles (MC2)</t>
  </si>
  <si>
    <t>10.  STATE-HOME DOMICILIARY CARE</t>
  </si>
  <si>
    <t>State Domiciliary</t>
  </si>
  <si>
    <t>689A4..</t>
  </si>
  <si>
    <t>Rocky Hill</t>
  </si>
  <si>
    <t>402</t>
  </si>
  <si>
    <t>White River Jct.</t>
  </si>
  <si>
    <t>Hollidaysburg</t>
  </si>
  <si>
    <t>Barboursville</t>
  </si>
  <si>
    <t xml:space="preserve">Indianapolis </t>
  </si>
  <si>
    <t>Hastings</t>
  </si>
  <si>
    <t>Fort Dodge</t>
  </si>
  <si>
    <t>Buffalo</t>
  </si>
  <si>
    <t>11.  OUTPATIENT MEDICAL CARE</t>
  </si>
  <si>
    <t>VISITS TO VA STAFF BY TYPE OF VISIT</t>
  </si>
  <si>
    <t>Type of Visit</t>
  </si>
  <si>
    <t>Compensation</t>
  </si>
  <si>
    <t>Exam for</t>
  </si>
  <si>
    <t>and Pension</t>
  </si>
  <si>
    <t>Medical Care</t>
  </si>
  <si>
    <t>Scheduled</t>
  </si>
  <si>
    <t>Unscheduled</t>
  </si>
  <si>
    <t xml:space="preserve">Departmentwide totals  </t>
  </si>
  <si>
    <t xml:space="preserve">   New London (ORC)</t>
  </si>
  <si>
    <t>689HC..</t>
  </si>
  <si>
    <t xml:space="preserve">   Norwich (ORC)</t>
  </si>
  <si>
    <t>689HB..</t>
  </si>
  <si>
    <t xml:space="preserve">   Waterbury</t>
  </si>
  <si>
    <t>689GA..</t>
  </si>
  <si>
    <t xml:space="preserve">   Stamford</t>
  </si>
  <si>
    <t>689GB..</t>
  </si>
  <si>
    <t xml:space="preserve">   Bangor (ORC)</t>
  </si>
  <si>
    <t>402HB..</t>
  </si>
  <si>
    <t xml:space="preserve">   Caribou (CBC)</t>
  </si>
  <si>
    <t>402GA..</t>
  </si>
  <si>
    <t xml:space="preserve">   Calais</t>
  </si>
  <si>
    <t>402GB..</t>
  </si>
  <si>
    <t xml:space="preserve">   Rumford</t>
  </si>
  <si>
    <t>402GC..</t>
  </si>
  <si>
    <t xml:space="preserve">   Portland (ORC)</t>
  </si>
  <si>
    <t>402HC</t>
  </si>
  <si>
    <t xml:space="preserve">   Togus (ORC)</t>
  </si>
  <si>
    <t>402HK</t>
  </si>
  <si>
    <t xml:space="preserve">   Lynn (CBOC)</t>
  </si>
  <si>
    <t>518GA.</t>
  </si>
  <si>
    <t xml:space="preserve">   Haverhill</t>
  </si>
  <si>
    <t>518GB.</t>
  </si>
  <si>
    <t xml:space="preserve">   Boston (SOC)</t>
  </si>
  <si>
    <t xml:space="preserve">   Framingham (CBOC)</t>
  </si>
  <si>
    <t>523GA</t>
  </si>
  <si>
    <t xml:space="preserve">   Lowell (SOC)</t>
  </si>
  <si>
    <t>523BY..</t>
  </si>
  <si>
    <t xml:space="preserve">   Worcester (SOC)</t>
  </si>
  <si>
    <t>523GB..</t>
  </si>
  <si>
    <t xml:space="preserve">   Greenfield (ORC)</t>
  </si>
  <si>
    <t>631HA</t>
  </si>
  <si>
    <t xml:space="preserve">   Northampton (CBC)</t>
  </si>
  <si>
    <t>631GA..</t>
  </si>
  <si>
    <t xml:space="preserve">   Pittsfield (CBC)</t>
  </si>
  <si>
    <t>631GC..</t>
  </si>
  <si>
    <t xml:space="preserve">   Springfield (SOC)</t>
  </si>
  <si>
    <t>631BY..</t>
  </si>
  <si>
    <t xml:space="preserve">   Springfield (CBC)</t>
  </si>
  <si>
    <t>631GB..</t>
  </si>
  <si>
    <t xml:space="preserve">   Portsmouth (CBC)</t>
  </si>
  <si>
    <t>608GA..</t>
  </si>
  <si>
    <t xml:space="preserve">   Tilton (ORC)</t>
  </si>
  <si>
    <t>608HA..</t>
  </si>
  <si>
    <t xml:space="preserve">   New Bedford, MA (CBC)</t>
  </si>
  <si>
    <t>650GA..</t>
  </si>
  <si>
    <t xml:space="preserve">   Hyannis (CBOC)</t>
  </si>
  <si>
    <t>650GB..</t>
  </si>
  <si>
    <t xml:space="preserve">   Bennington (CBOC)</t>
  </si>
  <si>
    <t>405GA..</t>
  </si>
  <si>
    <t xml:space="preserve">   Burlington (ORC)</t>
  </si>
  <si>
    <t>405HA..</t>
  </si>
  <si>
    <t xml:space="preserve">   St Johnsbury (ORC)</t>
  </si>
  <si>
    <t>405HC</t>
  </si>
  <si>
    <t xml:space="preserve">   Newport (ORC)</t>
  </si>
  <si>
    <t>405HD..</t>
  </si>
  <si>
    <t xml:space="preserve">   Wilder (ORC)</t>
  </si>
  <si>
    <t>405HG..</t>
  </si>
  <si>
    <t xml:space="preserve">   Elizabethtown (ORC)</t>
  </si>
  <si>
    <t>500HA..</t>
  </si>
  <si>
    <t xml:space="preserve">   Glen Falls (CBOC)</t>
  </si>
  <si>
    <t>500GC..</t>
  </si>
  <si>
    <t xml:space="preserve">   Plattsburgh (CBOC)</t>
  </si>
  <si>
    <t>500GE..</t>
  </si>
  <si>
    <t xml:space="preserve">   Plattsburgh (ORC)</t>
  </si>
  <si>
    <t>500HB..</t>
  </si>
  <si>
    <t xml:space="preserve">   Schenectady</t>
  </si>
  <si>
    <t>500GF..</t>
  </si>
  <si>
    <t xml:space="preserve">   Troy</t>
  </si>
  <si>
    <t>500GG..</t>
  </si>
  <si>
    <t xml:space="preserve">   Clifton Park</t>
  </si>
  <si>
    <t>500GH..</t>
  </si>
  <si>
    <t xml:space="preserve">   Kingston</t>
  </si>
  <si>
    <t>500GI..</t>
  </si>
  <si>
    <t xml:space="preserve">   Sidney (ORC)</t>
  </si>
  <si>
    <t>500HC..</t>
  </si>
  <si>
    <t xml:space="preserve">   Rochester (SOC)</t>
  </si>
  <si>
    <t>528BZ..</t>
  </si>
  <si>
    <t xml:space="preserve">    Buffalo (CBC)  </t>
  </si>
  <si>
    <t>528GA..</t>
  </si>
  <si>
    <t xml:space="preserve">    Jamestown </t>
  </si>
  <si>
    <t>528GB..</t>
  </si>
  <si>
    <t xml:space="preserve">    Dunkirk </t>
  </si>
  <si>
    <t>528GC..</t>
  </si>
  <si>
    <t xml:space="preserve">    Niagara Falls </t>
  </si>
  <si>
    <t>528GD..</t>
  </si>
  <si>
    <t xml:space="preserve">    Rochester </t>
  </si>
  <si>
    <t>532GA..</t>
  </si>
  <si>
    <t xml:space="preserve">   Massena (CBC)</t>
  </si>
  <si>
    <t>670GA</t>
  </si>
  <si>
    <t xml:space="preserve">   Fort Drum (CBC)</t>
  </si>
  <si>
    <t>670GB</t>
  </si>
  <si>
    <t xml:space="preserve">   Rome (CBC)</t>
  </si>
  <si>
    <t>670GC</t>
  </si>
  <si>
    <t xml:space="preserve">   Oswego</t>
  </si>
  <si>
    <t>670GF</t>
  </si>
  <si>
    <t xml:space="preserve">   Binghamton (CBC)</t>
  </si>
  <si>
    <t>670GE..</t>
  </si>
  <si>
    <t xml:space="preserve">   Bergen Cnty. (ORC)</t>
  </si>
  <si>
    <t>561HA..</t>
  </si>
  <si>
    <t xml:space="preserve">   Brick (SOC)</t>
  </si>
  <si>
    <t>561BZ..</t>
  </si>
  <si>
    <t xml:space="preserve">   Elizabeth (CBOC)</t>
  </si>
  <si>
    <t>561GB..</t>
  </si>
  <si>
    <t xml:space="preserve">   Newark (SOC)</t>
  </si>
  <si>
    <t>561BY..</t>
  </si>
  <si>
    <t xml:space="preserve">   Trenton (CBC)</t>
  </si>
  <si>
    <t>561GA..</t>
  </si>
  <si>
    <t xml:space="preserve">   Hackensack</t>
  </si>
  <si>
    <t>561GD..</t>
  </si>
  <si>
    <t xml:space="preserve">   Jersey City</t>
  </si>
  <si>
    <t>561GE..</t>
  </si>
  <si>
    <t xml:space="preserve">   New Brunswick</t>
  </si>
  <si>
    <t>561GF..</t>
  </si>
  <si>
    <t xml:space="preserve">   White Plains</t>
  </si>
  <si>
    <t>526GA..</t>
  </si>
  <si>
    <t xml:space="preserve">   Yonkers</t>
  </si>
  <si>
    <t>526GB..</t>
  </si>
  <si>
    <t xml:space="preserve">St. Albans </t>
  </si>
  <si>
    <t>527A4..</t>
  </si>
  <si>
    <t>620A4</t>
  </si>
  <si>
    <t>CASTLE POINT DIVIDION</t>
  </si>
  <si>
    <t xml:space="preserve">   Brooklyn (SOC)</t>
  </si>
  <si>
    <t>527BY..</t>
  </si>
  <si>
    <t>533</t>
  </si>
  <si>
    <t>CASTLE POINT</t>
  </si>
  <si>
    <t xml:space="preserve">   Staten Island (CBC)</t>
  </si>
  <si>
    <t>527GA..</t>
  </si>
  <si>
    <t>Veterans Integrated Service Network #3 (continued)</t>
  </si>
  <si>
    <t xml:space="preserve">   Rockland</t>
  </si>
  <si>
    <t>620GA..</t>
  </si>
  <si>
    <t xml:space="preserve">   Carmel, Putnam Cnty.</t>
  </si>
  <si>
    <t>620GB..</t>
  </si>
  <si>
    <t>620GC..</t>
  </si>
  <si>
    <t xml:space="preserve">   Methadone Mgmt. </t>
  </si>
  <si>
    <t>630BZ..</t>
  </si>
  <si>
    <t xml:space="preserve">   Homeless (HCVP)</t>
  </si>
  <si>
    <t>630B1..</t>
  </si>
  <si>
    <t xml:space="preserve">   C &amp; P Unit</t>
  </si>
  <si>
    <t>630B2..</t>
  </si>
  <si>
    <t xml:space="preserve">   Harlem</t>
  </si>
  <si>
    <t>630GA..</t>
  </si>
  <si>
    <t xml:space="preserve">   Plainview (CBC)</t>
  </si>
  <si>
    <t>632GA</t>
  </si>
  <si>
    <t xml:space="preserve">   Lynbrook (ORC)</t>
  </si>
  <si>
    <t>632HA</t>
  </si>
  <si>
    <t xml:space="preserve">   Riverhead (ORC)</t>
  </si>
  <si>
    <t>632HB</t>
  </si>
  <si>
    <t xml:space="preserve">   Islip (ORC)</t>
  </si>
  <si>
    <t>632HC</t>
  </si>
  <si>
    <t xml:space="preserve">   Patchogue (ORC)</t>
  </si>
  <si>
    <t>632HD</t>
  </si>
  <si>
    <t xml:space="preserve">   Mt. Sinai (ORC)</t>
  </si>
  <si>
    <t>632HE</t>
  </si>
  <si>
    <t xml:space="preserve">   Lindenhurst (ORC)</t>
  </si>
  <si>
    <t>632HF</t>
  </si>
  <si>
    <t xml:space="preserve">   Hicksville (ORC)</t>
  </si>
  <si>
    <t>632HG</t>
  </si>
  <si>
    <t xml:space="preserve">   Sayville (ORC)</t>
  </si>
  <si>
    <t>632HH</t>
  </si>
  <si>
    <t xml:space="preserve">   Millsboro (CBOC)</t>
  </si>
  <si>
    <t>460GA..</t>
  </si>
  <si>
    <t xml:space="preserve">   Linwood, NJ (ORC)</t>
  </si>
  <si>
    <t>460HE..</t>
  </si>
  <si>
    <t xml:space="preserve">   Vineland, NJ (ORC)</t>
  </si>
  <si>
    <t>460HG</t>
  </si>
  <si>
    <t xml:space="preserve">   Johnstown (CBOC)</t>
  </si>
  <si>
    <t>503GA..</t>
  </si>
  <si>
    <t xml:space="preserve">   Dubois (CBOC)</t>
  </si>
  <si>
    <t>503GB..</t>
  </si>
  <si>
    <t xml:space="preserve">   State College</t>
  </si>
  <si>
    <t>503GC..</t>
  </si>
  <si>
    <t xml:space="preserve">   Lancaster (CBOC)</t>
  </si>
  <si>
    <t>542GD..</t>
  </si>
  <si>
    <t xml:space="preserve">   Philadelphia (SOC)</t>
  </si>
  <si>
    <t>542GB..</t>
  </si>
  <si>
    <t xml:space="preserve">   Spring City (CBOC)</t>
  </si>
  <si>
    <t>542GE..</t>
  </si>
  <si>
    <t>542GA..</t>
  </si>
  <si>
    <t xml:space="preserve">   Vineland, NJ (CBOC)</t>
  </si>
  <si>
    <t>542GF..</t>
  </si>
  <si>
    <t xml:space="preserve">   Berks County</t>
  </si>
  <si>
    <t>542GC..</t>
  </si>
  <si>
    <t xml:space="preserve">   Philadelphia</t>
  </si>
  <si>
    <t>542GG..</t>
  </si>
  <si>
    <t xml:space="preserve">   Ventnor</t>
  </si>
  <si>
    <t>542GI..</t>
  </si>
  <si>
    <t xml:space="preserve">   Crawford County (CBOC)</t>
  </si>
  <si>
    <t>562GA..</t>
  </si>
  <si>
    <t xml:space="preserve">   Ashtabula County (CBOC)</t>
  </si>
  <si>
    <t>562GB..</t>
  </si>
  <si>
    <t xml:space="preserve">   McKean County (CBOC)</t>
  </si>
  <si>
    <t>562GC..</t>
  </si>
  <si>
    <t xml:space="preserve">   Harrisburg (CBC)</t>
  </si>
  <si>
    <t>595GA..</t>
  </si>
  <si>
    <t xml:space="preserve">   Schuylkill County (CBOC)</t>
  </si>
  <si>
    <t>595GB..</t>
  </si>
  <si>
    <t xml:space="preserve">   Reading (CBOC)</t>
  </si>
  <si>
    <t>595GD..</t>
  </si>
  <si>
    <t xml:space="preserve">   Fort Dix, NJ (CBC)</t>
  </si>
  <si>
    <t>642GA..</t>
  </si>
  <si>
    <t xml:space="preserve">   Cape May, NJ (CBC)</t>
  </si>
  <si>
    <t>642GB..</t>
  </si>
  <si>
    <t>Pittsburgh  (Aspinwall)</t>
  </si>
  <si>
    <t>646A4..</t>
  </si>
  <si>
    <t>Pittsburgh  (Highland Dr. )</t>
  </si>
  <si>
    <t xml:space="preserve">    St. Claresville (CBC)</t>
  </si>
  <si>
    <t>646GA..</t>
  </si>
  <si>
    <t xml:space="preserve">    Greensburg (CBOC)</t>
  </si>
  <si>
    <t>646GB..</t>
  </si>
  <si>
    <t xml:space="preserve">    Aliquippa (CBOC)</t>
  </si>
  <si>
    <t>646GC..</t>
  </si>
  <si>
    <t xml:space="preserve">   Allentown (SOC)</t>
  </si>
  <si>
    <t>693B4..</t>
  </si>
  <si>
    <t xml:space="preserve">   Sayre (CBC)</t>
  </si>
  <si>
    <t>693GA..</t>
  </si>
  <si>
    <t xml:space="preserve">   Williamsport (CBC)</t>
  </si>
  <si>
    <t>693GB..</t>
  </si>
  <si>
    <t xml:space="preserve">   Tobyhanna (CBC)</t>
  </si>
  <si>
    <t>693GC..</t>
  </si>
  <si>
    <t xml:space="preserve">   Wilkes Barre (CBOC)</t>
  </si>
  <si>
    <t>693HK..</t>
  </si>
  <si>
    <t xml:space="preserve">   Parsons (CBC)</t>
  </si>
  <si>
    <t>540GA..</t>
  </si>
  <si>
    <t xml:space="preserve">   Parkersburg (CBC)</t>
  </si>
  <si>
    <t>540GB..</t>
  </si>
  <si>
    <t xml:space="preserve">   Alexandria (CBOC)</t>
  </si>
  <si>
    <t>688GA..</t>
  </si>
  <si>
    <t xml:space="preserve">   Washington (CBOC)</t>
  </si>
  <si>
    <t>688HA..</t>
  </si>
  <si>
    <t>Ft. Howard</t>
  </si>
  <si>
    <t xml:space="preserve">   Cambridge (CBC)</t>
  </si>
  <si>
    <t>512GA..</t>
  </si>
  <si>
    <t xml:space="preserve">   Charlotte Hall (CBOC)</t>
  </si>
  <si>
    <t>512GB..</t>
  </si>
  <si>
    <t xml:space="preserve">   Glen Burnie (CBOC)</t>
  </si>
  <si>
    <t>512GC..</t>
  </si>
  <si>
    <t xml:space="preserve">   Cumberland, MD (CBC)</t>
  </si>
  <si>
    <t>613GA..</t>
  </si>
  <si>
    <t xml:space="preserve">   Hagerstown, MD (CBOC)</t>
  </si>
  <si>
    <t>613GB..</t>
  </si>
  <si>
    <t xml:space="preserve">   Stephens City (CBOC)</t>
  </si>
  <si>
    <t>613GE..</t>
  </si>
  <si>
    <t xml:space="preserve">   Franklin (CBOC)</t>
  </si>
  <si>
    <t>613GD..</t>
  </si>
  <si>
    <t xml:space="preserve">   Petersburg (CBOC)</t>
  </si>
  <si>
    <t xml:space="preserve">   Harrisonburg (CBOC)</t>
  </si>
  <si>
    <t>613GF..</t>
  </si>
  <si>
    <t xml:space="preserve">   Greenville (CBOC)</t>
  </si>
  <si>
    <t>558GA..</t>
  </si>
  <si>
    <t xml:space="preserve">   Jacksonville (CBOC)</t>
  </si>
  <si>
    <t>565GA..</t>
  </si>
  <si>
    <t>565GB..</t>
  </si>
  <si>
    <t xml:space="preserve">    Fayetteville (ORC)</t>
  </si>
  <si>
    <t>565HK..</t>
  </si>
  <si>
    <t xml:space="preserve">   Winston Salem (SOC)</t>
  </si>
  <si>
    <t>659BY..</t>
  </si>
  <si>
    <t xml:space="preserve">   Charlotte (CBOC)</t>
  </si>
  <si>
    <t>659GA..</t>
  </si>
  <si>
    <t xml:space="preserve">   Tazewell (CBOC)</t>
  </si>
  <si>
    <t>658GA</t>
  </si>
  <si>
    <t xml:space="preserve">   Stuarts Draft (ORC)</t>
  </si>
  <si>
    <t>658HA</t>
  </si>
  <si>
    <t xml:space="preserve">   Pulaski (ORC)</t>
  </si>
  <si>
    <t>658HB</t>
  </si>
  <si>
    <t xml:space="preserve">   Lynchburg (ORC)</t>
  </si>
  <si>
    <t>658HC</t>
  </si>
  <si>
    <t xml:space="preserve">   Hillsville (ORC)</t>
  </si>
  <si>
    <t>658HD</t>
  </si>
  <si>
    <t xml:space="preserve">   Martinsville (ORC)</t>
  </si>
  <si>
    <t>658HE</t>
  </si>
  <si>
    <t xml:space="preserve">   Danville (ORC)</t>
  </si>
  <si>
    <t>658HF</t>
  </si>
  <si>
    <t xml:space="preserve">   Covington (ORC)</t>
  </si>
  <si>
    <t>658HG</t>
  </si>
  <si>
    <t xml:space="preserve">   Marion (ORC)</t>
  </si>
  <si>
    <t>658HH</t>
  </si>
  <si>
    <t xml:space="preserve">   Huntsville (CBOC)</t>
  </si>
  <si>
    <t>521GA..</t>
  </si>
  <si>
    <t xml:space="preserve">   Decatur (CBOC)</t>
  </si>
  <si>
    <t>521GB..</t>
  </si>
  <si>
    <t xml:space="preserve">   Florence (CBOC)</t>
  </si>
  <si>
    <t>521GC..</t>
  </si>
  <si>
    <t xml:space="preserve">   Gadsden (CBOC)</t>
  </si>
  <si>
    <t>521GD..</t>
  </si>
  <si>
    <t xml:space="preserve">   Anniston (CBOC)</t>
  </si>
  <si>
    <t>521GE..</t>
  </si>
  <si>
    <t xml:space="preserve">   Jasper (CBOC)</t>
  </si>
  <si>
    <t>521GF..</t>
  </si>
  <si>
    <t xml:space="preserve">   Columbus, GA (CBC)</t>
  </si>
  <si>
    <t>619GA</t>
  </si>
  <si>
    <t xml:space="preserve">   Dothan (CBC)</t>
  </si>
  <si>
    <t>619GB</t>
  </si>
  <si>
    <t xml:space="preserve">   Atlanta (CBOC) (Midtown)</t>
  </si>
  <si>
    <t>508GA..</t>
  </si>
  <si>
    <t xml:space="preserve">   Atlanta (CBOC)</t>
  </si>
  <si>
    <t>508GB..</t>
  </si>
  <si>
    <t xml:space="preserve">   Oakwood (CBOC)</t>
  </si>
  <si>
    <t>508GE..</t>
  </si>
  <si>
    <t xml:space="preserve">   Uptown </t>
  </si>
  <si>
    <t>509A0..</t>
  </si>
  <si>
    <t>Veterans Integrated Service Network #7 (continued)</t>
  </si>
  <si>
    <t>Georgia (continued)</t>
  </si>
  <si>
    <t xml:space="preserve">   Macon (CBOC)</t>
  </si>
  <si>
    <t>557GA..</t>
  </si>
  <si>
    <t xml:space="preserve">   Albany (CBOC)</t>
  </si>
  <si>
    <t>557GB..</t>
  </si>
  <si>
    <t xml:space="preserve">   Savannah, GA  (SOC) </t>
  </si>
  <si>
    <t>534BY</t>
  </si>
  <si>
    <t xml:space="preserve">   Myrtle Beach (CBOC)</t>
  </si>
  <si>
    <t>534GB.</t>
  </si>
  <si>
    <t xml:space="preserve">   Greenville (SOC)</t>
  </si>
  <si>
    <t>544BZ..</t>
  </si>
  <si>
    <t xml:space="preserve">   Ft. Myers (SOC)</t>
  </si>
  <si>
    <t>516BZ..</t>
  </si>
  <si>
    <t xml:space="preserve">   Sarasota (CBC)</t>
  </si>
  <si>
    <t>516GA..</t>
  </si>
  <si>
    <t xml:space="preserve">   South St. Petersburg (CBOC)</t>
  </si>
  <si>
    <t>516GB..</t>
  </si>
  <si>
    <t xml:space="preserve">   Clearwater (CBOC)</t>
  </si>
  <si>
    <t>516GC..</t>
  </si>
  <si>
    <t xml:space="preserve">   Ellenton (CBOC)</t>
  </si>
  <si>
    <t>516GD..</t>
  </si>
  <si>
    <t xml:space="preserve">   Jacksonville (SOC)</t>
  </si>
  <si>
    <t>573BY..</t>
  </si>
  <si>
    <t xml:space="preserve">   Daytona Beach (SOC)</t>
  </si>
  <si>
    <t>573BZ..</t>
  </si>
  <si>
    <t xml:space="preserve">   Valdosta, GA (CBOC)</t>
  </si>
  <si>
    <t>594GA</t>
  </si>
  <si>
    <t xml:space="preserve">   Tallahassee (SOC) </t>
  </si>
  <si>
    <t>594BY</t>
  </si>
  <si>
    <t xml:space="preserve">   Cecil Field (CBOC) </t>
  </si>
  <si>
    <t>594GE</t>
  </si>
  <si>
    <t xml:space="preserve">   Tallahassee </t>
  </si>
  <si>
    <t>594GF</t>
  </si>
  <si>
    <t xml:space="preserve">   Oakland Park (SOC)</t>
  </si>
  <si>
    <t>546BZ..</t>
  </si>
  <si>
    <t xml:space="preserve">   Miami (CBC)</t>
  </si>
  <si>
    <t>546GA..</t>
  </si>
  <si>
    <t xml:space="preserve">   Key West (CBC)</t>
  </si>
  <si>
    <t>546GB..</t>
  </si>
  <si>
    <t xml:space="preserve">   Homestead (CBC)</t>
  </si>
  <si>
    <t>546GC..</t>
  </si>
  <si>
    <t xml:space="preserve">   Pembroke Pines (CBOC)</t>
  </si>
  <si>
    <t>546GD..</t>
  </si>
  <si>
    <t xml:space="preserve">   Key Largo (CBOC)</t>
  </si>
  <si>
    <t>546GE..</t>
  </si>
  <si>
    <t xml:space="preserve">   Orlando (SOC)</t>
  </si>
  <si>
    <t>673BY..</t>
  </si>
  <si>
    <t xml:space="preserve">   Port Richey (SOC)</t>
  </si>
  <si>
    <t>673BZ..</t>
  </si>
  <si>
    <t xml:space="preserve">   Palm Bay (CBC)</t>
  </si>
  <si>
    <t>673GA..</t>
  </si>
  <si>
    <t xml:space="preserve">   Bartow (CBC)</t>
  </si>
  <si>
    <t>673GB..</t>
  </si>
  <si>
    <t xml:space="preserve">   Brookesville (CBC)</t>
  </si>
  <si>
    <t>673GC..</t>
  </si>
  <si>
    <t xml:space="preserve">   Ft. Pierce (CBOC)</t>
  </si>
  <si>
    <t>548GA..</t>
  </si>
  <si>
    <t xml:space="preserve">   Mayaguez (SOC)</t>
  </si>
  <si>
    <t>672BZ..</t>
  </si>
  <si>
    <t xml:space="preserve">   Ponce (SOC)</t>
  </si>
  <si>
    <t>672B0..</t>
  </si>
  <si>
    <t xml:space="preserve">   St. Croix, VI  (CBC)</t>
  </si>
  <si>
    <t>672GA..</t>
  </si>
  <si>
    <t xml:space="preserve">   St. Thomas, VI  (CBC)</t>
  </si>
  <si>
    <t>672GB..</t>
  </si>
  <si>
    <t>Cooper Drive (SDV)</t>
  </si>
  <si>
    <t>596A4..</t>
  </si>
  <si>
    <t xml:space="preserve">   Lexington (ORC) (multi-site)</t>
  </si>
  <si>
    <t>596HA..</t>
  </si>
  <si>
    <t xml:space="preserve">   Fort Knox (CBOC)</t>
  </si>
  <si>
    <t>603GA..</t>
  </si>
  <si>
    <t xml:space="preserve">   New Albany (CBOC)</t>
  </si>
  <si>
    <t>603GB..</t>
  </si>
  <si>
    <t xml:space="preserve">   Smithville (CBOC)</t>
  </si>
  <si>
    <t>614GA..</t>
  </si>
  <si>
    <t xml:space="preserve">   Jonesboro (CBOC)</t>
  </si>
  <si>
    <t>614GB..</t>
  </si>
  <si>
    <t xml:space="preserve">   Chattanooga (SOC)</t>
  </si>
  <si>
    <t>622BY..</t>
  </si>
  <si>
    <t xml:space="preserve">   Chattanooga (CBC)</t>
  </si>
  <si>
    <t>622GA..</t>
  </si>
  <si>
    <t xml:space="preserve">   Cookeville (ORC)</t>
  </si>
  <si>
    <t>622HA..</t>
  </si>
  <si>
    <t xml:space="preserve">   Knoxville (SOC)</t>
  </si>
  <si>
    <t>626BY..</t>
  </si>
  <si>
    <t xml:space="preserve">   Dover (CBOC)</t>
  </si>
  <si>
    <t>626GA..</t>
  </si>
  <si>
    <t xml:space="preserve">   Madison (CBOC)</t>
  </si>
  <si>
    <t>626GB..</t>
  </si>
  <si>
    <t xml:space="preserve">   Bowling Green (CBOC)</t>
  </si>
  <si>
    <t>626GC..</t>
  </si>
  <si>
    <t xml:space="preserve">   Hopkinsville (CBOC)</t>
  </si>
  <si>
    <t>626GD..</t>
  </si>
  <si>
    <t xml:space="preserve">   Charleston (CBOC)</t>
  </si>
  <si>
    <t>581GB..</t>
  </si>
  <si>
    <t xml:space="preserve">   Prestonsburg, KY (CBC)</t>
  </si>
  <si>
    <t>581GA..</t>
  </si>
  <si>
    <t xml:space="preserve">   Athens (CBOC)</t>
  </si>
  <si>
    <t>538GA..</t>
  </si>
  <si>
    <t xml:space="preserve">   Portsmouth (CBOC)</t>
  </si>
  <si>
    <t>538GB..</t>
  </si>
  <si>
    <t xml:space="preserve">   Columbus (ORC)</t>
  </si>
  <si>
    <t>538HG..</t>
  </si>
  <si>
    <t xml:space="preserve">   Bellvue</t>
  </si>
  <si>
    <t>539GA..</t>
  </si>
  <si>
    <t>Brecksville (SDV)</t>
  </si>
  <si>
    <t>541A0..</t>
  </si>
  <si>
    <t xml:space="preserve">   Canton (SOC)</t>
  </si>
  <si>
    <t>541BY..</t>
  </si>
  <si>
    <t xml:space="preserve">   Youngstown</t>
  </si>
  <si>
    <t>541BZ..</t>
  </si>
  <si>
    <t xml:space="preserve">   Lorainn (CBOC)</t>
  </si>
  <si>
    <t>541GB..</t>
  </si>
  <si>
    <t xml:space="preserve">   Sandusky (CBOC)</t>
  </si>
  <si>
    <t>541GC..</t>
  </si>
  <si>
    <t xml:space="preserve">   Mansfield (CBOC)</t>
  </si>
  <si>
    <t>541GD..</t>
  </si>
  <si>
    <t xml:space="preserve">   Cleveland (CBOC)</t>
  </si>
  <si>
    <t>541GE..</t>
  </si>
  <si>
    <t xml:space="preserve">   Painesville (CBOC)</t>
  </si>
  <si>
    <t>541GF..</t>
  </si>
  <si>
    <t xml:space="preserve">   Akron (CBOC)</t>
  </si>
  <si>
    <t>541GG..</t>
  </si>
  <si>
    <t xml:space="preserve">   Zanesville (CBOC)</t>
  </si>
  <si>
    <t>757GA..</t>
  </si>
  <si>
    <t xml:space="preserve">   Middletown (CBOC)</t>
  </si>
  <si>
    <t>552GA..</t>
  </si>
  <si>
    <t xml:space="preserve">   Springfield (ORC)</t>
  </si>
  <si>
    <t>552HA..</t>
  </si>
  <si>
    <t xml:space="preserve">    Peoria (SOC)</t>
  </si>
  <si>
    <t>550BY..</t>
  </si>
  <si>
    <t xml:space="preserve">    Decatur (CBC)</t>
  </si>
  <si>
    <t>550GA..</t>
  </si>
  <si>
    <t xml:space="preserve">    Manteno (CBOC)</t>
  </si>
  <si>
    <t>550GB..</t>
  </si>
  <si>
    <t xml:space="preserve">    Lafayette (CBOC)</t>
  </si>
  <si>
    <t>550GC..</t>
  </si>
  <si>
    <t>Cold Spring Road (SDV)</t>
  </si>
  <si>
    <t>583A4</t>
  </si>
  <si>
    <t xml:space="preserve">    Terre Haute (CBOC)</t>
  </si>
  <si>
    <t>583GA</t>
  </si>
  <si>
    <t xml:space="preserve">   South Bend (CBOC)</t>
  </si>
  <si>
    <t>610GA..</t>
  </si>
  <si>
    <t xml:space="preserve">   Muncie (CBOC)</t>
  </si>
  <si>
    <t>610GB..</t>
  </si>
  <si>
    <t xml:space="preserve">   Toledo, OH (SOC)</t>
  </si>
  <si>
    <t>506BY..</t>
  </si>
  <si>
    <t xml:space="preserve">   Grand Rapids (SOC)</t>
  </si>
  <si>
    <t>515BY..</t>
  </si>
  <si>
    <t xml:space="preserve">   Muskegon (CBOC)</t>
  </si>
  <si>
    <t>515GA..</t>
  </si>
  <si>
    <t xml:space="preserve">   Lansing (CBOC)</t>
  </si>
  <si>
    <t>515GB..</t>
  </si>
  <si>
    <t xml:space="preserve">   Yale (CBOC)</t>
  </si>
  <si>
    <t>553GA..</t>
  </si>
  <si>
    <t xml:space="preserve">   Gaylord (CBC)</t>
  </si>
  <si>
    <t>655GA..</t>
  </si>
  <si>
    <t xml:space="preserve">   Crown Point, IN (SOC)</t>
  </si>
  <si>
    <t xml:space="preserve">   Chicago Heights (CBOC)</t>
  </si>
  <si>
    <t>537GA..</t>
  </si>
  <si>
    <t xml:space="preserve">   Woodlawn (CBOC)</t>
  </si>
  <si>
    <t>537HA..</t>
  </si>
  <si>
    <t xml:space="preserve">   Joliet (CBC)</t>
  </si>
  <si>
    <t>578GA..</t>
  </si>
  <si>
    <t xml:space="preserve">   Oak Park (CBOC)</t>
  </si>
  <si>
    <t>578GB..</t>
  </si>
  <si>
    <t xml:space="preserve">   Elgin (CBOC)</t>
  </si>
  <si>
    <t>578GE..</t>
  </si>
  <si>
    <t xml:space="preserve">   LaSalle (CBOC)</t>
  </si>
  <si>
    <t>578GF..</t>
  </si>
  <si>
    <t xml:space="preserve">   Evanston (CBOC)</t>
  </si>
  <si>
    <t>556GA..</t>
  </si>
  <si>
    <t xml:space="preserve">   Gurnee (CBOC)</t>
  </si>
  <si>
    <t>556GB..</t>
  </si>
  <si>
    <t xml:space="preserve">   Portage Health System</t>
  </si>
  <si>
    <t>585GA..</t>
  </si>
  <si>
    <t xml:space="preserve">   Rhinelander (CBOC)</t>
  </si>
  <si>
    <t>585GB..</t>
  </si>
  <si>
    <t xml:space="preserve">   Menominee (CBOC)</t>
  </si>
  <si>
    <t>585GC..</t>
  </si>
  <si>
    <t xml:space="preserve">   Marquette (ORC)</t>
  </si>
  <si>
    <t>585HA..</t>
  </si>
  <si>
    <t xml:space="preserve">   Sault St. Marie Tribal Health</t>
  </si>
  <si>
    <t>585HB..</t>
  </si>
  <si>
    <t xml:space="preserve">   Edgerton </t>
  </si>
  <si>
    <t>607GC..</t>
  </si>
  <si>
    <t xml:space="preserve">   Rockford </t>
  </si>
  <si>
    <t>607HA..</t>
  </si>
  <si>
    <t xml:space="preserve">   Appleton </t>
  </si>
  <si>
    <t>695BY</t>
  </si>
  <si>
    <t xml:space="preserve">   Union Grove (CBOC)</t>
  </si>
  <si>
    <t>695GA</t>
  </si>
  <si>
    <t xml:space="preserve">   Wausau (CBOC)</t>
  </si>
  <si>
    <t>676GA</t>
  </si>
  <si>
    <t xml:space="preserve">   LaCrosse (CBOC)</t>
  </si>
  <si>
    <t>676GC</t>
  </si>
  <si>
    <t xml:space="preserve">   Eau Claire (ORC)</t>
  </si>
  <si>
    <t>676HA</t>
  </si>
  <si>
    <t xml:space="preserve">   Loyal (ORC)</t>
  </si>
  <si>
    <t>676HC</t>
  </si>
  <si>
    <t xml:space="preserve">   Superior, WI (SOC)</t>
  </si>
  <si>
    <t>618BY..</t>
  </si>
  <si>
    <t xml:space="preserve">   Mankato (CBOC)</t>
  </si>
  <si>
    <t>618GA..</t>
  </si>
  <si>
    <t xml:space="preserve">   Hibbing (CBOC)</t>
  </si>
  <si>
    <t>618GB..</t>
  </si>
  <si>
    <t xml:space="preserve">   St. Paul (CBOC)</t>
  </si>
  <si>
    <t>618GD..</t>
  </si>
  <si>
    <t xml:space="preserve">   Eau Claire (CBOC)</t>
  </si>
  <si>
    <t>618GE..</t>
  </si>
  <si>
    <t xml:space="preserve">   Brainerd (CBOC)</t>
  </si>
  <si>
    <t>656GA..</t>
  </si>
  <si>
    <t xml:space="preserve">   Grafton (CBOC)</t>
  </si>
  <si>
    <t>437GA..</t>
  </si>
  <si>
    <t xml:space="preserve">   Bismarck (CBOC)</t>
  </si>
  <si>
    <t>437GB..</t>
  </si>
  <si>
    <t xml:space="preserve">   Fergus Falls (CBOC)</t>
  </si>
  <si>
    <t>437GC..</t>
  </si>
  <si>
    <t xml:space="preserve">   Minot (CBOC)</t>
  </si>
  <si>
    <t>437GD..</t>
  </si>
  <si>
    <t xml:space="preserve">   Rapid City Vet Health Clinic</t>
  </si>
  <si>
    <t>568GA..</t>
  </si>
  <si>
    <t xml:space="preserve">   Newcastle</t>
  </si>
  <si>
    <t>568HA..</t>
  </si>
  <si>
    <t xml:space="preserve">   Rushville (ORC)</t>
  </si>
  <si>
    <t>568HB..</t>
  </si>
  <si>
    <t xml:space="preserve">   Alliance (ORC)</t>
  </si>
  <si>
    <t>568HC..</t>
  </si>
  <si>
    <t xml:space="preserve">   Kyle (ORC)</t>
  </si>
  <si>
    <t>568HE..</t>
  </si>
  <si>
    <t xml:space="preserve">   Scotts Bluff County</t>
  </si>
  <si>
    <t>568HH..</t>
  </si>
  <si>
    <t xml:space="preserve">   Rosebud IHS Hospital</t>
  </si>
  <si>
    <t>568HJ..</t>
  </si>
  <si>
    <t xml:space="preserve">   McLaughlin</t>
  </si>
  <si>
    <t>568HK..</t>
  </si>
  <si>
    <t xml:space="preserve">   Eagle Butte Vet Outreach Center</t>
  </si>
  <si>
    <t>568HM..</t>
  </si>
  <si>
    <t xml:space="preserve">   Cheyenne Recovery Center</t>
  </si>
  <si>
    <t>568HN..</t>
  </si>
  <si>
    <t xml:space="preserve">   Winner Legion Hall</t>
  </si>
  <si>
    <t>568HP..</t>
  </si>
  <si>
    <t xml:space="preserve">   Pierre (CBOC)</t>
  </si>
  <si>
    <t>438GB..</t>
  </si>
  <si>
    <t xml:space="preserve">   Mason City (ORC)</t>
  </si>
  <si>
    <t>555HB</t>
  </si>
  <si>
    <t xml:space="preserve">   Ottumwa (ORC)</t>
  </si>
  <si>
    <t>555HC</t>
  </si>
  <si>
    <t>Veterans Integrated Service Network #14 (continued)</t>
  </si>
  <si>
    <t>Iowa (continued)</t>
  </si>
  <si>
    <t xml:space="preserve">   Bettendorf (SOC)</t>
  </si>
  <si>
    <t>584BY..</t>
  </si>
  <si>
    <t xml:space="preserve">   Quincy (CBC)</t>
  </si>
  <si>
    <t>584GA</t>
  </si>
  <si>
    <t xml:space="preserve">   Waterloo (CBOC)</t>
  </si>
  <si>
    <t>584GB</t>
  </si>
  <si>
    <t xml:space="preserve">   Gatesburg (CBOC)</t>
  </si>
  <si>
    <t>584GC</t>
  </si>
  <si>
    <t xml:space="preserve">   North Platte (CBC)</t>
  </si>
  <si>
    <t>597GA</t>
  </si>
  <si>
    <t xml:space="preserve">   Norfolk (CBOC)</t>
  </si>
  <si>
    <t>636GA..</t>
  </si>
  <si>
    <t xml:space="preserve">   Evansville, IN (SOC)</t>
  </si>
  <si>
    <t>609BY..</t>
  </si>
  <si>
    <t xml:space="preserve">   Mt Vernon (CBOC)</t>
  </si>
  <si>
    <t>609GA..</t>
  </si>
  <si>
    <t xml:space="preserve">   Paducah (CBOC)</t>
  </si>
  <si>
    <t>609GB..</t>
  </si>
  <si>
    <t xml:space="preserve">   St Joseph (CBOC)</t>
  </si>
  <si>
    <t>677GA..</t>
  </si>
  <si>
    <t xml:space="preserve">   Kansas City</t>
  </si>
  <si>
    <t>677GB..</t>
  </si>
  <si>
    <t xml:space="preserve">   Topeka</t>
  </si>
  <si>
    <t>677HA..</t>
  </si>
  <si>
    <t xml:space="preserve">   Kirksville (CBOC)</t>
  </si>
  <si>
    <t>543GA..</t>
  </si>
  <si>
    <t xml:space="preserve">   Ft Leonard wood (CBOC)</t>
  </si>
  <si>
    <t>543GB..</t>
  </si>
  <si>
    <t xml:space="preserve">   Whiteman AFB (CBOC)</t>
  </si>
  <si>
    <t>543GC..</t>
  </si>
  <si>
    <t xml:space="preserve">   Belton</t>
  </si>
  <si>
    <t>589GB..</t>
  </si>
  <si>
    <t xml:space="preserve">   Poplar Bluff </t>
  </si>
  <si>
    <t>647HK..</t>
  </si>
  <si>
    <t xml:space="preserve">St. Louis </t>
  </si>
  <si>
    <t xml:space="preserve">Jefferson Barracks </t>
  </si>
  <si>
    <t>657A0..</t>
  </si>
  <si>
    <t xml:space="preserve">   Belleville (CBOC) </t>
  </si>
  <si>
    <t>657GA..</t>
  </si>
  <si>
    <t xml:space="preserve">   St. Louis (CBOC) </t>
  </si>
  <si>
    <t>657GB..</t>
  </si>
  <si>
    <t xml:space="preserve">   Mt. Vernon, MO (SOC)</t>
  </si>
  <si>
    <t>564BY..</t>
  </si>
  <si>
    <t xml:space="preserve">   North Little Rock (SDV)</t>
  </si>
  <si>
    <t>598A0..</t>
  </si>
  <si>
    <t xml:space="preserve">   Mountain Home (CBOC)</t>
  </si>
  <si>
    <t>598GA..</t>
  </si>
  <si>
    <t xml:space="preserve">   El Dorado (CBOC)</t>
  </si>
  <si>
    <t>598GB..</t>
  </si>
  <si>
    <t xml:space="preserve">   Jennings (CBC)</t>
  </si>
  <si>
    <t>502GA..</t>
  </si>
  <si>
    <t>Louisiana (continued)</t>
  </si>
  <si>
    <t xml:space="preserve">   Baton Rouge (SOC)</t>
  </si>
  <si>
    <t>629BY..</t>
  </si>
  <si>
    <t xml:space="preserve">   Texarkana (CBC)</t>
  </si>
  <si>
    <t>667GA..</t>
  </si>
  <si>
    <t xml:space="preserve">   Monroe (CBC)</t>
  </si>
  <si>
    <t>667GB..</t>
  </si>
  <si>
    <t xml:space="preserve">   Longview (CBOC)</t>
  </si>
  <si>
    <t>667GC..</t>
  </si>
  <si>
    <t xml:space="preserve">   Gulfport (SDV)</t>
  </si>
  <si>
    <t>520A0..</t>
  </si>
  <si>
    <t xml:space="preserve">   Pensacola, FL (SOC)</t>
  </si>
  <si>
    <t>520BZ..</t>
  </si>
  <si>
    <t xml:space="preserve">   Mobile, AL (CBC)</t>
  </si>
  <si>
    <t>520GA..</t>
  </si>
  <si>
    <t xml:space="preserve">   Panama City, FL (CBOC)</t>
  </si>
  <si>
    <t>520GB..</t>
  </si>
  <si>
    <t xml:space="preserve">   Durant (Univ. Hosp)</t>
  </si>
  <si>
    <t>586GA..</t>
  </si>
  <si>
    <t xml:space="preserve">   Meridian (CBOC)</t>
  </si>
  <si>
    <t>586GB..</t>
  </si>
  <si>
    <t xml:space="preserve">   Tulsa (SOC)</t>
  </si>
  <si>
    <t>623BY..</t>
  </si>
  <si>
    <t xml:space="preserve">   McAlester (CBOC)</t>
  </si>
  <si>
    <t>623GA..</t>
  </si>
  <si>
    <t xml:space="preserve">   Lawton (CBC)</t>
  </si>
  <si>
    <t>635GA</t>
  </si>
  <si>
    <t xml:space="preserve">   Wichita Falls (CBC)</t>
  </si>
  <si>
    <t>635GB</t>
  </si>
  <si>
    <t xml:space="preserve">   Ponca City (CBOC)</t>
  </si>
  <si>
    <t>635GC</t>
  </si>
  <si>
    <t xml:space="preserve">   Clinton (ORC)</t>
  </si>
  <si>
    <t>635HA</t>
  </si>
  <si>
    <t xml:space="preserve">   Ardmore (ORC)</t>
  </si>
  <si>
    <t>635HB</t>
  </si>
  <si>
    <t xml:space="preserve">   Beaumont (SOC)</t>
  </si>
  <si>
    <t>580BY..</t>
  </si>
  <si>
    <t xml:space="preserve">   Lufkin (SOC)</t>
  </si>
  <si>
    <t>580BZ..</t>
  </si>
  <si>
    <t xml:space="preserve">   Ft. Worth (SOC)</t>
  </si>
  <si>
    <t>549BY</t>
  </si>
  <si>
    <t xml:space="preserve">   Tyler (CBOC)</t>
  </si>
  <si>
    <t>549GA</t>
  </si>
  <si>
    <t xml:space="preserve">   Dallas (CBOC)</t>
  </si>
  <si>
    <t>549GB..</t>
  </si>
  <si>
    <t xml:space="preserve">   Bonham (CBOC)</t>
  </si>
  <si>
    <t>549GC..</t>
  </si>
  <si>
    <t xml:space="preserve">   Denton (CBOC)</t>
  </si>
  <si>
    <t>549GD..</t>
  </si>
  <si>
    <t xml:space="preserve">   Eastland (CBOC)</t>
  </si>
  <si>
    <t>549GF..</t>
  </si>
  <si>
    <t>549GH..</t>
  </si>
  <si>
    <t xml:space="preserve">   Cleburne (CBOC)</t>
  </si>
  <si>
    <t>549GI..</t>
  </si>
  <si>
    <t xml:space="preserve">   Ft. Worth </t>
  </si>
  <si>
    <t>549HA</t>
  </si>
  <si>
    <t xml:space="preserve">   San Antonio (SOC)</t>
  </si>
  <si>
    <t>671BY..</t>
  </si>
  <si>
    <t xml:space="preserve">   Corpus Christi (SOC)</t>
  </si>
  <si>
    <t>671BZ..</t>
  </si>
  <si>
    <t xml:space="preserve">   McAllen (SOC)</t>
  </si>
  <si>
    <t>671B0..</t>
  </si>
  <si>
    <t>Veterans Integrated Service Network #17 (continued)</t>
  </si>
  <si>
    <t>Kerrville (continued)</t>
  </si>
  <si>
    <t xml:space="preserve">   Brownsville (CBC)</t>
  </si>
  <si>
    <t>671GA..</t>
  </si>
  <si>
    <t xml:space="preserve">   Victoria (CBC)</t>
  </si>
  <si>
    <t>671GB..</t>
  </si>
  <si>
    <t xml:space="preserve">   Del Rio (CBC)</t>
  </si>
  <si>
    <t>671GC..</t>
  </si>
  <si>
    <t xml:space="preserve">   Eagle Pass (CBC)</t>
  </si>
  <si>
    <t>671GD..</t>
  </si>
  <si>
    <t xml:space="preserve">   Laredo (CBC)</t>
  </si>
  <si>
    <t>671GE..</t>
  </si>
  <si>
    <t xml:space="preserve">   South Bexar Cnty. (CBC)</t>
  </si>
  <si>
    <t>671GF..</t>
  </si>
  <si>
    <t xml:space="preserve">   Alice (CBOC)</t>
  </si>
  <si>
    <t>671GG..</t>
  </si>
  <si>
    <t xml:space="preserve">   Beeville (CBOC)</t>
  </si>
  <si>
    <t>671GH..</t>
  </si>
  <si>
    <t xml:space="preserve">   Kingsville (CBOC)</t>
  </si>
  <si>
    <t>671GI..</t>
  </si>
  <si>
    <t xml:space="preserve">   Uvalde (CBOC)</t>
  </si>
  <si>
    <t>671GJ..</t>
  </si>
  <si>
    <t>Marlin</t>
  </si>
  <si>
    <t>674A5..</t>
  </si>
  <si>
    <t xml:space="preserve">   Austin (SOC)</t>
  </si>
  <si>
    <t>674BY</t>
  </si>
  <si>
    <t xml:space="preserve">   Palestine (CBOC)</t>
  </si>
  <si>
    <t>674GA</t>
  </si>
  <si>
    <t xml:space="preserve">   Brownwood (CBOC)</t>
  </si>
  <si>
    <t>674GB</t>
  </si>
  <si>
    <t xml:space="preserve">   Hamilton (ORC)</t>
  </si>
  <si>
    <t>674HA</t>
  </si>
  <si>
    <t xml:space="preserve">   Mesa (ORC)</t>
  </si>
  <si>
    <t>644BY..</t>
  </si>
  <si>
    <t xml:space="preserve">   Sun City (ORC)</t>
  </si>
  <si>
    <t>644GA..</t>
  </si>
  <si>
    <t xml:space="preserve">   Show Low (CBOC)</t>
  </si>
  <si>
    <t>644GB..</t>
  </si>
  <si>
    <t xml:space="preserve">   Kingman (CBOC)</t>
  </si>
  <si>
    <t>649GA..</t>
  </si>
  <si>
    <t xml:space="preserve">   Prescott (ORC)</t>
  </si>
  <si>
    <t>649HK..</t>
  </si>
  <si>
    <t xml:space="preserve">   Sierra Vista (CBC)</t>
  </si>
  <si>
    <t>678GA..</t>
  </si>
  <si>
    <t xml:space="preserve">   Yuma (CBC)</t>
  </si>
  <si>
    <t>678GB..</t>
  </si>
  <si>
    <t xml:space="preserve">   Casa Grande (CBOC)</t>
  </si>
  <si>
    <t>678GC..</t>
  </si>
  <si>
    <t xml:space="preserve">   Safford (CBOC)</t>
  </si>
  <si>
    <t>678GD..</t>
  </si>
  <si>
    <t xml:space="preserve">   Artesia (CBC)</t>
  </si>
  <si>
    <t>501GA..</t>
  </si>
  <si>
    <t xml:space="preserve">   Farmington(CBC)</t>
  </si>
  <si>
    <t>501GB..</t>
  </si>
  <si>
    <t xml:space="preserve">   Silver City (CBC)</t>
  </si>
  <si>
    <t>501GC</t>
  </si>
  <si>
    <t xml:space="preserve">   Gallup (CBC)</t>
  </si>
  <si>
    <t>501GD..</t>
  </si>
  <si>
    <t xml:space="preserve">   Espanola (CBC)</t>
  </si>
  <si>
    <t>501SG..</t>
  </si>
  <si>
    <t xml:space="preserve">   Santa Rosa (CBC)</t>
  </si>
  <si>
    <t>501GF..</t>
  </si>
  <si>
    <t xml:space="preserve">   Las Vegas (CBC)</t>
  </si>
  <si>
    <t>501G2..</t>
  </si>
  <si>
    <t xml:space="preserve">   Raton (ORC)</t>
  </si>
  <si>
    <t>501HB..</t>
  </si>
  <si>
    <t xml:space="preserve">   Lubbock (SOC)</t>
  </si>
  <si>
    <t>504BY..</t>
  </si>
  <si>
    <t xml:space="preserve">   Clovis (SOC)</t>
  </si>
  <si>
    <t>504BZ..</t>
  </si>
  <si>
    <t xml:space="preserve">   Memphis (CBC)</t>
  </si>
  <si>
    <t>504GA..</t>
  </si>
  <si>
    <t xml:space="preserve">   Dalhart (CBC)</t>
  </si>
  <si>
    <t>504GB..</t>
  </si>
  <si>
    <t xml:space="preserve">   Texline (ORC)</t>
  </si>
  <si>
    <t>504HA..</t>
  </si>
  <si>
    <t xml:space="preserve">   Stratford (ORC)</t>
  </si>
  <si>
    <t>504HB..</t>
  </si>
  <si>
    <t>Veterans Integrated Service Network #18 (continued)</t>
  </si>
  <si>
    <t xml:space="preserve">   Odessa (CBC)</t>
  </si>
  <si>
    <t>519GA</t>
  </si>
  <si>
    <t xml:space="preserve">   Hobbs (CBC)</t>
  </si>
  <si>
    <t>519GB</t>
  </si>
  <si>
    <t xml:space="preserve">   Pecos County (ORC)</t>
  </si>
  <si>
    <t>519HB</t>
  </si>
  <si>
    <t xml:space="preserve">   Abilene (ORC)</t>
  </si>
  <si>
    <t>519HC</t>
  </si>
  <si>
    <t>519HD</t>
  </si>
  <si>
    <t xml:space="preserve">   San Angelo (ORC)</t>
  </si>
  <si>
    <t>519HF</t>
  </si>
  <si>
    <t xml:space="preserve">   Las Cruces, NM (CBC)</t>
  </si>
  <si>
    <t>756GA..</t>
  </si>
  <si>
    <t xml:space="preserve">   Aurora (CBOC)</t>
  </si>
  <si>
    <t>554GB..</t>
  </si>
  <si>
    <t xml:space="preserve">   Ft Morgan (ORC)</t>
  </si>
  <si>
    <t>554HC</t>
  </si>
  <si>
    <t xml:space="preserve">   Pueblo (CBC)</t>
  </si>
  <si>
    <t>567GA</t>
  </si>
  <si>
    <t xml:space="preserve">   Colorado Springs (CBC)</t>
  </si>
  <si>
    <t>567GB..</t>
  </si>
  <si>
    <t xml:space="preserve">   La Junta (ORC)</t>
  </si>
  <si>
    <t>567HA</t>
  </si>
  <si>
    <t xml:space="preserve">   Montrose (CBOC)</t>
  </si>
  <si>
    <t>575GA..</t>
  </si>
  <si>
    <t>436A4..</t>
  </si>
  <si>
    <t xml:space="preserve">   Anaconda Prim Care Clinic</t>
  </si>
  <si>
    <t>436GA..</t>
  </si>
  <si>
    <t xml:space="preserve">   Great Falls Prim Care Clinic</t>
  </si>
  <si>
    <t>436GB..</t>
  </si>
  <si>
    <t xml:space="preserve">   Missoula Prim Care Clinic</t>
  </si>
  <si>
    <t>436GC..</t>
  </si>
  <si>
    <t xml:space="preserve">   Bozeman CBOC</t>
  </si>
  <si>
    <t>436GD..</t>
  </si>
  <si>
    <t xml:space="preserve">   Whitefish CBOC</t>
  </si>
  <si>
    <t>436GF..</t>
  </si>
  <si>
    <t xml:space="preserve">   Billings CBOC</t>
  </si>
  <si>
    <t>436GH..</t>
  </si>
  <si>
    <t xml:space="preserve">   Glasgow CBOC</t>
  </si>
  <si>
    <t>436GI..</t>
  </si>
  <si>
    <t xml:space="preserve">   Miles City CBOC</t>
  </si>
  <si>
    <t xml:space="preserve">   Columbia Falls (ORC)</t>
  </si>
  <si>
    <t>436HA..</t>
  </si>
  <si>
    <t xml:space="preserve">   Pocatello, ID (CBC)</t>
  </si>
  <si>
    <t>660GA..</t>
  </si>
  <si>
    <t xml:space="preserve">   Ogden (CBOC)</t>
  </si>
  <si>
    <t>660GB..</t>
  </si>
  <si>
    <t xml:space="preserve">   Ely, NV (CBOC)</t>
  </si>
  <si>
    <t>660GC..</t>
  </si>
  <si>
    <t xml:space="preserve">   Roosevelt (CBOC)</t>
  </si>
  <si>
    <t>660GD..</t>
  </si>
  <si>
    <t xml:space="preserve">   Orem (CBOC)</t>
  </si>
  <si>
    <t>660GE..</t>
  </si>
  <si>
    <t xml:space="preserve">   Green River (CBOC)</t>
  </si>
  <si>
    <t>660GF..</t>
  </si>
  <si>
    <t xml:space="preserve">   St George (CBOC)</t>
  </si>
  <si>
    <t>660GG..</t>
  </si>
  <si>
    <t xml:space="preserve">   Ft Collins (CBOC)</t>
  </si>
  <si>
    <t>442GC..</t>
  </si>
  <si>
    <t xml:space="preserve">   Greeley (CBOC)</t>
  </si>
  <si>
    <t>442GD..</t>
  </si>
  <si>
    <t xml:space="preserve">   Casper (CBC)</t>
  </si>
  <si>
    <t>666GB..</t>
  </si>
  <si>
    <t xml:space="preserve">   Riverton (CBOC)</t>
  </si>
  <si>
    <t>666GC..</t>
  </si>
  <si>
    <t>Vancouver, WA (SDV)</t>
  </si>
  <si>
    <t xml:space="preserve">   Portland (SOC)</t>
  </si>
  <si>
    <t>648BY..</t>
  </si>
  <si>
    <t xml:space="preserve">   Eugene (SOC)</t>
  </si>
  <si>
    <t>653BY..</t>
  </si>
  <si>
    <t xml:space="preserve">   Bandon (CBC)</t>
  </si>
  <si>
    <t>653GA..</t>
  </si>
  <si>
    <t xml:space="preserve"> American Lake</t>
  </si>
  <si>
    <t xml:space="preserve">   Lynnwood (CBOC)</t>
  </si>
  <si>
    <t>663GA..</t>
  </si>
  <si>
    <t xml:space="preserve">   Spokane</t>
  </si>
  <si>
    <t>668HK..</t>
  </si>
  <si>
    <t xml:space="preserve">   Richland (CBOC)</t>
  </si>
  <si>
    <t>687GA..</t>
  </si>
  <si>
    <t xml:space="preserve">   Yakima</t>
  </si>
  <si>
    <t>687HA</t>
  </si>
  <si>
    <t xml:space="preserve">   Atwater (CBOC)</t>
  </si>
  <si>
    <t>570GA..</t>
  </si>
  <si>
    <t xml:space="preserve">   Tulare (CBOC)</t>
  </si>
  <si>
    <t>570GB..</t>
  </si>
  <si>
    <t>Nrthrn. Calif. Health Care System</t>
  </si>
  <si>
    <t>612</t>
  </si>
  <si>
    <t xml:space="preserve">   Mather AF Hosp (Sacramento)</t>
  </si>
  <si>
    <t>612A4</t>
  </si>
  <si>
    <t xml:space="preserve">   Oakland (SOC)</t>
  </si>
  <si>
    <t>612BY..</t>
  </si>
  <si>
    <t xml:space="preserve">   Redding (CBC)</t>
  </si>
  <si>
    <t>612B4..</t>
  </si>
  <si>
    <t xml:space="preserve">   Travis AFB </t>
  </si>
  <si>
    <t xml:space="preserve">   Martinez (CBC)</t>
  </si>
  <si>
    <t>612GA</t>
  </si>
  <si>
    <t xml:space="preserve">   Berkeley (SOC)</t>
  </si>
  <si>
    <t>612GB.</t>
  </si>
  <si>
    <t xml:space="preserve">   Fairfield (CBOC)</t>
  </si>
  <si>
    <t>612GD.</t>
  </si>
  <si>
    <t xml:space="preserve">   Mare Island (CBOC)</t>
  </si>
  <si>
    <t>612GE.</t>
  </si>
  <si>
    <t xml:space="preserve">   Martinez (OPC)</t>
  </si>
  <si>
    <t>612GF</t>
  </si>
  <si>
    <t xml:space="preserve">   Chico (CBOC)</t>
  </si>
  <si>
    <t>612GG..</t>
  </si>
  <si>
    <t xml:space="preserve">Menlo Park </t>
  </si>
  <si>
    <t>640A0..</t>
  </si>
  <si>
    <t>Livermore</t>
  </si>
  <si>
    <t>640A4..</t>
  </si>
  <si>
    <t xml:space="preserve">   San Jose (SOC)</t>
  </si>
  <si>
    <t>640BY</t>
  </si>
  <si>
    <t xml:space="preserve">   Capitola (CBOC)</t>
  </si>
  <si>
    <t>640GA</t>
  </si>
  <si>
    <t xml:space="preserve">   Stockton (ORC)</t>
  </si>
  <si>
    <t>640HA</t>
  </si>
  <si>
    <t xml:space="preserve">   Modesto (ORC)</t>
  </si>
  <si>
    <t>640HB..</t>
  </si>
  <si>
    <t xml:space="preserve">   Monterey (ORC)</t>
  </si>
  <si>
    <t>640HC..</t>
  </si>
  <si>
    <t>Veterans Integrated Service Network #21 (continued)</t>
  </si>
  <si>
    <t>California (continued)</t>
  </si>
  <si>
    <t xml:space="preserve">   San Fran. (Comp. Hmls Cntr.)</t>
  </si>
  <si>
    <t>662BU..</t>
  </si>
  <si>
    <t>662GA..</t>
  </si>
  <si>
    <t xml:space="preserve">   Eureka (CBOC)</t>
  </si>
  <si>
    <t>662GC</t>
  </si>
  <si>
    <t xml:space="preserve">   Yountville (ORC)</t>
  </si>
  <si>
    <t>662HA</t>
  </si>
  <si>
    <t xml:space="preserve">   Wailuku (CBC)</t>
  </si>
  <si>
    <t>459GA..</t>
  </si>
  <si>
    <t xml:space="preserve">   Hilo (CBC)</t>
  </si>
  <si>
    <t>459GB</t>
  </si>
  <si>
    <t xml:space="preserve">   Kailua-Kona (CBC)</t>
  </si>
  <si>
    <t>459GC</t>
  </si>
  <si>
    <t xml:space="preserve">   Lihue (CBC)</t>
  </si>
  <si>
    <t>459GD</t>
  </si>
  <si>
    <t xml:space="preserve">   Guam, GU (CBC)</t>
  </si>
  <si>
    <t>459GE</t>
  </si>
  <si>
    <t xml:space="preserve">   Sierra Foothills (CBOC)</t>
  </si>
  <si>
    <t>654GA..</t>
  </si>
  <si>
    <t>Philipines</t>
  </si>
  <si>
    <t xml:space="preserve">   Victorville (CBC)</t>
  </si>
  <si>
    <t>605GA..</t>
  </si>
  <si>
    <t xml:space="preserve">   Sun City (CBOC)</t>
  </si>
  <si>
    <t>605GB..</t>
  </si>
  <si>
    <t xml:space="preserve">   Palm Desert (CBOC)</t>
  </si>
  <si>
    <t>605GC..</t>
  </si>
  <si>
    <t xml:space="preserve">   Anaheim (CBOC)</t>
  </si>
  <si>
    <t>600GA..</t>
  </si>
  <si>
    <t xml:space="preserve">   Santa Ana (CBOC)</t>
  </si>
  <si>
    <t>600GB..</t>
  </si>
  <si>
    <t xml:space="preserve">   San Diego</t>
  </si>
  <si>
    <t>664BY..</t>
  </si>
  <si>
    <t xml:space="preserve">   El Centro</t>
  </si>
  <si>
    <t>664GA..</t>
  </si>
  <si>
    <t xml:space="preserve">   Vista (CBOC)</t>
  </si>
  <si>
    <t>664GB..</t>
  </si>
  <si>
    <t xml:space="preserve">   Chula Vista (CBOC)</t>
  </si>
  <si>
    <t>664GC..</t>
  </si>
  <si>
    <t xml:space="preserve">Brentwood </t>
  </si>
  <si>
    <t>691AO..</t>
  </si>
  <si>
    <t>Sepulveda</t>
  </si>
  <si>
    <t>691A4..</t>
  </si>
  <si>
    <t xml:space="preserve">   Los Angeles (CBOC)</t>
  </si>
  <si>
    <t>691GA..</t>
  </si>
  <si>
    <t xml:space="preserve">   Santa Barbara (CBOC)</t>
  </si>
  <si>
    <t>691GB..</t>
  </si>
  <si>
    <t xml:space="preserve">   West Los Angeles (CBC)</t>
  </si>
  <si>
    <t>691GC</t>
  </si>
  <si>
    <t xml:space="preserve">   Bakersfield (CBOC)</t>
  </si>
  <si>
    <t>691GD..</t>
  </si>
  <si>
    <t>691GE</t>
  </si>
  <si>
    <t xml:space="preserve">   East Los Angeles (CBOC)</t>
  </si>
  <si>
    <t>691GF</t>
  </si>
  <si>
    <t xml:space="preserve">   Antelope Valley (CBOC)</t>
  </si>
  <si>
    <t>691GG</t>
  </si>
  <si>
    <t xml:space="preserve">   West Los Angeles (CBOC)</t>
  </si>
  <si>
    <t>691GH..</t>
  </si>
  <si>
    <t xml:space="preserve">   Culver City (CBOC)</t>
  </si>
  <si>
    <t>691GI..</t>
  </si>
  <si>
    <t xml:space="preserve">   West Hollywood (CBOC)</t>
  </si>
  <si>
    <t>691GJ..</t>
  </si>
  <si>
    <t xml:space="preserve">   San Luis Obispo (CBOC)</t>
  </si>
  <si>
    <t>691GK..</t>
  </si>
  <si>
    <t xml:space="preserve">   Lompoc (CBOC)</t>
  </si>
  <si>
    <t>691GL..</t>
  </si>
  <si>
    <t xml:space="preserve">   Oxnard (CBOC)</t>
  </si>
  <si>
    <t>691GM..</t>
  </si>
  <si>
    <t xml:space="preserve">   Las Vegas (CBOC)</t>
  </si>
  <si>
    <t>593GA..</t>
  </si>
  <si>
    <t xml:space="preserve">   Henderson (CBOC)</t>
  </si>
  <si>
    <t>593GB..</t>
  </si>
  <si>
    <t>12.  OUTPATIENT MEDICAL CARE</t>
  </si>
  <si>
    <t>FEE BASIS - BY CATEGORY OF VISIT</t>
  </si>
  <si>
    <t>Home</t>
  </si>
  <si>
    <t>Invoice</t>
  </si>
  <si>
    <t>Health</t>
  </si>
  <si>
    <t>Cost per</t>
  </si>
  <si>
    <t>Regular</t>
  </si>
  <si>
    <t>Visits</t>
  </si>
  <si>
    <t>Visit</t>
  </si>
  <si>
    <t>Pittsburgh  (Univ. Dr.)(MC2)</t>
  </si>
  <si>
    <t>White City</t>
  </si>
  <si>
    <t>Philippines</t>
  </si>
  <si>
    <t>Manila</t>
  </si>
  <si>
    <t>13.  INPATIENT AND OUTPATIENT DENTAL WORKLOAD</t>
  </si>
  <si>
    <t>Inpatient Care</t>
  </si>
  <si>
    <t>Outpatient Care</t>
  </si>
  <si>
    <t>Treatment</t>
  </si>
  <si>
    <t>Staff</t>
  </si>
  <si>
    <t>Fee</t>
  </si>
  <si>
    <t>Cases</t>
  </si>
  <si>
    <t>disciplinary</t>
  </si>
  <si>
    <t>Completed</t>
  </si>
  <si>
    <t>Consultations</t>
  </si>
  <si>
    <t>Boston (OPC)</t>
  </si>
  <si>
    <t xml:space="preserve">   Rochester (OPC)</t>
  </si>
  <si>
    <t xml:space="preserve">   Ocean City (OPC)</t>
  </si>
  <si>
    <t>561BZ</t>
  </si>
  <si>
    <t xml:space="preserve">Brooklyn (St. Albans) </t>
  </si>
  <si>
    <t>527A4</t>
  </si>
  <si>
    <t>Aspinwall</t>
  </si>
  <si>
    <t>646A4</t>
  </si>
  <si>
    <t>693B4</t>
  </si>
  <si>
    <t xml:space="preserve">   Uptown</t>
  </si>
  <si>
    <t>509AO</t>
  </si>
  <si>
    <t>544BZ</t>
  </si>
  <si>
    <t xml:space="preserve">   Ft Myers (SOC)</t>
  </si>
  <si>
    <t>516BZ</t>
  </si>
  <si>
    <t xml:space="preserve">   Daytona (SOC)</t>
  </si>
  <si>
    <t>573BZ</t>
  </si>
  <si>
    <t>573BY</t>
  </si>
  <si>
    <t xml:space="preserve">   Tallahasse </t>
  </si>
  <si>
    <t>573GF</t>
  </si>
  <si>
    <t>546BZ</t>
  </si>
  <si>
    <t>673BY</t>
  </si>
  <si>
    <t>672BZ</t>
  </si>
  <si>
    <t>Cooper Dr.</t>
  </si>
  <si>
    <t>596A4</t>
  </si>
  <si>
    <t>622BY</t>
  </si>
  <si>
    <t>626BY</t>
  </si>
  <si>
    <t xml:space="preserve">Brecksville </t>
  </si>
  <si>
    <t>541AO</t>
  </si>
  <si>
    <t>541BY</t>
  </si>
  <si>
    <t xml:space="preserve">   Peoria (SOC)</t>
  </si>
  <si>
    <t>550BY</t>
  </si>
  <si>
    <t>506BY</t>
  </si>
  <si>
    <t>515BY</t>
  </si>
  <si>
    <t xml:space="preserve">   Crown Point</t>
  </si>
  <si>
    <t>Jefferson Barracks</t>
  </si>
  <si>
    <t>657AO</t>
  </si>
  <si>
    <t>629BY</t>
  </si>
  <si>
    <t xml:space="preserve">Gulfport </t>
  </si>
  <si>
    <t>520AO</t>
  </si>
  <si>
    <t xml:space="preserve">  Pensacola (SOC)</t>
  </si>
  <si>
    <t>520BZ</t>
  </si>
  <si>
    <t>623BY</t>
  </si>
  <si>
    <t>549BY..</t>
  </si>
  <si>
    <t>504BY</t>
  </si>
  <si>
    <t>Colorado Springs OPC</t>
  </si>
  <si>
    <t>567GB</t>
  </si>
  <si>
    <t>Pueblo CBOC</t>
  </si>
  <si>
    <t xml:space="preserve">Roseburg </t>
  </si>
  <si>
    <t xml:space="preserve">American Lake </t>
  </si>
  <si>
    <t>Mare Island (OPC)</t>
  </si>
  <si>
    <t>612GE</t>
  </si>
  <si>
    <t>Sacramento (SOC)</t>
  </si>
  <si>
    <t xml:space="preserve">Livermore </t>
  </si>
  <si>
    <t>640A4</t>
  </si>
  <si>
    <t>640AO</t>
  </si>
  <si>
    <t xml:space="preserve">Sepulveda </t>
  </si>
  <si>
    <t>691A4</t>
  </si>
  <si>
    <t xml:space="preserve">   Bakersfield (SOC)</t>
  </si>
  <si>
    <t>665GD</t>
  </si>
  <si>
    <t xml:space="preserve">   Los Angeles (SOC)</t>
  </si>
  <si>
    <t>665GE</t>
  </si>
  <si>
    <t>665GB</t>
  </si>
  <si>
    <t>1.  MEDICAL AND DENTAL CARE SUMMARY</t>
  </si>
  <si>
    <t>Average Length of Stay***</t>
  </si>
  <si>
    <t>All Deaths</t>
  </si>
  <si>
    <t>Less than</t>
  </si>
  <si>
    <t>Inpatient Medical Care Summary</t>
  </si>
  <si>
    <t xml:space="preserve">Beds * </t>
  </si>
  <si>
    <t>Census * *</t>
  </si>
  <si>
    <t>and Discharges</t>
  </si>
  <si>
    <t>100 Days</t>
  </si>
  <si>
    <t>Inpatient Medical Care - total</t>
  </si>
  <si>
    <t xml:space="preserve">Inpatient Hospital Care - total  </t>
  </si>
  <si>
    <t xml:space="preserve">   VA Medical Centers - total</t>
  </si>
  <si>
    <t xml:space="preserve">        Psychiatric Bed Sections</t>
  </si>
  <si>
    <t xml:space="preserve">        Surgical Bed Sections</t>
  </si>
  <si>
    <t xml:space="preserve">        Medical Bed Sections - total  </t>
  </si>
  <si>
    <t xml:space="preserve">           Medical Service</t>
  </si>
  <si>
    <t xml:space="preserve">           Intermediate Care</t>
  </si>
  <si>
    <t xml:space="preserve">           Neurology</t>
  </si>
  <si>
    <t xml:space="preserve">           Rehabilitation Medicine</t>
  </si>
  <si>
    <t xml:space="preserve">           Spinal Cord Injury</t>
  </si>
  <si>
    <t xml:space="preserve">           Blind Rehabilitation</t>
  </si>
  <si>
    <t xml:space="preserve">   Non-VA Hospitals - total</t>
  </si>
  <si>
    <t>N/A</t>
  </si>
  <si>
    <t xml:space="preserve">        Federal</t>
  </si>
  <si>
    <t xml:space="preserve">        State and  Local and</t>
  </si>
  <si>
    <t xml:space="preserve">           Non-Public</t>
  </si>
  <si>
    <t xml:space="preserve">   State Home Hospitals </t>
  </si>
  <si>
    <t xml:space="preserve">N/A  </t>
  </si>
  <si>
    <t xml:space="preserve"> Extended Care - total</t>
  </si>
  <si>
    <t xml:space="preserve">    Nursing Home Care - total</t>
  </si>
  <si>
    <t xml:space="preserve">      VA Medical Centers</t>
  </si>
  <si>
    <t xml:space="preserve">      Community Nursing Homes</t>
  </si>
  <si>
    <t xml:space="preserve">      State Home Nursing </t>
  </si>
  <si>
    <t xml:space="preserve">    Domiciliary Care - total</t>
  </si>
  <si>
    <t xml:space="preserve">      VA Medical Centers &amp; Domiciliary</t>
  </si>
  <si>
    <t xml:space="preserve">      State Home Domiciliaries  </t>
  </si>
  <si>
    <t xml:space="preserve">Service </t>
  </si>
  <si>
    <t>Non-service</t>
  </si>
  <si>
    <t>Outpatient Medical Care Summary</t>
  </si>
  <si>
    <t xml:space="preserve">Total </t>
  </si>
  <si>
    <t>Connected</t>
  </si>
  <si>
    <t>Non-Veteran</t>
  </si>
  <si>
    <t>Outpatient Care - total</t>
  </si>
  <si>
    <t>Staff Visits</t>
  </si>
  <si>
    <t>Fee Basis Care</t>
  </si>
  <si>
    <t>Dental Care Summary</t>
  </si>
  <si>
    <t>Inpatient Dental Care</t>
  </si>
  <si>
    <t xml:space="preserve">Outpatient Staff </t>
  </si>
  <si>
    <t>Fee Basis</t>
  </si>
  <si>
    <t xml:space="preserve">          *   Excludes beds used at non-VA facilities.     </t>
  </si>
  <si>
    <t xml:space="preserve">        * *   Aggregate totals for Average Daily Census may vary slightly due to  rounding.   </t>
  </si>
  <si>
    <t xml:space="preserve">     * * *   Cumulative 12-month period through September 1998.  </t>
  </si>
  <si>
    <t xml:space="preserve">     N/A:  Data not applicable or not reported.</t>
  </si>
  <si>
    <t>Nrthrn Calif. HC System</t>
  </si>
  <si>
    <t xml:space="preserve">Chicago </t>
  </si>
  <si>
    <t xml:space="preserve">Lexington </t>
  </si>
  <si>
    <t>x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</si>
</sst>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@*."/>
    <numFmt numFmtId="165" formatCode="#,##0\ ;\(#,##0\)"/>
    <numFmt numFmtId="167" formatCode="#,##0;\(#,##0\);#\ "/>
    <numFmt numFmtId="168" formatCode=";;;*."/>
    <numFmt numFmtId="172" formatCode="General;;;@\:"/>
    <numFmt numFmtId="174" formatCode="#,##0&quot;  &quot;"/>
    <numFmt numFmtId="175" formatCode="#,##0&quot;   &quot;"/>
    <numFmt numFmtId="176" formatCode="#,##0&quot;      &quot;"/>
    <numFmt numFmtId="177" formatCode="#,##0&quot;    &quot;"/>
    <numFmt numFmtId="178" formatCode="#,##0&quot;         &quot;"/>
    <numFmt numFmtId="183" formatCode="#,##0.0&quot;  &quot;"/>
    <numFmt numFmtId="185" formatCode="#,##0.0&quot;      &quot;"/>
    <numFmt numFmtId="186" formatCode="0.0%&quot;    &quot;"/>
    <numFmt numFmtId="194" formatCode="0.0&quot;   &quot;"/>
    <numFmt numFmtId="205" formatCode="0.0&quot;%&quot;"/>
    <numFmt numFmtId="206" formatCode="#,##0&quot;          &quot;"/>
    <numFmt numFmtId="210" formatCode="#,##0&quot;       &quot;"/>
    <numFmt numFmtId="212" formatCode="#,##0&quot;              &quot;"/>
    <numFmt numFmtId="213" formatCode="#,##0.0&quot;               &quot;"/>
    <numFmt numFmtId="218" formatCode="#,##0&quot;        &quot;"/>
    <numFmt numFmtId="219" formatCode="General;;;@*."/>
    <numFmt numFmtId="221" formatCode="#,##0.0&quot;         &quot;"/>
    <numFmt numFmtId="222" formatCode="#,##0&quot;     &quot;"/>
    <numFmt numFmtId="226" formatCode="#,##0.00&quot;   &quot;"/>
  </numFmts>
  <fonts count="24">
    <font>
      <sz val="8"/>
      <name val="Helv"/>
      <family val="0"/>
    </font>
    <font>
      <b/>
      <sz val="10"/>
      <name val="Helv"/>
      <family val="0"/>
    </font>
    <font>
      <i/>
      <sz val="8"/>
      <name val="Helv"/>
      <family val="0"/>
    </font>
    <font>
      <b/>
      <i/>
      <sz val="8"/>
      <name val="Helv"/>
      <family val="0"/>
    </font>
    <font>
      <sz val="10"/>
      <name val="Helv"/>
      <family val="0"/>
    </font>
    <font>
      <b/>
      <sz val="12"/>
      <name val="Helv"/>
      <family val="0"/>
    </font>
    <font>
      <b/>
      <i/>
      <sz val="10"/>
      <name val="Helv"/>
      <family val="0"/>
    </font>
    <font>
      <sz val="6.75"/>
      <name val="Bookman"/>
      <family val="0"/>
    </font>
    <font>
      <b/>
      <sz val="9.75"/>
      <name val="Helv"/>
      <family val="0"/>
    </font>
    <font>
      <sz val="6.75"/>
      <name val="Helv"/>
      <family val="0"/>
    </font>
    <font>
      <sz val="7"/>
      <name val="Helv"/>
      <family val="0"/>
    </font>
    <font>
      <i/>
      <sz val="8"/>
      <name val="Helvetica"/>
      <family val="0"/>
    </font>
    <font>
      <i/>
      <sz val="7"/>
      <name val="Helv"/>
      <family val="0"/>
    </font>
    <font>
      <sz val="7"/>
      <name val="Helvetica"/>
      <family val="0"/>
    </font>
    <font>
      <b/>
      <i/>
      <sz val="7"/>
      <name val="Helvetica"/>
      <family val="0"/>
    </font>
    <font>
      <b/>
      <i/>
      <sz val="6.75"/>
      <name val="Bookman"/>
      <family val="0"/>
    </font>
    <font>
      <b/>
      <sz val="7"/>
      <name val="Helv"/>
      <family val="0"/>
    </font>
    <font>
      <sz val="7"/>
      <name val="Bookman"/>
      <family val="0"/>
    </font>
    <font>
      <sz val="6.8"/>
      <name val="Helv"/>
      <family val="0"/>
    </font>
    <font>
      <b/>
      <i/>
      <sz val="6.8"/>
      <name val="Helv"/>
      <family val="0"/>
    </font>
    <font>
      <i/>
      <sz val="7"/>
      <name val="Helvetica"/>
      <family val="0"/>
    </font>
    <font>
      <b/>
      <i/>
      <sz val="7"/>
      <name val="Helv"/>
      <family val="0"/>
    </font>
    <font>
      <sz val="6"/>
      <name val="Arial"/>
      <family val="0"/>
    </font>
    <font>
      <sz val="6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 applyFill="0" applyBorder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4" fillId="0" borderId="0" applyFont="0" applyFill="0" applyBorder="0" applyAlignment="0" applyProtection="0"/>
  </cellStyleXfs>
  <cellXfs count="7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7" fontId="8" fillId="0" borderId="0" xfId="21" applyNumberFormat="1" applyFont="1" applyAlignment="1" applyProtection="1">
      <alignment horizontal="centerContinuous"/>
      <protection locked="0"/>
    </xf>
    <xf numFmtId="0" fontId="9" fillId="0" borderId="0" xfId="21" applyFont="1" applyAlignment="1">
      <alignment horizontal="centerContinuous"/>
      <protection/>
    </xf>
    <xf numFmtId="0" fontId="0" fillId="0" borderId="0" xfId="21" applyFont="1" applyAlignment="1">
      <alignment horizontal="centerContinuous"/>
      <protection/>
    </xf>
    <xf numFmtId="177" fontId="0" fillId="0" borderId="0" xfId="21" applyNumberFormat="1" applyFont="1" applyAlignment="1">
      <alignment horizontal="centerContinuous"/>
      <protection/>
    </xf>
    <xf numFmtId="177" fontId="0" fillId="0" borderId="0" xfId="21" applyNumberFormat="1" applyFont="1" applyAlignment="1" applyProtection="1">
      <alignment horizontal="centerContinuous"/>
      <protection locked="0"/>
    </xf>
    <xf numFmtId="165" fontId="7" fillId="0" borderId="0" xfId="21" applyNumberFormat="1">
      <alignment/>
      <protection/>
    </xf>
    <xf numFmtId="177" fontId="1" fillId="0" borderId="0" xfId="21" applyNumberFormat="1" applyFont="1" applyAlignment="1" applyProtection="1">
      <alignment horizontal="centerContinuous"/>
      <protection locked="0"/>
    </xf>
    <xf numFmtId="0" fontId="7" fillId="0" borderId="0" xfId="21" applyAlignment="1">
      <alignment horizontal="centerContinuous"/>
      <protection/>
    </xf>
    <xf numFmtId="177" fontId="10" fillId="0" borderId="0" xfId="21" applyNumberFormat="1" applyFont="1" applyAlignment="1">
      <alignment horizontal="centerContinuous"/>
      <protection/>
    </xf>
    <xf numFmtId="165" fontId="9" fillId="0" borderId="0" xfId="21" applyNumberFormat="1" applyFont="1" applyAlignment="1" applyProtection="1">
      <alignment horizontal="centerContinuous"/>
      <protection locked="0"/>
    </xf>
    <xf numFmtId="165" fontId="0" fillId="0" borderId="0" xfId="21" applyNumberFormat="1" applyFont="1" applyAlignment="1" applyProtection="1">
      <alignment horizontal="centerContinuous"/>
      <protection locked="0"/>
    </xf>
    <xf numFmtId="165" fontId="9" fillId="0" borderId="1" xfId="21" applyNumberFormat="1" applyFont="1" applyBorder="1" applyProtection="1">
      <alignment/>
      <protection locked="0"/>
    </xf>
    <xf numFmtId="165" fontId="0" fillId="0" borderId="2" xfId="21" applyNumberFormat="1" applyFont="1" applyBorder="1" applyProtection="1">
      <alignment/>
      <protection locked="0"/>
    </xf>
    <xf numFmtId="177" fontId="0" fillId="0" borderId="2" xfId="21" applyNumberFormat="1" applyFont="1" applyBorder="1" applyAlignment="1" applyProtection="1">
      <alignment horizontal="center"/>
      <protection locked="0"/>
    </xf>
    <xf numFmtId="177" fontId="0" fillId="0" borderId="3" xfId="21" applyNumberFormat="1" applyFont="1" applyBorder="1" applyAlignment="1" applyProtection="1">
      <alignment horizontal="center"/>
      <protection locked="0"/>
    </xf>
    <xf numFmtId="177" fontId="0" fillId="0" borderId="3" xfId="21" applyNumberFormat="1" applyFont="1" applyBorder="1" applyAlignment="1">
      <alignment horizontal="center"/>
      <protection/>
    </xf>
    <xf numFmtId="177" fontId="0" fillId="0" borderId="4" xfId="21" applyNumberFormat="1" applyFont="1" applyBorder="1" applyAlignment="1">
      <alignment horizontal="center"/>
      <protection/>
    </xf>
    <xf numFmtId="165" fontId="7" fillId="0" borderId="0" xfId="21" applyNumberFormat="1" applyAlignment="1">
      <alignment horizontal="center"/>
      <protection/>
    </xf>
    <xf numFmtId="165" fontId="11" fillId="0" borderId="5" xfId="21" applyNumberFormat="1" applyFont="1" applyBorder="1" applyProtection="1">
      <alignment/>
      <protection locked="0"/>
    </xf>
    <xf numFmtId="165" fontId="11" fillId="0" borderId="6" xfId="21" applyNumberFormat="1" applyFont="1" applyBorder="1" applyProtection="1">
      <alignment/>
      <protection locked="0"/>
    </xf>
    <xf numFmtId="177" fontId="11" fillId="0" borderId="6" xfId="21" applyNumberFormat="1" applyFont="1" applyBorder="1" applyAlignment="1" applyProtection="1">
      <alignment horizontal="center"/>
      <protection locked="0"/>
    </xf>
    <xf numFmtId="177" fontId="11" fillId="0" borderId="6" xfId="21" applyNumberFormat="1" applyFont="1" applyBorder="1" applyAlignment="1" applyProtection="1">
      <alignment horizontal="centerContinuous"/>
      <protection locked="0"/>
    </xf>
    <xf numFmtId="177" fontId="11" fillId="0" borderId="0" xfId="21" applyNumberFormat="1" applyFont="1" applyAlignment="1" applyProtection="1">
      <alignment horizontal="centerContinuous"/>
      <protection locked="0"/>
    </xf>
    <xf numFmtId="177" fontId="11" fillId="0" borderId="0" xfId="21" applyNumberFormat="1" applyFont="1" applyAlignment="1">
      <alignment horizontal="centerContinuous"/>
      <protection/>
    </xf>
    <xf numFmtId="177" fontId="11" fillId="0" borderId="7" xfId="21" applyNumberFormat="1" applyFont="1" applyBorder="1" applyAlignment="1">
      <alignment horizontal="centerContinuous"/>
      <protection/>
    </xf>
    <xf numFmtId="165" fontId="11" fillId="0" borderId="0" xfId="21" applyNumberFormat="1" applyFont="1" applyAlignment="1">
      <alignment horizontal="center"/>
      <protection/>
    </xf>
    <xf numFmtId="177" fontId="11" fillId="0" borderId="8" xfId="21" applyNumberFormat="1" applyFont="1" applyBorder="1" applyAlignment="1" applyProtection="1">
      <alignment horizontal="center"/>
      <protection locked="0"/>
    </xf>
    <xf numFmtId="177" fontId="11" fillId="0" borderId="9" xfId="21" applyNumberFormat="1" applyFont="1" applyBorder="1" applyAlignment="1" applyProtection="1">
      <alignment horizontal="center"/>
      <protection locked="0"/>
    </xf>
    <xf numFmtId="177" fontId="11" fillId="0" borderId="9" xfId="21" applyNumberFormat="1" applyFont="1" applyBorder="1" applyAlignment="1">
      <alignment horizontal="center"/>
      <protection/>
    </xf>
    <xf numFmtId="177" fontId="11" fillId="0" borderId="10" xfId="21" applyNumberFormat="1" applyFont="1" applyBorder="1" applyAlignment="1">
      <alignment horizontal="center"/>
      <protection/>
    </xf>
    <xf numFmtId="0" fontId="11" fillId="0" borderId="5" xfId="21" applyFont="1" applyBorder="1">
      <alignment/>
      <protection/>
    </xf>
    <xf numFmtId="0" fontId="11" fillId="0" borderId="6" xfId="21" applyFont="1" applyBorder="1">
      <alignment/>
      <protection/>
    </xf>
    <xf numFmtId="177" fontId="11" fillId="0" borderId="2" xfId="21" applyNumberFormat="1" applyFont="1" applyBorder="1" applyAlignment="1" applyProtection="1">
      <alignment horizontal="center"/>
      <protection locked="0"/>
    </xf>
    <xf numFmtId="177" fontId="11" fillId="0" borderId="2" xfId="21" applyNumberFormat="1" applyFont="1" applyBorder="1" applyAlignment="1" applyProtection="1">
      <alignment horizontal="centerContinuous"/>
      <protection locked="0"/>
    </xf>
    <xf numFmtId="177" fontId="11" fillId="0" borderId="3" xfId="21" applyNumberFormat="1" applyFont="1" applyBorder="1" applyAlignment="1" applyProtection="1">
      <alignment horizontal="centerContinuous"/>
      <protection locked="0"/>
    </xf>
    <xf numFmtId="177" fontId="11" fillId="0" borderId="3" xfId="21" applyNumberFormat="1" applyFont="1" applyBorder="1" applyAlignment="1">
      <alignment horizontal="centerContinuous"/>
      <protection/>
    </xf>
    <xf numFmtId="177" fontId="11" fillId="0" borderId="4" xfId="21" applyNumberFormat="1" applyFont="1" applyBorder="1" applyAlignment="1">
      <alignment horizontal="centerContinuous"/>
      <protection/>
    </xf>
    <xf numFmtId="177" fontId="11" fillId="0" borderId="6" xfId="21" applyNumberFormat="1" applyFont="1" applyBorder="1" applyAlignment="1">
      <alignment horizontal="centerContinuous"/>
      <protection/>
    </xf>
    <xf numFmtId="177" fontId="11" fillId="0" borderId="0" xfId="21" applyNumberFormat="1" applyFont="1" applyBorder="1" applyAlignment="1">
      <alignment horizontal="centerContinuous"/>
      <protection/>
    </xf>
    <xf numFmtId="165" fontId="11" fillId="0" borderId="5" xfId="21" applyNumberFormat="1" applyFont="1" applyBorder="1" applyAlignment="1" applyProtection="1">
      <alignment horizontal="center"/>
      <protection locked="0"/>
    </xf>
    <xf numFmtId="177" fontId="11" fillId="0" borderId="6" xfId="21" applyNumberFormat="1" applyFont="1" applyBorder="1" applyAlignment="1">
      <alignment horizontal="center"/>
      <protection/>
    </xf>
    <xf numFmtId="177" fontId="11" fillId="0" borderId="5" xfId="21" applyNumberFormat="1" applyFont="1" applyBorder="1" applyAlignment="1">
      <alignment horizontal="center"/>
      <protection/>
    </xf>
    <xf numFmtId="165" fontId="2" fillId="0" borderId="5" xfId="21" applyNumberFormat="1" applyFont="1" applyBorder="1" applyAlignment="1" applyProtection="1">
      <alignment horizontal="center"/>
      <protection locked="0"/>
    </xf>
    <xf numFmtId="165" fontId="11" fillId="0" borderId="6" xfId="21" applyNumberFormat="1" applyFont="1" applyBorder="1" applyAlignment="1" applyProtection="1">
      <alignment horizontal="center"/>
      <protection locked="0"/>
    </xf>
    <xf numFmtId="177" fontId="11" fillId="0" borderId="5" xfId="21" applyNumberFormat="1" applyFont="1" applyBorder="1" applyAlignment="1" applyProtection="1">
      <alignment horizontal="center"/>
      <protection locked="0"/>
    </xf>
    <xf numFmtId="165" fontId="9" fillId="0" borderId="11" xfId="21" applyNumberFormat="1" applyFont="1" applyBorder="1" applyProtection="1">
      <alignment/>
      <protection locked="0"/>
    </xf>
    <xf numFmtId="165" fontId="12" fillId="0" borderId="11" xfId="21" applyNumberFormat="1" applyFont="1" applyBorder="1" applyProtection="1">
      <alignment/>
      <protection locked="0"/>
    </xf>
    <xf numFmtId="165" fontId="0" fillId="0" borderId="8" xfId="21" applyNumberFormat="1" applyFont="1" applyBorder="1" applyProtection="1">
      <alignment/>
      <protection locked="0"/>
    </xf>
    <xf numFmtId="177" fontId="0" fillId="0" borderId="8" xfId="21" applyNumberFormat="1" applyFont="1" applyBorder="1" applyAlignment="1" applyProtection="1">
      <alignment horizontal="center"/>
      <protection locked="0"/>
    </xf>
    <xf numFmtId="177" fontId="0" fillId="0" borderId="8" xfId="21" applyNumberFormat="1" applyFont="1" applyBorder="1">
      <alignment/>
      <protection/>
    </xf>
    <xf numFmtId="177" fontId="0" fillId="0" borderId="11" xfId="21" applyNumberFormat="1" applyFont="1" applyBorder="1">
      <alignment/>
      <protection/>
    </xf>
    <xf numFmtId="165" fontId="9" fillId="0" borderId="0" xfId="21" applyNumberFormat="1" applyFont="1" applyProtection="1">
      <alignment/>
      <protection locked="0"/>
    </xf>
    <xf numFmtId="165" fontId="0" fillId="0" borderId="0" xfId="21" applyNumberFormat="1" applyFont="1" applyProtection="1">
      <alignment/>
      <protection locked="0"/>
    </xf>
    <xf numFmtId="177" fontId="0" fillId="0" borderId="0" xfId="21" applyNumberFormat="1" applyFont="1" applyAlignment="1" applyProtection="1">
      <alignment horizontal="fill"/>
      <protection locked="0"/>
    </xf>
    <xf numFmtId="177" fontId="0" fillId="0" borderId="0" xfId="21" applyNumberFormat="1" applyFont="1" applyProtection="1">
      <alignment/>
      <protection locked="0"/>
    </xf>
    <xf numFmtId="177" fontId="0" fillId="0" borderId="0" xfId="21" applyNumberFormat="1" applyFont="1">
      <alignment/>
      <protection/>
    </xf>
    <xf numFmtId="177" fontId="0" fillId="0" borderId="0" xfId="21" applyNumberFormat="1" applyFont="1" applyBorder="1">
      <alignment/>
      <protection/>
    </xf>
    <xf numFmtId="165" fontId="3" fillId="0" borderId="0" xfId="21" applyNumberFormat="1" applyFont="1" applyProtection="1">
      <alignment/>
      <protection locked="0"/>
    </xf>
    <xf numFmtId="174" fontId="13" fillId="0" borderId="0" xfId="21" applyNumberFormat="1" applyFont="1" applyAlignment="1">
      <alignment horizontal="right"/>
      <protection/>
    </xf>
    <xf numFmtId="174" fontId="7" fillId="0" borderId="0" xfId="21" applyNumberFormat="1">
      <alignment/>
      <protection/>
    </xf>
    <xf numFmtId="0" fontId="7" fillId="0" borderId="0" xfId="21">
      <alignment/>
      <protection/>
    </xf>
    <xf numFmtId="0" fontId="3" fillId="0" borderId="0" xfId="21" applyFont="1">
      <alignment/>
      <protection/>
    </xf>
    <xf numFmtId="0" fontId="9" fillId="0" borderId="0" xfId="21" applyFont="1">
      <alignment/>
      <protection/>
    </xf>
    <xf numFmtId="0" fontId="0" fillId="0" borderId="0" xfId="21" applyFont="1">
      <alignment/>
      <protection/>
    </xf>
    <xf numFmtId="174" fontId="13" fillId="0" borderId="0" xfId="21" applyNumberFormat="1" applyFont="1">
      <alignment/>
      <protection/>
    </xf>
    <xf numFmtId="177" fontId="7" fillId="0" borderId="0" xfId="21" applyNumberFormat="1" applyAlignment="1">
      <alignment horizontal="right"/>
      <protection/>
    </xf>
    <xf numFmtId="174" fontId="7" fillId="0" borderId="0" xfId="21" applyNumberFormat="1" applyAlignment="1">
      <alignment horizontal="right"/>
      <protection/>
    </xf>
    <xf numFmtId="177" fontId="7" fillId="0" borderId="0" xfId="21" applyNumberFormat="1">
      <alignment/>
      <protection/>
    </xf>
    <xf numFmtId="175" fontId="7" fillId="0" borderId="0" xfId="21" applyNumberFormat="1">
      <alignment/>
      <protection/>
    </xf>
    <xf numFmtId="0" fontId="7" fillId="0" borderId="0" xfId="21" applyAlignment="1">
      <alignment horizontal="left"/>
      <protection/>
    </xf>
    <xf numFmtId="0" fontId="14" fillId="0" borderId="0" xfId="21" applyFont="1">
      <alignment/>
      <protection/>
    </xf>
    <xf numFmtId="168" fontId="7" fillId="0" borderId="0" xfId="21" applyNumberFormat="1">
      <alignment/>
      <protection/>
    </xf>
    <xf numFmtId="168" fontId="7" fillId="0" borderId="0" xfId="21" applyNumberFormat="1" applyAlignment="1">
      <alignment horizontal="left"/>
      <protection/>
    </xf>
    <xf numFmtId="172" fontId="7" fillId="0" borderId="0" xfId="21" applyNumberFormat="1" applyAlignment="1">
      <alignment horizontal="right"/>
      <protection/>
    </xf>
    <xf numFmtId="164" fontId="7" fillId="0" borderId="0" xfId="21" applyNumberFormat="1">
      <alignment/>
      <protection/>
    </xf>
    <xf numFmtId="3" fontId="7" fillId="0" borderId="0" xfId="21" applyNumberFormat="1">
      <alignment/>
      <protection/>
    </xf>
    <xf numFmtId="3" fontId="0" fillId="0" borderId="0" xfId="21" applyNumberFormat="1" applyFont="1">
      <alignment/>
      <protection/>
    </xf>
    <xf numFmtId="164" fontId="7" fillId="0" borderId="0" xfId="21" applyNumberFormat="1" applyAlignment="1" quotePrefix="1">
      <alignment horizontal="left"/>
      <protection/>
    </xf>
    <xf numFmtId="164" fontId="7" fillId="0" borderId="0" xfId="21" applyNumberFormat="1" applyAlignment="1">
      <alignment horizontal="left"/>
      <protection/>
    </xf>
    <xf numFmtId="174" fontId="10" fillId="0" borderId="0" xfId="21" applyNumberFormat="1" applyFont="1">
      <alignment/>
      <protection/>
    </xf>
    <xf numFmtId="175" fontId="8" fillId="0" borderId="0" xfId="22" applyNumberFormat="1" applyFont="1" applyAlignment="1">
      <alignment horizontal="centerContinuous"/>
      <protection/>
    </xf>
    <xf numFmtId="0" fontId="7" fillId="0" borderId="0" xfId="22" applyAlignment="1">
      <alignment horizontal="centerContinuous"/>
      <protection/>
    </xf>
    <xf numFmtId="0" fontId="0" fillId="0" borderId="0" xfId="22" applyFont="1" applyAlignment="1">
      <alignment horizontal="centerContinuous"/>
      <protection/>
    </xf>
    <xf numFmtId="177" fontId="0" fillId="0" borderId="0" xfId="22" applyNumberFormat="1" applyFont="1" applyAlignment="1">
      <alignment horizontal="centerContinuous"/>
      <protection/>
    </xf>
    <xf numFmtId="185" fontId="0" fillId="0" borderId="0" xfId="22" applyNumberFormat="1" applyFont="1" applyAlignment="1">
      <alignment horizontal="centerContinuous"/>
      <protection/>
    </xf>
    <xf numFmtId="0" fontId="7" fillId="0" borderId="0" xfId="22">
      <alignment/>
      <protection/>
    </xf>
    <xf numFmtId="175" fontId="13" fillId="0" borderId="0" xfId="22" applyNumberFormat="1" applyFont="1" applyAlignment="1">
      <alignment horizontal="centerContinuous"/>
      <protection/>
    </xf>
    <xf numFmtId="0" fontId="7" fillId="0" borderId="9" xfId="22" applyBorder="1" applyAlignment="1">
      <alignment horizontal="left"/>
      <protection/>
    </xf>
    <xf numFmtId="0" fontId="0" fillId="0" borderId="9" xfId="22" applyFont="1" applyBorder="1" applyAlignment="1">
      <alignment horizontal="centerContinuous"/>
      <protection/>
    </xf>
    <xf numFmtId="177" fontId="0" fillId="0" borderId="9" xfId="22" applyNumberFormat="1" applyFont="1" applyBorder="1" applyAlignment="1">
      <alignment horizontal="centerContinuous"/>
      <protection/>
    </xf>
    <xf numFmtId="185" fontId="0" fillId="0" borderId="9" xfId="22" applyNumberFormat="1" applyFont="1" applyBorder="1" applyAlignment="1">
      <alignment horizontal="centerContinuous"/>
      <protection/>
    </xf>
    <xf numFmtId="0" fontId="7" fillId="0" borderId="1" xfId="22" applyBorder="1" applyAlignment="1">
      <alignment horizontal="right"/>
      <protection/>
    </xf>
    <xf numFmtId="0" fontId="7" fillId="0" borderId="1" xfId="22" applyBorder="1">
      <alignment/>
      <protection/>
    </xf>
    <xf numFmtId="0" fontId="0" fillId="0" borderId="2" xfId="22" applyFont="1" applyBorder="1">
      <alignment/>
      <protection/>
    </xf>
    <xf numFmtId="177" fontId="0" fillId="0" borderId="2" xfId="22" applyNumberFormat="1" applyFont="1" applyBorder="1">
      <alignment/>
      <protection/>
    </xf>
    <xf numFmtId="177" fontId="0" fillId="0" borderId="3" xfId="22" applyNumberFormat="1" applyFont="1" applyBorder="1">
      <alignment/>
      <protection/>
    </xf>
    <xf numFmtId="185" fontId="0" fillId="0" borderId="4" xfId="22" applyNumberFormat="1" applyFont="1" applyBorder="1">
      <alignment/>
      <protection/>
    </xf>
    <xf numFmtId="0" fontId="11" fillId="0" borderId="5" xfId="22" applyFont="1" applyBorder="1" applyAlignment="1">
      <alignment horizontal="right"/>
      <protection/>
    </xf>
    <xf numFmtId="0" fontId="11" fillId="0" borderId="5" xfId="22" applyFont="1" applyBorder="1">
      <alignment/>
      <protection/>
    </xf>
    <xf numFmtId="0" fontId="11" fillId="0" borderId="6" xfId="22" applyFont="1" applyBorder="1">
      <alignment/>
      <protection/>
    </xf>
    <xf numFmtId="177" fontId="11" fillId="0" borderId="8" xfId="22" applyNumberFormat="1" applyFont="1" applyBorder="1" applyAlignment="1">
      <alignment horizontal="centerContinuous"/>
      <protection/>
    </xf>
    <xf numFmtId="177" fontId="11" fillId="0" borderId="0" xfId="22" applyNumberFormat="1" applyFont="1" applyAlignment="1">
      <alignment horizontal="centerContinuous"/>
      <protection/>
    </xf>
    <xf numFmtId="185" fontId="11" fillId="0" borderId="10" xfId="22" applyNumberFormat="1" applyFont="1" applyBorder="1" applyAlignment="1">
      <alignment horizontal="centerContinuous"/>
      <protection/>
    </xf>
    <xf numFmtId="177" fontId="11" fillId="0" borderId="8" xfId="22" applyNumberFormat="1" applyFont="1" applyBorder="1">
      <alignment/>
      <protection/>
    </xf>
    <xf numFmtId="177" fontId="11" fillId="0" borderId="9" xfId="22" applyNumberFormat="1" applyFont="1" applyBorder="1" applyAlignment="1">
      <alignment horizontal="center"/>
      <protection/>
    </xf>
    <xf numFmtId="185" fontId="11" fillId="0" borderId="10" xfId="22" applyNumberFormat="1" applyFont="1" applyBorder="1">
      <alignment/>
      <protection/>
    </xf>
    <xf numFmtId="0" fontId="11" fillId="0" borderId="0" xfId="22" applyFont="1">
      <alignment/>
      <protection/>
    </xf>
    <xf numFmtId="177" fontId="11" fillId="0" borderId="1" xfId="22" applyNumberFormat="1" applyFont="1" applyBorder="1">
      <alignment/>
      <protection/>
    </xf>
    <xf numFmtId="185" fontId="11" fillId="0" borderId="1" xfId="22" applyNumberFormat="1" applyFont="1" applyBorder="1">
      <alignment/>
      <protection/>
    </xf>
    <xf numFmtId="165" fontId="2" fillId="0" borderId="5" xfId="22" applyNumberFormat="1" applyFont="1" applyBorder="1" applyAlignment="1" applyProtection="1">
      <alignment horizontal="center"/>
      <protection locked="0"/>
    </xf>
    <xf numFmtId="165" fontId="11" fillId="0" borderId="5" xfId="22" applyNumberFormat="1" applyFont="1" applyBorder="1" applyProtection="1">
      <alignment/>
      <protection locked="0"/>
    </xf>
    <xf numFmtId="177" fontId="11" fillId="0" borderId="5" xfId="22" applyNumberFormat="1" applyFont="1" applyBorder="1" applyAlignment="1">
      <alignment horizontal="center"/>
      <protection/>
    </xf>
    <xf numFmtId="185" fontId="11" fillId="0" borderId="5" xfId="22" applyNumberFormat="1" applyFont="1" applyBorder="1" applyAlignment="1">
      <alignment horizontal="center"/>
      <protection/>
    </xf>
    <xf numFmtId="165" fontId="11" fillId="0" borderId="5" xfId="22" applyNumberFormat="1" applyFont="1" applyBorder="1" applyAlignment="1" applyProtection="1">
      <alignment horizontal="center"/>
      <protection locked="0"/>
    </xf>
    <xf numFmtId="0" fontId="7" fillId="0" borderId="11" xfId="22" applyBorder="1" applyAlignment="1">
      <alignment horizontal="right"/>
      <protection/>
    </xf>
    <xf numFmtId="0" fontId="7" fillId="0" borderId="11" xfId="22" applyBorder="1">
      <alignment/>
      <protection/>
    </xf>
    <xf numFmtId="0" fontId="0" fillId="0" borderId="11" xfId="22" applyFont="1" applyBorder="1">
      <alignment/>
      <protection/>
    </xf>
    <xf numFmtId="177" fontId="0" fillId="0" borderId="11" xfId="22" applyNumberFormat="1" applyFont="1" applyBorder="1">
      <alignment/>
      <protection/>
    </xf>
    <xf numFmtId="185" fontId="0" fillId="0" borderId="11" xfId="22" applyNumberFormat="1" applyFont="1" applyBorder="1">
      <alignment/>
      <protection/>
    </xf>
    <xf numFmtId="0" fontId="0" fillId="0" borderId="0" xfId="22" applyFont="1">
      <alignment/>
      <protection/>
    </xf>
    <xf numFmtId="177" fontId="0" fillId="0" borderId="0" xfId="22" applyNumberFormat="1" applyFont="1">
      <alignment/>
      <protection/>
    </xf>
    <xf numFmtId="185" fontId="0" fillId="0" borderId="0" xfId="22" applyNumberFormat="1" applyFont="1">
      <alignment/>
      <protection/>
    </xf>
    <xf numFmtId="0" fontId="3" fillId="0" borderId="0" xfId="22" applyFont="1">
      <alignment/>
      <protection/>
    </xf>
    <xf numFmtId="176" fontId="0" fillId="0" borderId="0" xfId="22" applyNumberFormat="1" applyFont="1">
      <alignment/>
      <protection/>
    </xf>
    <xf numFmtId="174" fontId="13" fillId="0" borderId="0" xfId="22" applyNumberFormat="1" applyFont="1" applyAlignment="1">
      <alignment/>
      <protection/>
    </xf>
    <xf numFmtId="185" fontId="13" fillId="0" borderId="0" xfId="22" applyNumberFormat="1" applyFont="1" applyAlignment="1">
      <alignment horizontal="right"/>
      <protection/>
    </xf>
    <xf numFmtId="186" fontId="13" fillId="0" borderId="0" xfId="22" applyNumberFormat="1" applyFont="1" applyAlignment="1">
      <alignment horizontal="right"/>
      <protection/>
    </xf>
    <xf numFmtId="174" fontId="7" fillId="0" borderId="0" xfId="22" applyNumberFormat="1">
      <alignment/>
      <protection/>
    </xf>
    <xf numFmtId="0" fontId="15" fillId="0" borderId="0" xfId="22" applyFont="1" applyAlignment="1">
      <alignment horizontal="right"/>
      <protection/>
    </xf>
    <xf numFmtId="174" fontId="13" fillId="0" borderId="0" xfId="22" applyNumberFormat="1" applyFont="1" applyAlignment="1">
      <alignment horizontal="right"/>
      <protection/>
    </xf>
    <xf numFmtId="0" fontId="14" fillId="0" borderId="0" xfId="22" applyFont="1">
      <alignment/>
      <protection/>
    </xf>
    <xf numFmtId="0" fontId="13" fillId="0" borderId="0" xfId="22" applyFont="1" applyAlignment="1">
      <alignment horizontal="left"/>
      <protection/>
    </xf>
    <xf numFmtId="168" fontId="13" fillId="0" borderId="0" xfId="22" applyNumberFormat="1" applyFont="1">
      <alignment/>
      <protection/>
    </xf>
    <xf numFmtId="168" fontId="13" fillId="0" borderId="0" xfId="22" applyNumberFormat="1" applyFont="1" applyAlignment="1">
      <alignment horizontal="left"/>
      <protection/>
    </xf>
    <xf numFmtId="172" fontId="13" fillId="0" borderId="0" xfId="22" applyNumberFormat="1" applyFont="1" applyAlignment="1">
      <alignment horizontal="right"/>
      <protection/>
    </xf>
    <xf numFmtId="164" fontId="13" fillId="0" borderId="0" xfId="22" applyNumberFormat="1" applyFont="1">
      <alignment/>
      <protection/>
    </xf>
    <xf numFmtId="174" fontId="13" fillId="0" borderId="0" xfId="22" applyNumberFormat="1" applyFont="1">
      <alignment/>
      <protection/>
    </xf>
    <xf numFmtId="164" fontId="13" fillId="0" borderId="0" xfId="22" applyNumberFormat="1" applyFont="1" applyAlignment="1">
      <alignment horizontal="left"/>
      <protection/>
    </xf>
    <xf numFmtId="164" fontId="13" fillId="0" borderId="0" xfId="22" applyNumberFormat="1" applyFont="1" applyAlignment="1" quotePrefix="1">
      <alignment horizontal="left"/>
      <protection/>
    </xf>
    <xf numFmtId="0" fontId="7" fillId="0" borderId="0" xfId="22" applyAlignment="1">
      <alignment horizontal="right"/>
      <protection/>
    </xf>
    <xf numFmtId="0" fontId="13" fillId="0" borderId="0" xfId="22" applyFont="1">
      <alignment/>
      <protection/>
    </xf>
    <xf numFmtId="172" fontId="13" fillId="0" borderId="0" xfId="22" applyNumberFormat="1" applyFont="1" applyAlignment="1">
      <alignment horizontal="left"/>
      <protection/>
    </xf>
    <xf numFmtId="164" fontId="7" fillId="0" borderId="0" xfId="22" applyNumberFormat="1">
      <alignment/>
      <protection/>
    </xf>
    <xf numFmtId="172" fontId="13" fillId="0" borderId="0" xfId="22" applyNumberFormat="1" applyFont="1" applyAlignment="1" quotePrefix="1">
      <alignment horizontal="right"/>
      <protection/>
    </xf>
    <xf numFmtId="0" fontId="13" fillId="0" borderId="0" xfId="22" applyNumberFormat="1" applyFont="1" applyAlignment="1">
      <alignment horizontal="left"/>
      <protection/>
    </xf>
    <xf numFmtId="167" fontId="13" fillId="0" borderId="0" xfId="22" applyNumberFormat="1" applyFont="1" applyAlignment="1">
      <alignment horizontal="right"/>
      <protection/>
    </xf>
    <xf numFmtId="0" fontId="13" fillId="0" borderId="0" xfId="22" applyFont="1" applyAlignment="1">
      <alignment horizontal="right"/>
      <protection/>
    </xf>
    <xf numFmtId="165" fontId="13" fillId="0" borderId="0" xfId="22" applyNumberFormat="1" applyFont="1" applyProtection="1">
      <alignment/>
      <protection locked="0"/>
    </xf>
    <xf numFmtId="0" fontId="7" fillId="0" borderId="0" xfId="22" applyAlignment="1">
      <alignment/>
      <protection/>
    </xf>
    <xf numFmtId="174" fontId="8" fillId="0" borderId="0" xfId="23" applyNumberFormat="1" applyFont="1" applyAlignment="1">
      <alignment horizontal="centerContinuous"/>
      <protection/>
    </xf>
    <xf numFmtId="0" fontId="16" fillId="0" borderId="0" xfId="23" applyFont="1" applyAlignment="1">
      <alignment horizontal="centerContinuous"/>
      <protection/>
    </xf>
    <xf numFmtId="0" fontId="0" fillId="0" borderId="0" xfId="23" applyFont="1" applyAlignment="1">
      <alignment horizontal="centerContinuous"/>
      <protection/>
    </xf>
    <xf numFmtId="174" fontId="0" fillId="0" borderId="0" xfId="23" applyNumberFormat="1" applyFont="1" applyAlignment="1">
      <alignment horizontal="centerContinuous"/>
      <protection/>
    </xf>
    <xf numFmtId="194" fontId="0" fillId="0" borderId="0" xfId="23" applyNumberFormat="1" applyFont="1" applyAlignment="1">
      <alignment horizontal="centerContinuous"/>
      <protection/>
    </xf>
    <xf numFmtId="0" fontId="7" fillId="0" borderId="0" xfId="23">
      <alignment/>
      <protection/>
    </xf>
    <xf numFmtId="175" fontId="9" fillId="0" borderId="0" xfId="23" applyNumberFormat="1" applyFont="1" applyAlignment="1">
      <alignment horizontal="centerContinuous"/>
      <protection/>
    </xf>
    <xf numFmtId="165" fontId="12" fillId="0" borderId="1" xfId="23" applyNumberFormat="1" applyFont="1" applyBorder="1" applyProtection="1">
      <alignment/>
      <protection locked="0"/>
    </xf>
    <xf numFmtId="165" fontId="0" fillId="0" borderId="2" xfId="23" applyNumberFormat="1" applyFont="1" applyBorder="1" applyProtection="1">
      <alignment/>
      <protection locked="0"/>
    </xf>
    <xf numFmtId="174" fontId="0" fillId="0" borderId="2" xfId="23" applyNumberFormat="1" applyFont="1" applyBorder="1" applyAlignment="1">
      <alignment horizontal="fill"/>
      <protection/>
    </xf>
    <xf numFmtId="174" fontId="0" fillId="0" borderId="3" xfId="23" applyNumberFormat="1" applyFont="1" applyBorder="1" applyAlignment="1">
      <alignment horizontal="fill"/>
      <protection/>
    </xf>
    <xf numFmtId="194" fontId="0" fillId="0" borderId="4" xfId="23" applyNumberFormat="1" applyFont="1" applyBorder="1" applyAlignment="1">
      <alignment horizontal="fill"/>
      <protection/>
    </xf>
    <xf numFmtId="165" fontId="2" fillId="0" borderId="5" xfId="23" applyNumberFormat="1" applyFont="1" applyBorder="1" applyProtection="1">
      <alignment/>
      <protection locked="0"/>
    </xf>
    <xf numFmtId="165" fontId="2" fillId="0" borderId="6" xfId="23" applyNumberFormat="1" applyFont="1" applyBorder="1" applyProtection="1">
      <alignment/>
      <protection locked="0"/>
    </xf>
    <xf numFmtId="174" fontId="2" fillId="0" borderId="6" xfId="23" applyNumberFormat="1" applyFont="1" applyBorder="1" applyAlignment="1">
      <alignment horizontal="fill"/>
      <protection/>
    </xf>
    <xf numFmtId="174" fontId="2" fillId="0" borderId="0" xfId="23" applyNumberFormat="1" applyFont="1" applyBorder="1" applyAlignment="1">
      <alignment horizontal="fill"/>
      <protection/>
    </xf>
    <xf numFmtId="194" fontId="2" fillId="0" borderId="7" xfId="23" applyNumberFormat="1" applyFont="1" applyBorder="1" applyAlignment="1">
      <alignment horizontal="fill"/>
      <protection/>
    </xf>
    <xf numFmtId="174" fontId="2" fillId="0" borderId="0" xfId="23" applyNumberFormat="1" applyFont="1" applyAlignment="1">
      <alignment horizontal="centerContinuous"/>
      <protection/>
    </xf>
    <xf numFmtId="194" fontId="2" fillId="0" borderId="7" xfId="23" applyNumberFormat="1" applyFont="1" applyBorder="1" applyAlignment="1">
      <alignment horizontal="centerContinuous"/>
      <protection/>
    </xf>
    <xf numFmtId="0" fontId="11" fillId="0" borderId="0" xfId="23" applyFont="1">
      <alignment/>
      <protection/>
    </xf>
    <xf numFmtId="174" fontId="2" fillId="0" borderId="6" xfId="23" applyNumberFormat="1" applyFont="1" applyBorder="1" applyAlignment="1">
      <alignment horizontal="centerContinuous"/>
      <protection/>
    </xf>
    <xf numFmtId="174" fontId="2" fillId="0" borderId="8" xfId="23" applyNumberFormat="1" applyFont="1" applyBorder="1" applyAlignment="1">
      <alignment horizontal="left"/>
      <protection/>
    </xf>
    <xf numFmtId="174" fontId="2" fillId="0" borderId="9" xfId="23" applyNumberFormat="1" applyFont="1" applyBorder="1" applyAlignment="1">
      <alignment horizontal="fill"/>
      <protection/>
    </xf>
    <xf numFmtId="194" fontId="2" fillId="0" borderId="10" xfId="23" applyNumberFormat="1" applyFont="1" applyBorder="1" applyAlignment="1">
      <alignment horizontal="fill"/>
      <protection/>
    </xf>
    <xf numFmtId="174" fontId="2" fillId="0" borderId="8" xfId="23" applyNumberFormat="1" applyFont="1" applyBorder="1" applyAlignment="1">
      <alignment horizontal="fill"/>
      <protection/>
    </xf>
    <xf numFmtId="0" fontId="2" fillId="0" borderId="5" xfId="23" applyFont="1" applyBorder="1">
      <alignment/>
      <protection/>
    </xf>
    <xf numFmtId="174" fontId="2" fillId="0" borderId="1" xfId="23" applyNumberFormat="1" applyFont="1" applyBorder="1" applyAlignment="1">
      <alignment horizontal="left"/>
      <protection/>
    </xf>
    <xf numFmtId="174" fontId="2" fillId="0" borderId="1" xfId="23" applyNumberFormat="1" applyFont="1" applyBorder="1">
      <alignment/>
      <protection/>
    </xf>
    <xf numFmtId="194" fontId="2" fillId="0" borderId="1" xfId="23" applyNumberFormat="1" applyFont="1" applyBorder="1" applyAlignment="1">
      <alignment horizontal="left"/>
      <protection/>
    </xf>
    <xf numFmtId="174" fontId="2" fillId="0" borderId="5" xfId="23" applyNumberFormat="1" applyFont="1" applyBorder="1" applyAlignment="1">
      <alignment horizontal="center"/>
      <protection/>
    </xf>
    <xf numFmtId="194" fontId="2" fillId="0" borderId="5" xfId="23" applyNumberFormat="1" applyFont="1" applyBorder="1" applyAlignment="1">
      <alignment horizontal="center"/>
      <protection/>
    </xf>
    <xf numFmtId="165" fontId="2" fillId="0" borderId="5" xfId="23" applyNumberFormat="1" applyFont="1" applyBorder="1" applyAlignment="1" applyProtection="1">
      <alignment horizontal="center"/>
      <protection locked="0"/>
    </xf>
    <xf numFmtId="165" fontId="12" fillId="0" borderId="11" xfId="23" applyNumberFormat="1" applyFont="1" applyBorder="1" applyAlignment="1" applyProtection="1">
      <alignment horizontal="center"/>
      <protection locked="0"/>
    </xf>
    <xf numFmtId="165" fontId="0" fillId="0" borderId="11" xfId="23" applyNumberFormat="1" applyFont="1" applyBorder="1" applyAlignment="1" applyProtection="1">
      <alignment horizontal="center"/>
      <protection locked="0"/>
    </xf>
    <xf numFmtId="174" fontId="0" fillId="0" borderId="11" xfId="23" applyNumberFormat="1" applyFont="1" applyBorder="1" applyAlignment="1">
      <alignment horizontal="fill"/>
      <protection/>
    </xf>
    <xf numFmtId="194" fontId="0" fillId="0" borderId="11" xfId="23" applyNumberFormat="1" applyFont="1" applyBorder="1" applyAlignment="1">
      <alignment horizontal="fill"/>
      <protection/>
    </xf>
    <xf numFmtId="165" fontId="10" fillId="0" borderId="0" xfId="23" applyNumberFormat="1" applyFont="1" applyProtection="1">
      <alignment/>
      <protection locked="0"/>
    </xf>
    <xf numFmtId="165" fontId="0" fillId="0" borderId="0" xfId="23" applyNumberFormat="1" applyFont="1" applyProtection="1">
      <alignment/>
      <protection locked="0"/>
    </xf>
    <xf numFmtId="174" fontId="0" fillId="0" borderId="0" xfId="23" applyNumberFormat="1" applyFont="1">
      <alignment/>
      <protection/>
    </xf>
    <xf numFmtId="194" fontId="0" fillId="0" borderId="0" xfId="23" applyNumberFormat="1" applyFont="1">
      <alignment/>
      <protection/>
    </xf>
    <xf numFmtId="0" fontId="3" fillId="0" borderId="0" xfId="23" applyFont="1">
      <alignment/>
      <protection/>
    </xf>
    <xf numFmtId="0" fontId="10" fillId="0" borderId="0" xfId="23" applyFont="1">
      <alignment/>
      <protection/>
    </xf>
    <xf numFmtId="0" fontId="0" fillId="0" borderId="0" xfId="23" applyFont="1">
      <alignment/>
      <protection/>
    </xf>
    <xf numFmtId="174" fontId="13" fillId="0" borderId="0" xfId="23" applyNumberFormat="1" applyFont="1" applyAlignment="1">
      <alignment/>
      <protection/>
    </xf>
    <xf numFmtId="205" fontId="13" fillId="0" borderId="0" xfId="23" applyNumberFormat="1" applyFont="1" applyAlignment="1">
      <alignment horizontal="right"/>
      <protection/>
    </xf>
    <xf numFmtId="194" fontId="13" fillId="0" borderId="0" xfId="23" applyNumberFormat="1" applyFont="1" applyAlignment="1">
      <alignment horizontal="right"/>
      <protection/>
    </xf>
    <xf numFmtId="175" fontId="7" fillId="0" borderId="0" xfId="23" applyNumberFormat="1">
      <alignment/>
      <protection/>
    </xf>
    <xf numFmtId="0" fontId="7" fillId="0" borderId="1" xfId="23" applyBorder="1">
      <alignment/>
      <protection/>
    </xf>
    <xf numFmtId="0" fontId="13" fillId="0" borderId="0" xfId="23" applyFont="1">
      <alignment/>
      <protection/>
    </xf>
    <xf numFmtId="0" fontId="13" fillId="0" borderId="0" xfId="23" applyFont="1" applyAlignment="1">
      <alignment horizontal="left"/>
      <protection/>
    </xf>
    <xf numFmtId="194" fontId="13" fillId="0" borderId="0" xfId="23" applyNumberFormat="1" applyFont="1" applyAlignment="1">
      <alignment/>
      <protection/>
    </xf>
    <xf numFmtId="0" fontId="7" fillId="0" borderId="5" xfId="23" applyBorder="1">
      <alignment/>
      <protection/>
    </xf>
    <xf numFmtId="0" fontId="14" fillId="0" borderId="0" xfId="23" applyFont="1">
      <alignment/>
      <protection/>
    </xf>
    <xf numFmtId="168" fontId="13" fillId="0" borderId="0" xfId="23" applyNumberFormat="1" applyFont="1">
      <alignment/>
      <protection/>
    </xf>
    <xf numFmtId="168" fontId="13" fillId="0" borderId="0" xfId="23" applyNumberFormat="1" applyFont="1" applyAlignment="1">
      <alignment horizontal="left"/>
      <protection/>
    </xf>
    <xf numFmtId="174" fontId="13" fillId="0" borderId="0" xfId="23" applyNumberFormat="1" applyFont="1" applyAlignment="1">
      <alignment horizontal="right"/>
      <protection/>
    </xf>
    <xf numFmtId="172" fontId="13" fillId="0" borderId="0" xfId="23" applyNumberFormat="1" applyFont="1" applyAlignment="1">
      <alignment horizontal="right"/>
      <protection/>
    </xf>
    <xf numFmtId="164" fontId="13" fillId="0" borderId="0" xfId="23" applyNumberFormat="1" applyFont="1">
      <alignment/>
      <protection/>
    </xf>
    <xf numFmtId="174" fontId="13" fillId="0" borderId="0" xfId="23" applyNumberFormat="1" applyFont="1">
      <alignment/>
      <protection/>
    </xf>
    <xf numFmtId="194" fontId="13" fillId="0" borderId="0" xfId="23" applyNumberFormat="1" applyFont="1">
      <alignment/>
      <protection/>
    </xf>
    <xf numFmtId="164" fontId="13" fillId="0" borderId="0" xfId="23" applyNumberFormat="1" applyFont="1" applyAlignment="1" quotePrefix="1">
      <alignment horizontal="left"/>
      <protection/>
    </xf>
    <xf numFmtId="164" fontId="13" fillId="0" borderId="0" xfId="23" applyNumberFormat="1" applyFont="1" applyAlignment="1">
      <alignment horizontal="left"/>
      <protection/>
    </xf>
    <xf numFmtId="0" fontId="7" fillId="0" borderId="0" xfId="23" applyBorder="1">
      <alignment/>
      <protection/>
    </xf>
    <xf numFmtId="174" fontId="13" fillId="0" borderId="0" xfId="23" applyNumberFormat="1" applyFont="1" applyBorder="1">
      <alignment/>
      <protection/>
    </xf>
    <xf numFmtId="172" fontId="13" fillId="0" borderId="0" xfId="23" applyNumberFormat="1" applyFont="1" applyAlignment="1" quotePrefix="1">
      <alignment horizontal="right"/>
      <protection/>
    </xf>
    <xf numFmtId="172" fontId="10" fillId="0" borderId="0" xfId="23" applyNumberFormat="1" applyFont="1" applyAlignment="1">
      <alignment horizontal="right"/>
      <protection/>
    </xf>
    <xf numFmtId="0" fontId="17" fillId="0" borderId="0" xfId="23" applyFont="1">
      <alignment/>
      <protection/>
    </xf>
    <xf numFmtId="0" fontId="19" fillId="0" borderId="0" xfId="24" applyFont="1" applyBorder="1">
      <alignment/>
      <protection/>
    </xf>
    <xf numFmtId="164" fontId="18" fillId="0" borderId="0" xfId="24" applyNumberFormat="1" applyBorder="1">
      <alignment/>
      <protection/>
    </xf>
    <xf numFmtId="164" fontId="10" fillId="0" borderId="0" xfId="24" applyNumberFormat="1" applyFont="1" applyBorder="1">
      <alignment/>
      <protection/>
    </xf>
    <xf numFmtId="212" fontId="10" fillId="0" borderId="0" xfId="24" applyNumberFormat="1" applyFont="1" applyBorder="1">
      <alignment/>
      <protection/>
    </xf>
    <xf numFmtId="0" fontId="18" fillId="0" borderId="0" xfId="24">
      <alignment/>
      <protection/>
    </xf>
    <xf numFmtId="212" fontId="1" fillId="0" borderId="0" xfId="24" applyNumberFormat="1" applyFont="1" applyBorder="1" applyAlignment="1">
      <alignment horizontal="centerContinuous"/>
      <protection/>
    </xf>
    <xf numFmtId="165" fontId="18" fillId="0" borderId="0" xfId="24" applyNumberFormat="1" applyAlignment="1" applyProtection="1">
      <alignment horizontal="centerContinuous"/>
      <protection locked="0"/>
    </xf>
    <xf numFmtId="0" fontId="13" fillId="0" borderId="0" xfId="24" applyFont="1" applyAlignment="1">
      <alignment horizontal="centerContinuous"/>
      <protection/>
    </xf>
    <xf numFmtId="212" fontId="13" fillId="0" borderId="0" xfId="24" applyNumberFormat="1" applyFont="1" applyAlignment="1">
      <alignment horizontal="centerContinuous"/>
      <protection/>
    </xf>
    <xf numFmtId="212" fontId="13" fillId="0" borderId="0" xfId="24" applyNumberFormat="1" applyFont="1" applyBorder="1" applyAlignment="1">
      <alignment horizontal="centerContinuous"/>
      <protection/>
    </xf>
    <xf numFmtId="4" fontId="18" fillId="0" borderId="0" xfId="24" applyNumberFormat="1">
      <alignment/>
      <protection/>
    </xf>
    <xf numFmtId="177" fontId="18" fillId="0" borderId="0" xfId="24" applyNumberFormat="1" applyBorder="1" applyAlignment="1">
      <alignment horizontal="centerContinuous"/>
      <protection/>
    </xf>
    <xf numFmtId="0" fontId="18" fillId="0" borderId="0" xfId="24" applyAlignment="1">
      <alignment horizontal="centerContinuous"/>
      <protection/>
    </xf>
    <xf numFmtId="165" fontId="18" fillId="0" borderId="0" xfId="24" applyNumberFormat="1" applyBorder="1" applyProtection="1">
      <alignment/>
      <protection locked="0"/>
    </xf>
    <xf numFmtId="164" fontId="13" fillId="0" borderId="0" xfId="24" applyNumberFormat="1" applyFont="1">
      <alignment/>
      <protection/>
    </xf>
    <xf numFmtId="212" fontId="13" fillId="0" borderId="0" xfId="24" applyNumberFormat="1" applyFont="1" applyAlignment="1">
      <alignment/>
      <protection/>
    </xf>
    <xf numFmtId="212" fontId="13" fillId="0" borderId="0" xfId="24" applyNumberFormat="1" applyFont="1">
      <alignment/>
      <protection/>
    </xf>
    <xf numFmtId="212" fontId="13" fillId="0" borderId="0" xfId="24" applyNumberFormat="1" applyFont="1" applyBorder="1">
      <alignment/>
      <protection/>
    </xf>
    <xf numFmtId="165" fontId="18" fillId="0" borderId="2" xfId="24" applyNumberFormat="1" applyBorder="1" applyProtection="1">
      <alignment/>
      <protection locked="0"/>
    </xf>
    <xf numFmtId="0" fontId="18" fillId="0" borderId="1" xfId="24" applyBorder="1">
      <alignment/>
      <protection/>
    </xf>
    <xf numFmtId="164" fontId="13" fillId="0" borderId="1" xfId="24" applyNumberFormat="1" applyFont="1" applyBorder="1">
      <alignment/>
      <protection/>
    </xf>
    <xf numFmtId="212" fontId="13" fillId="0" borderId="1" xfId="24" applyNumberFormat="1" applyFont="1" applyBorder="1" applyAlignment="1">
      <alignment/>
      <protection/>
    </xf>
    <xf numFmtId="212" fontId="13" fillId="0" borderId="1" xfId="24" applyNumberFormat="1" applyFont="1" applyBorder="1">
      <alignment/>
      <protection/>
    </xf>
    <xf numFmtId="165" fontId="2" fillId="0" borderId="5" xfId="24" applyNumberFormat="1" applyFont="1" applyBorder="1" applyAlignment="1" applyProtection="1">
      <alignment horizontal="center"/>
      <protection locked="0"/>
    </xf>
    <xf numFmtId="0" fontId="20" fillId="0" borderId="5" xfId="24" applyNumberFormat="1" applyFont="1" applyBorder="1" applyAlignment="1" applyProtection="1">
      <alignment horizontal="center"/>
      <protection locked="0"/>
    </xf>
    <xf numFmtId="212" fontId="20" fillId="0" borderId="5" xfId="24" applyNumberFormat="1" applyFont="1" applyBorder="1" applyAlignment="1">
      <alignment horizontal="center"/>
      <protection/>
    </xf>
    <xf numFmtId="165" fontId="18" fillId="0" borderId="11" xfId="24" applyNumberFormat="1" applyBorder="1" applyProtection="1">
      <alignment/>
      <protection locked="0"/>
    </xf>
    <xf numFmtId="0" fontId="18" fillId="0" borderId="11" xfId="24" applyBorder="1">
      <alignment/>
      <protection/>
    </xf>
    <xf numFmtId="164" fontId="13" fillId="0" borderId="11" xfId="24" applyNumberFormat="1" applyFont="1" applyBorder="1">
      <alignment/>
      <protection/>
    </xf>
    <xf numFmtId="212" fontId="13" fillId="0" borderId="11" xfId="24" applyNumberFormat="1" applyFont="1" applyBorder="1" applyAlignment="1">
      <alignment/>
      <protection/>
    </xf>
    <xf numFmtId="212" fontId="13" fillId="0" borderId="11" xfId="24" applyNumberFormat="1" applyFont="1" applyBorder="1">
      <alignment/>
      <protection/>
    </xf>
    <xf numFmtId="0" fontId="18" fillId="0" borderId="0" xfId="24" applyBorder="1">
      <alignment/>
      <protection/>
    </xf>
    <xf numFmtId="164" fontId="13" fillId="0" borderId="0" xfId="24" applyNumberFormat="1" applyFont="1" applyBorder="1">
      <alignment/>
      <protection/>
    </xf>
    <xf numFmtId="212" fontId="13" fillId="0" borderId="0" xfId="24" applyNumberFormat="1" applyFont="1" applyBorder="1" applyAlignment="1">
      <alignment/>
      <protection/>
    </xf>
    <xf numFmtId="165" fontId="21" fillId="0" borderId="0" xfId="24" applyNumberFormat="1" applyFont="1" applyProtection="1">
      <alignment/>
      <protection locked="0"/>
    </xf>
    <xf numFmtId="164" fontId="18" fillId="0" borderId="0" xfId="24" applyNumberFormat="1">
      <alignment/>
      <protection/>
    </xf>
    <xf numFmtId="212" fontId="10" fillId="0" borderId="0" xfId="24" applyNumberFormat="1" applyFont="1" applyAlignment="1">
      <alignment/>
      <protection/>
    </xf>
    <xf numFmtId="165" fontId="18" fillId="0" borderId="0" xfId="24" applyNumberFormat="1" applyProtection="1">
      <alignment/>
      <protection locked="0"/>
    </xf>
    <xf numFmtId="0" fontId="21" fillId="0" borderId="0" xfId="24" applyFont="1">
      <alignment/>
      <protection/>
    </xf>
    <xf numFmtId="212" fontId="10" fillId="0" borderId="0" xfId="24" applyNumberFormat="1" applyFont="1">
      <alignment/>
      <protection/>
    </xf>
    <xf numFmtId="0" fontId="14" fillId="0" borderId="0" xfId="24" applyFont="1">
      <alignment/>
      <protection/>
    </xf>
    <xf numFmtId="212" fontId="18" fillId="0" borderId="0" xfId="24" applyNumberFormat="1">
      <alignment/>
      <protection/>
    </xf>
    <xf numFmtId="0" fontId="3" fillId="0" borderId="0" xfId="24" applyFont="1">
      <alignment/>
      <protection/>
    </xf>
    <xf numFmtId="168" fontId="18" fillId="0" borderId="0" xfId="24" applyNumberFormat="1">
      <alignment/>
      <protection/>
    </xf>
    <xf numFmtId="168" fontId="18" fillId="0" borderId="0" xfId="24" applyNumberFormat="1" applyAlignment="1">
      <alignment horizontal="left"/>
      <protection/>
    </xf>
    <xf numFmtId="0" fontId="19" fillId="0" borderId="0" xfId="24" applyFont="1">
      <alignment/>
      <protection/>
    </xf>
    <xf numFmtId="172" fontId="18" fillId="0" borderId="0" xfId="24" applyNumberFormat="1" applyAlignment="1">
      <alignment horizontal="right"/>
      <protection/>
    </xf>
    <xf numFmtId="164" fontId="18" fillId="0" borderId="0" xfId="24" applyNumberFormat="1" applyAlignment="1" quotePrefix="1">
      <alignment horizontal="left"/>
      <protection/>
    </xf>
    <xf numFmtId="3" fontId="18" fillId="0" borderId="0" xfId="24" applyNumberFormat="1">
      <alignment/>
      <protection/>
    </xf>
    <xf numFmtId="164" fontId="18" fillId="0" borderId="0" xfId="24" applyNumberFormat="1" applyAlignment="1">
      <alignment horizontal="left"/>
      <protection/>
    </xf>
    <xf numFmtId="164" fontId="10" fillId="0" borderId="0" xfId="24" applyNumberFormat="1" applyFont="1" applyBorder="1" applyAlignment="1" quotePrefix="1">
      <alignment horizontal="left"/>
      <protection/>
    </xf>
    <xf numFmtId="164" fontId="18" fillId="0" borderId="0" xfId="24" applyNumberFormat="1" applyBorder="1" applyAlignment="1">
      <alignment horizontal="left"/>
      <protection/>
    </xf>
    <xf numFmtId="164" fontId="10" fillId="0" borderId="0" xfId="24" applyNumberFormat="1" applyFont="1" applyBorder="1" applyAlignment="1">
      <alignment horizontal="left"/>
      <protection/>
    </xf>
    <xf numFmtId="164" fontId="18" fillId="0" borderId="0" xfId="24" applyNumberFormat="1" applyBorder="1" applyAlignment="1">
      <alignment horizontal="right"/>
      <protection/>
    </xf>
    <xf numFmtId="164" fontId="18" fillId="0" borderId="0" xfId="24" applyNumberFormat="1" applyFont="1" applyBorder="1">
      <alignment/>
      <protection/>
    </xf>
    <xf numFmtId="172" fontId="13" fillId="0" borderId="0" xfId="24" applyNumberFormat="1" applyFont="1" applyAlignment="1">
      <alignment horizontal="left"/>
      <protection/>
    </xf>
    <xf numFmtId="0" fontId="18" fillId="0" borderId="0" xfId="24" applyFont="1">
      <alignment/>
      <protection/>
    </xf>
    <xf numFmtId="165" fontId="18" fillId="0" borderId="0" xfId="24" applyNumberFormat="1">
      <alignment/>
      <protection/>
    </xf>
    <xf numFmtId="0" fontId="22" fillId="0" borderId="0" xfId="24" applyFont="1">
      <alignment/>
      <protection/>
    </xf>
    <xf numFmtId="164" fontId="18" fillId="0" borderId="0" xfId="24" applyNumberFormat="1" applyBorder="1" applyAlignment="1" quotePrefix="1">
      <alignment horizontal="left"/>
      <protection/>
    </xf>
    <xf numFmtId="212" fontId="1" fillId="0" borderId="0" xfId="0" applyNumberFormat="1" applyFont="1" applyAlignment="1">
      <alignment horizontal="centerContinuous"/>
    </xf>
    <xf numFmtId="178" fontId="0" fillId="0" borderId="0" xfId="0" applyNumberFormat="1" applyAlignment="1" applyProtection="1">
      <alignment horizontal="centerContinuous"/>
      <protection locked="0"/>
    </xf>
    <xf numFmtId="178" fontId="0" fillId="0" borderId="0" xfId="0" applyNumberFormat="1" applyAlignment="1">
      <alignment horizontal="centerContinuous"/>
    </xf>
    <xf numFmtId="218" fontId="0" fillId="0" borderId="0" xfId="0" applyNumberFormat="1" applyAlignment="1">
      <alignment horizontal="centerContinuous"/>
    </xf>
    <xf numFmtId="176" fontId="0" fillId="0" borderId="0" xfId="0" applyNumberFormat="1" applyAlignment="1">
      <alignment horizontal="centerContinuous"/>
    </xf>
    <xf numFmtId="177" fontId="0" fillId="0" borderId="0" xfId="0" applyNumberFormat="1" applyAlignment="1">
      <alignment horizontal="centerContinuous"/>
    </xf>
    <xf numFmtId="165" fontId="0" fillId="0" borderId="1" xfId="0" applyNumberFormat="1" applyBorder="1" applyAlignment="1" applyProtection="1">
      <alignment/>
      <protection locked="0"/>
    </xf>
    <xf numFmtId="178" fontId="0" fillId="0" borderId="1" xfId="0" applyNumberFormat="1" applyBorder="1" applyAlignment="1">
      <alignment/>
    </xf>
    <xf numFmtId="218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165" fontId="2" fillId="0" borderId="5" xfId="0" applyNumberFormat="1" applyFont="1" applyBorder="1" applyAlignment="1" applyProtection="1">
      <alignment horizontal="center"/>
      <protection locked="0"/>
    </xf>
    <xf numFmtId="178" fontId="2" fillId="0" borderId="5" xfId="0" applyNumberFormat="1" applyFont="1" applyBorder="1" applyAlignment="1" applyProtection="1">
      <alignment horizontal="center"/>
      <protection locked="0"/>
    </xf>
    <xf numFmtId="178" fontId="2" fillId="0" borderId="5" xfId="0" applyNumberFormat="1" applyFont="1" applyBorder="1" applyAlignment="1">
      <alignment horizontal="center"/>
    </xf>
    <xf numFmtId="218" fontId="2" fillId="0" borderId="5" xfId="0" applyNumberFormat="1" applyFont="1" applyBorder="1" applyAlignment="1">
      <alignment horizontal="center"/>
    </xf>
    <xf numFmtId="176" fontId="2" fillId="0" borderId="5" xfId="0" applyNumberFormat="1" applyFont="1" applyBorder="1" applyAlignment="1">
      <alignment horizontal="center"/>
    </xf>
    <xf numFmtId="165" fontId="0" fillId="0" borderId="11" xfId="0" applyNumberFormat="1" applyBorder="1" applyAlignment="1" applyProtection="1">
      <alignment/>
      <protection locked="0"/>
    </xf>
    <xf numFmtId="178" fontId="0" fillId="0" borderId="11" xfId="0" applyNumberFormat="1" applyBorder="1" applyAlignment="1" applyProtection="1">
      <alignment/>
      <protection locked="0"/>
    </xf>
    <xf numFmtId="178" fontId="2" fillId="0" borderId="11" xfId="0" applyNumberFormat="1" applyFont="1" applyBorder="1" applyAlignment="1">
      <alignment/>
    </xf>
    <xf numFmtId="218" fontId="2" fillId="0" borderId="11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8" fontId="0" fillId="0" borderId="0" xfId="0" applyNumberFormat="1" applyAlignment="1">
      <alignment/>
    </xf>
    <xf numFmtId="218" fontId="0" fillId="0" borderId="0" xfId="0" applyNumberFormat="1" applyAlignment="1">
      <alignment/>
    </xf>
    <xf numFmtId="176" fontId="0" fillId="0" borderId="0" xfId="0" applyNumberFormat="1" applyAlignment="1">
      <alignment/>
    </xf>
    <xf numFmtId="165" fontId="3" fillId="0" borderId="0" xfId="0" applyNumberFormat="1" applyFont="1" applyAlignment="1" applyProtection="1">
      <alignment/>
      <protection locked="0"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 quotePrefix="1">
      <alignment horizontal="left"/>
    </xf>
    <xf numFmtId="172" fontId="0" fillId="0" borderId="0" xfId="0" applyNumberFormat="1" applyAlignment="1">
      <alignment horizontal="right"/>
    </xf>
    <xf numFmtId="178" fontId="0" fillId="0" borderId="0" xfId="0" applyNumberFormat="1" applyFont="1" applyAlignment="1">
      <alignment/>
    </xf>
    <xf numFmtId="218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164" fontId="0" fillId="0" borderId="0" xfId="0" applyNumberFormat="1" applyAlignment="1" quotePrefix="1">
      <alignment horizontal="left"/>
    </xf>
    <xf numFmtId="213" fontId="1" fillId="0" borderId="0" xfId="25" applyNumberFormat="1" applyFont="1" applyAlignment="1">
      <alignment horizontal="centerContinuous"/>
      <protection/>
    </xf>
    <xf numFmtId="165" fontId="0" fillId="0" borderId="0" xfId="25" applyNumberFormat="1" applyFont="1" applyAlignment="1" applyProtection="1">
      <alignment horizontal="centerContinuous"/>
      <protection locked="0"/>
    </xf>
    <xf numFmtId="165" fontId="10" fillId="0" borderId="0" xfId="25" applyNumberFormat="1" applyFont="1" applyAlignment="1" applyProtection="1">
      <alignment horizontal="centerContinuous"/>
      <protection locked="0"/>
    </xf>
    <xf numFmtId="178" fontId="10" fillId="0" borderId="0" xfId="25" applyNumberFormat="1" applyFont="1" applyAlignment="1">
      <alignment horizontal="centerContinuous"/>
      <protection/>
    </xf>
    <xf numFmtId="213" fontId="10" fillId="0" borderId="0" xfId="25" applyNumberFormat="1" applyFont="1" applyAlignment="1">
      <alignment horizontal="centerContinuous"/>
      <protection/>
    </xf>
    <xf numFmtId="0" fontId="9" fillId="0" borderId="0" xfId="25">
      <alignment/>
      <protection/>
    </xf>
    <xf numFmtId="177" fontId="9" fillId="0" borderId="0" xfId="25" applyNumberFormat="1" applyAlignment="1">
      <alignment horizontal="centerContinuous"/>
      <protection/>
    </xf>
    <xf numFmtId="165" fontId="9" fillId="0" borderId="0" xfId="25" applyNumberFormat="1" applyProtection="1">
      <alignment/>
      <protection locked="0"/>
    </xf>
    <xf numFmtId="0" fontId="0" fillId="0" borderId="0" xfId="25" applyFont="1">
      <alignment/>
      <protection/>
    </xf>
    <xf numFmtId="0" fontId="10" fillId="0" borderId="0" xfId="25" applyFont="1">
      <alignment/>
      <protection/>
    </xf>
    <xf numFmtId="178" fontId="10" fillId="0" borderId="0" xfId="25" applyNumberFormat="1" applyFont="1">
      <alignment/>
      <protection/>
    </xf>
    <xf numFmtId="213" fontId="10" fillId="0" borderId="0" xfId="25" applyNumberFormat="1" applyFont="1">
      <alignment/>
      <protection/>
    </xf>
    <xf numFmtId="165" fontId="12" fillId="0" borderId="1" xfId="25" applyNumberFormat="1" applyFont="1" applyBorder="1" applyAlignment="1" applyProtection="1">
      <alignment horizontal="center"/>
      <protection locked="0"/>
    </xf>
    <xf numFmtId="0" fontId="0" fillId="0" borderId="1" xfId="25" applyFont="1" applyBorder="1" applyAlignment="1">
      <alignment horizontal="center"/>
      <protection/>
    </xf>
    <xf numFmtId="0" fontId="10" fillId="0" borderId="1" xfId="25" applyFont="1" applyBorder="1" applyAlignment="1">
      <alignment horizontal="center"/>
      <protection/>
    </xf>
    <xf numFmtId="178" fontId="10" fillId="0" borderId="1" xfId="25" applyNumberFormat="1" applyFont="1" applyBorder="1" applyAlignment="1">
      <alignment horizontal="center"/>
      <protection/>
    </xf>
    <xf numFmtId="213" fontId="10" fillId="0" borderId="1" xfId="25" applyNumberFormat="1" applyFont="1" applyBorder="1" applyAlignment="1">
      <alignment horizontal="center"/>
      <protection/>
    </xf>
    <xf numFmtId="0" fontId="2" fillId="0" borderId="5" xfId="25" applyFont="1" applyBorder="1" applyAlignment="1">
      <alignment horizontal="center"/>
      <protection/>
    </xf>
    <xf numFmtId="178" fontId="2" fillId="0" borderId="5" xfId="25" applyNumberFormat="1" applyFont="1" applyBorder="1" applyAlignment="1">
      <alignment horizontal="center"/>
      <protection/>
    </xf>
    <xf numFmtId="213" fontId="2" fillId="0" borderId="5" xfId="25" applyNumberFormat="1" applyFont="1" applyBorder="1" applyAlignment="1">
      <alignment horizontal="center"/>
      <protection/>
    </xf>
    <xf numFmtId="178" fontId="2" fillId="0" borderId="0" xfId="25" applyNumberFormat="1" applyFont="1">
      <alignment/>
      <protection/>
    </xf>
    <xf numFmtId="178" fontId="2" fillId="0" borderId="5" xfId="25" applyNumberFormat="1" applyFont="1" applyBorder="1">
      <alignment/>
      <protection/>
    </xf>
    <xf numFmtId="165" fontId="2" fillId="0" borderId="5" xfId="25" applyNumberFormat="1" applyFont="1" applyBorder="1" applyAlignment="1" applyProtection="1">
      <alignment horizontal="center"/>
      <protection locked="0"/>
    </xf>
    <xf numFmtId="172" fontId="12" fillId="0" borderId="11" xfId="25" applyNumberFormat="1" applyFont="1" applyBorder="1" applyAlignment="1">
      <alignment horizontal="center"/>
      <protection/>
    </xf>
    <xf numFmtId="219" fontId="0" fillId="0" borderId="11" xfId="25" applyNumberFormat="1" applyFont="1" applyBorder="1" applyAlignment="1">
      <alignment horizontal="center"/>
      <protection/>
    </xf>
    <xf numFmtId="219" fontId="10" fillId="0" borderId="11" xfId="25" applyNumberFormat="1" applyFont="1" applyBorder="1" applyAlignment="1">
      <alignment horizontal="center"/>
      <protection/>
    </xf>
    <xf numFmtId="178" fontId="10" fillId="0" borderId="11" xfId="25" applyNumberFormat="1" applyFont="1" applyBorder="1" applyAlignment="1">
      <alignment horizontal="center"/>
      <protection/>
    </xf>
    <xf numFmtId="213" fontId="10" fillId="0" borderId="11" xfId="25" applyNumberFormat="1" applyFont="1" applyBorder="1" applyAlignment="1">
      <alignment horizontal="center"/>
      <protection/>
    </xf>
    <xf numFmtId="172" fontId="12" fillId="0" borderId="0" xfId="25" applyNumberFormat="1" applyFont="1" applyBorder="1" applyAlignment="1">
      <alignment horizontal="center"/>
      <protection/>
    </xf>
    <xf numFmtId="219" fontId="0" fillId="0" borderId="0" xfId="25" applyNumberFormat="1" applyFont="1" applyBorder="1" applyAlignment="1">
      <alignment horizontal="center"/>
      <protection/>
    </xf>
    <xf numFmtId="219" fontId="10" fillId="0" borderId="0" xfId="25" applyNumberFormat="1" applyFont="1" applyBorder="1" applyAlignment="1">
      <alignment horizontal="center"/>
      <protection/>
    </xf>
    <xf numFmtId="178" fontId="10" fillId="0" borderId="0" xfId="25" applyNumberFormat="1" applyFont="1" applyBorder="1" applyAlignment="1">
      <alignment horizontal="center"/>
      <protection/>
    </xf>
    <xf numFmtId="213" fontId="10" fillId="0" borderId="0" xfId="25" applyNumberFormat="1" applyFont="1" applyBorder="1" applyAlignment="1">
      <alignment horizontal="center"/>
      <protection/>
    </xf>
    <xf numFmtId="165" fontId="3" fillId="0" borderId="0" xfId="25" applyNumberFormat="1" applyFont="1" applyProtection="1">
      <alignment/>
      <protection locked="0"/>
    </xf>
    <xf numFmtId="0" fontId="21" fillId="0" borderId="0" xfId="25" applyNumberFormat="1" applyFont="1" applyAlignment="1">
      <alignment horizontal="left"/>
      <protection/>
    </xf>
    <xf numFmtId="219" fontId="0" fillId="0" borderId="0" xfId="25" applyNumberFormat="1" applyFont="1">
      <alignment/>
      <protection/>
    </xf>
    <xf numFmtId="219" fontId="10" fillId="0" borderId="0" xfId="25" applyNumberFormat="1" applyFont="1">
      <alignment/>
      <protection/>
    </xf>
    <xf numFmtId="178" fontId="10" fillId="0" borderId="0" xfId="25" applyNumberFormat="1" applyFont="1" applyAlignment="1" quotePrefix="1">
      <alignment horizontal="right"/>
      <protection/>
    </xf>
    <xf numFmtId="172" fontId="9" fillId="0" borderId="0" xfId="25" applyNumberFormat="1" applyAlignment="1">
      <alignment horizontal="right"/>
      <protection/>
    </xf>
    <xf numFmtId="0" fontId="14" fillId="0" borderId="0" xfId="25" applyFont="1">
      <alignment/>
      <protection/>
    </xf>
    <xf numFmtId="0" fontId="3" fillId="0" borderId="0" xfId="25" applyFont="1">
      <alignment/>
      <protection/>
    </xf>
    <xf numFmtId="168" fontId="9" fillId="0" borderId="0" xfId="25" applyNumberFormat="1">
      <alignment/>
      <protection/>
    </xf>
    <xf numFmtId="168" fontId="9" fillId="0" borderId="0" xfId="25" applyNumberFormat="1" applyAlignment="1">
      <alignment horizontal="left"/>
      <protection/>
    </xf>
    <xf numFmtId="164" fontId="9" fillId="0" borderId="0" xfId="25" applyNumberFormat="1">
      <alignment/>
      <protection/>
    </xf>
    <xf numFmtId="164" fontId="9" fillId="0" borderId="0" xfId="25" applyNumberFormat="1" applyAlignment="1" quotePrefix="1">
      <alignment horizontal="left"/>
      <protection/>
    </xf>
    <xf numFmtId="178" fontId="9" fillId="0" borderId="0" xfId="25" applyNumberFormat="1">
      <alignment/>
      <protection/>
    </xf>
    <xf numFmtId="164" fontId="9" fillId="0" borderId="0" xfId="25" applyNumberFormat="1" applyAlignment="1">
      <alignment horizontal="left"/>
      <protection/>
    </xf>
    <xf numFmtId="3" fontId="9" fillId="0" borderId="0" xfId="25" applyNumberFormat="1">
      <alignment/>
      <protection/>
    </xf>
    <xf numFmtId="172" fontId="13" fillId="0" borderId="0" xfId="25" applyNumberFormat="1" applyFont="1" applyAlignment="1">
      <alignment horizontal="left"/>
      <protection/>
    </xf>
    <xf numFmtId="174" fontId="9" fillId="0" borderId="0" xfId="25" applyNumberFormat="1">
      <alignment/>
      <protection/>
    </xf>
    <xf numFmtId="172" fontId="9" fillId="0" borderId="0" xfId="25" applyNumberFormat="1" applyAlignment="1" quotePrefix="1">
      <alignment horizontal="right"/>
      <protection/>
    </xf>
    <xf numFmtId="206" fontId="1" fillId="0" borderId="0" xfId="26" applyNumberFormat="1" applyFont="1" applyAlignment="1">
      <alignment horizontal="centerContinuous"/>
      <protection/>
    </xf>
    <xf numFmtId="0" fontId="9" fillId="0" borderId="0" xfId="26" applyAlignment="1">
      <alignment horizontal="centerContinuous"/>
      <protection/>
    </xf>
    <xf numFmtId="0" fontId="0" fillId="0" borderId="0" xfId="26" applyFont="1" applyAlignment="1">
      <alignment horizontal="centerContinuous"/>
      <protection/>
    </xf>
    <xf numFmtId="177" fontId="0" fillId="0" borderId="0" xfId="26" applyNumberFormat="1" applyFont="1" applyAlignment="1">
      <alignment horizontal="centerContinuous"/>
      <protection/>
    </xf>
    <xf numFmtId="0" fontId="9" fillId="0" borderId="0" xfId="26">
      <alignment/>
      <protection/>
    </xf>
    <xf numFmtId="177" fontId="9" fillId="0" borderId="0" xfId="26" applyNumberFormat="1" applyAlignment="1">
      <alignment horizontal="centerContinuous"/>
      <protection/>
    </xf>
    <xf numFmtId="165" fontId="9" fillId="0" borderId="1" xfId="26" applyNumberFormat="1" applyBorder="1" applyProtection="1">
      <alignment/>
      <protection locked="0"/>
    </xf>
    <xf numFmtId="178" fontId="9" fillId="0" borderId="1" xfId="26" applyNumberFormat="1" applyBorder="1">
      <alignment/>
      <protection/>
    </xf>
    <xf numFmtId="178" fontId="0" fillId="0" borderId="2" xfId="26" applyNumberFormat="1" applyFont="1" applyBorder="1">
      <alignment/>
      <protection/>
    </xf>
    <xf numFmtId="177" fontId="0" fillId="0" borderId="2" xfId="26" applyNumberFormat="1" applyFont="1" applyBorder="1">
      <alignment/>
      <protection/>
    </xf>
    <xf numFmtId="177" fontId="0" fillId="0" borderId="1" xfId="26" applyNumberFormat="1" applyFont="1" applyBorder="1">
      <alignment/>
      <protection/>
    </xf>
    <xf numFmtId="165" fontId="2" fillId="0" borderId="5" xfId="26" applyNumberFormat="1" applyFont="1" applyBorder="1" applyAlignment="1" applyProtection="1">
      <alignment horizontal="center"/>
      <protection locked="0"/>
    </xf>
    <xf numFmtId="0" fontId="2" fillId="0" borderId="5" xfId="26" applyFont="1" applyBorder="1">
      <alignment/>
      <protection/>
    </xf>
    <xf numFmtId="0" fontId="2" fillId="0" borderId="6" xfId="26" applyFont="1" applyBorder="1" applyAlignment="1">
      <alignment horizontal="center"/>
      <protection/>
    </xf>
    <xf numFmtId="177" fontId="2" fillId="0" borderId="6" xfId="26" applyNumberFormat="1" applyFont="1" applyBorder="1" applyAlignment="1">
      <alignment horizontal="center"/>
      <protection/>
    </xf>
    <xf numFmtId="177" fontId="2" fillId="0" borderId="5" xfId="26" applyNumberFormat="1" applyFont="1" applyBorder="1" applyAlignment="1">
      <alignment horizontal="center"/>
      <protection/>
    </xf>
    <xf numFmtId="178" fontId="2" fillId="0" borderId="5" xfId="26" applyNumberFormat="1" applyFont="1" applyBorder="1" applyAlignment="1" applyProtection="1">
      <alignment horizontal="center"/>
      <protection locked="0"/>
    </xf>
    <xf numFmtId="178" fontId="2" fillId="0" borderId="6" xfId="26" applyNumberFormat="1" applyFont="1" applyBorder="1" applyAlignment="1" applyProtection="1">
      <alignment horizontal="center"/>
      <protection locked="0"/>
    </xf>
    <xf numFmtId="165" fontId="9" fillId="0" borderId="11" xfId="26" applyNumberFormat="1" applyBorder="1" applyProtection="1">
      <alignment/>
      <protection locked="0"/>
    </xf>
    <xf numFmtId="178" fontId="9" fillId="0" borderId="11" xfId="26" applyNumberFormat="1" applyBorder="1" applyProtection="1">
      <alignment/>
      <protection locked="0"/>
    </xf>
    <xf numFmtId="178" fontId="0" fillId="0" borderId="8" xfId="26" applyNumberFormat="1" applyFont="1" applyBorder="1" applyProtection="1">
      <alignment/>
      <protection locked="0"/>
    </xf>
    <xf numFmtId="177" fontId="0" fillId="0" borderId="8" xfId="26" applyNumberFormat="1" applyFont="1" applyBorder="1">
      <alignment/>
      <protection/>
    </xf>
    <xf numFmtId="177" fontId="0" fillId="0" borderId="11" xfId="26" applyNumberFormat="1" applyFont="1" applyBorder="1">
      <alignment/>
      <protection/>
    </xf>
    <xf numFmtId="165" fontId="3" fillId="0" borderId="0" xfId="26" applyNumberFormat="1" applyFont="1" applyProtection="1">
      <alignment/>
      <protection locked="0"/>
    </xf>
    <xf numFmtId="0" fontId="9" fillId="0" borderId="0" xfId="26" applyFont="1">
      <alignment/>
      <protection/>
    </xf>
    <xf numFmtId="177" fontId="9" fillId="0" borderId="0" xfId="26" applyNumberFormat="1" applyFont="1">
      <alignment/>
      <protection/>
    </xf>
    <xf numFmtId="0" fontId="21" fillId="0" borderId="0" xfId="26" applyNumberFormat="1" applyFont="1" applyAlignment="1">
      <alignment horizontal="left"/>
      <protection/>
    </xf>
    <xf numFmtId="0" fontId="14" fillId="0" borderId="0" xfId="26" applyFont="1">
      <alignment/>
      <protection/>
    </xf>
    <xf numFmtId="0" fontId="3" fillId="0" borderId="0" xfId="26" applyFont="1">
      <alignment/>
      <protection/>
    </xf>
    <xf numFmtId="168" fontId="9" fillId="0" borderId="0" xfId="26" applyNumberFormat="1">
      <alignment/>
      <protection/>
    </xf>
    <xf numFmtId="168" fontId="9" fillId="0" borderId="0" xfId="26" applyNumberFormat="1" applyAlignment="1">
      <alignment horizontal="left"/>
      <protection/>
    </xf>
    <xf numFmtId="177" fontId="0" fillId="0" borderId="0" xfId="26" applyNumberFormat="1" applyFont="1">
      <alignment/>
      <protection/>
    </xf>
    <xf numFmtId="172" fontId="9" fillId="0" borderId="0" xfId="26" applyNumberFormat="1" applyAlignment="1">
      <alignment horizontal="right"/>
      <protection/>
    </xf>
    <xf numFmtId="164" fontId="9" fillId="0" borderId="0" xfId="26" applyNumberFormat="1">
      <alignment/>
      <protection/>
    </xf>
    <xf numFmtId="164" fontId="9" fillId="0" borderId="0" xfId="26" applyNumberFormat="1" applyAlignment="1" quotePrefix="1">
      <alignment horizontal="left"/>
      <protection/>
    </xf>
    <xf numFmtId="177" fontId="9" fillId="0" borderId="0" xfId="26" applyNumberFormat="1">
      <alignment/>
      <protection/>
    </xf>
    <xf numFmtId="164" fontId="9" fillId="0" borderId="0" xfId="26" applyNumberFormat="1" applyAlignment="1">
      <alignment horizontal="left"/>
      <protection/>
    </xf>
    <xf numFmtId="174" fontId="9" fillId="0" borderId="0" xfId="26" applyNumberFormat="1">
      <alignment/>
      <protection/>
    </xf>
    <xf numFmtId="0" fontId="0" fillId="0" borderId="0" xfId="26" applyFont="1">
      <alignment/>
      <protection/>
    </xf>
    <xf numFmtId="210" fontId="1" fillId="0" borderId="0" xfId="27" applyNumberFormat="1" applyFont="1" applyAlignment="1">
      <alignment horizontal="centerContinuous"/>
      <protection/>
    </xf>
    <xf numFmtId="0" fontId="9" fillId="0" borderId="0" xfId="27" applyAlignment="1">
      <alignment horizontal="centerContinuous"/>
      <protection/>
    </xf>
    <xf numFmtId="210" fontId="9" fillId="0" borderId="0" xfId="27" applyNumberFormat="1" applyAlignment="1">
      <alignment horizontal="centerContinuous"/>
      <protection/>
    </xf>
    <xf numFmtId="0" fontId="9" fillId="0" borderId="0" xfId="27">
      <alignment/>
      <protection/>
    </xf>
    <xf numFmtId="210" fontId="9" fillId="0" borderId="0" xfId="27" applyNumberFormat="1">
      <alignment/>
      <protection/>
    </xf>
    <xf numFmtId="177" fontId="9" fillId="0" borderId="0" xfId="27" applyNumberFormat="1" applyAlignment="1">
      <alignment horizontal="centerContinuous"/>
      <protection/>
    </xf>
    <xf numFmtId="206" fontId="9" fillId="0" borderId="0" xfId="27" applyNumberFormat="1">
      <alignment/>
      <protection/>
    </xf>
    <xf numFmtId="165" fontId="9" fillId="0" borderId="1" xfId="27" applyNumberFormat="1" applyBorder="1" applyProtection="1">
      <alignment/>
      <protection locked="0"/>
    </xf>
    <xf numFmtId="178" fontId="9" fillId="0" borderId="1" xfId="27" applyNumberFormat="1" applyBorder="1">
      <alignment/>
      <protection/>
    </xf>
    <xf numFmtId="210" fontId="9" fillId="0" borderId="1" xfId="27" applyNumberFormat="1" applyBorder="1">
      <alignment/>
      <protection/>
    </xf>
    <xf numFmtId="165" fontId="2" fillId="0" borderId="5" xfId="27" applyNumberFormat="1" applyFont="1" applyBorder="1" applyAlignment="1" applyProtection="1">
      <alignment horizontal="center"/>
      <protection locked="0"/>
    </xf>
    <xf numFmtId="0" fontId="0" fillId="0" borderId="5" xfId="27" applyFont="1" applyBorder="1">
      <alignment/>
      <protection/>
    </xf>
    <xf numFmtId="0" fontId="2" fillId="0" borderId="5" xfId="27" applyFont="1" applyBorder="1" applyAlignment="1">
      <alignment horizontal="center"/>
      <protection/>
    </xf>
    <xf numFmtId="206" fontId="2" fillId="0" borderId="5" xfId="27" applyNumberFormat="1" applyFont="1" applyBorder="1" applyAlignment="1">
      <alignment horizontal="center"/>
      <protection/>
    </xf>
    <xf numFmtId="210" fontId="2" fillId="0" borderId="5" xfId="27" applyNumberFormat="1" applyFont="1" applyBorder="1" applyAlignment="1">
      <alignment horizontal="center"/>
      <protection/>
    </xf>
    <xf numFmtId="0" fontId="0" fillId="0" borderId="0" xfId="27" applyFont="1">
      <alignment/>
      <protection/>
    </xf>
    <xf numFmtId="178" fontId="2" fillId="0" borderId="5" xfId="27" applyNumberFormat="1" applyFont="1" applyBorder="1" applyAlignment="1" applyProtection="1">
      <alignment horizontal="center"/>
      <protection locked="0"/>
    </xf>
    <xf numFmtId="165" fontId="9" fillId="0" borderId="11" xfId="27" applyNumberFormat="1" applyBorder="1" applyProtection="1">
      <alignment/>
      <protection locked="0"/>
    </xf>
    <xf numFmtId="178" fontId="9" fillId="0" borderId="11" xfId="27" applyNumberFormat="1" applyBorder="1" applyProtection="1">
      <alignment/>
      <protection locked="0"/>
    </xf>
    <xf numFmtId="210" fontId="12" fillId="0" borderId="11" xfId="27" applyNumberFormat="1" applyFont="1" applyBorder="1">
      <alignment/>
      <protection/>
    </xf>
    <xf numFmtId="165" fontId="3" fillId="0" borderId="0" xfId="27" applyNumberFormat="1" applyFont="1" applyProtection="1">
      <alignment/>
      <protection locked="0"/>
    </xf>
    <xf numFmtId="0" fontId="14" fillId="0" borderId="0" xfId="27" applyFont="1">
      <alignment/>
      <protection/>
    </xf>
    <xf numFmtId="165" fontId="9" fillId="0" borderId="0" xfId="27" applyNumberFormat="1" applyBorder="1" applyProtection="1">
      <alignment/>
      <protection locked="0"/>
    </xf>
    <xf numFmtId="178" fontId="9" fillId="0" borderId="0" xfId="27" applyNumberFormat="1" applyBorder="1" applyProtection="1">
      <alignment/>
      <protection locked="0"/>
    </xf>
    <xf numFmtId="210" fontId="12" fillId="0" borderId="0" xfId="27" applyNumberFormat="1" applyFont="1" applyBorder="1">
      <alignment/>
      <protection/>
    </xf>
    <xf numFmtId="172" fontId="9" fillId="0" borderId="0" xfId="27" applyNumberFormat="1" applyAlignment="1">
      <alignment horizontal="right"/>
      <protection/>
    </xf>
    <xf numFmtId="219" fontId="9" fillId="0" borderId="0" xfId="27" applyNumberFormat="1">
      <alignment/>
      <protection/>
    </xf>
    <xf numFmtId="0" fontId="9" fillId="0" borderId="0" xfId="27" applyAlignment="1" quotePrefix="1">
      <alignment horizontal="left"/>
      <protection/>
    </xf>
    <xf numFmtId="219" fontId="9" fillId="0" borderId="0" xfId="27" applyNumberFormat="1" applyAlignment="1" quotePrefix="1">
      <alignment horizontal="left"/>
      <protection/>
    </xf>
    <xf numFmtId="164" fontId="9" fillId="0" borderId="0" xfId="27" applyNumberFormat="1" applyAlignment="1" quotePrefix="1">
      <alignment horizontal="left"/>
      <protection/>
    </xf>
    <xf numFmtId="164" fontId="9" fillId="0" borderId="0" xfId="27" applyNumberFormat="1">
      <alignment/>
      <protection/>
    </xf>
    <xf numFmtId="0" fontId="9" fillId="0" borderId="0" xfId="27" quotePrefix="1">
      <alignment/>
      <protection/>
    </xf>
    <xf numFmtId="164" fontId="9" fillId="0" borderId="0" xfId="27" applyNumberFormat="1" applyAlignment="1">
      <alignment horizontal="left"/>
      <protection/>
    </xf>
    <xf numFmtId="0" fontId="9" fillId="0" borderId="0" xfId="27" applyAlignment="1">
      <alignment horizontal="left"/>
      <protection/>
    </xf>
    <xf numFmtId="3" fontId="9" fillId="0" borderId="0" xfId="27" applyNumberFormat="1">
      <alignment/>
      <protection/>
    </xf>
    <xf numFmtId="0" fontId="14" fillId="0" borderId="0" xfId="27" applyFont="1" applyAlignment="1" quotePrefix="1">
      <alignment horizontal="left"/>
      <protection/>
    </xf>
    <xf numFmtId="177" fontId="1" fillId="0" borderId="0" xfId="28" applyNumberFormat="1" applyFont="1" applyAlignment="1">
      <alignment horizontal="centerContinuous"/>
      <protection/>
    </xf>
    <xf numFmtId="0" fontId="9" fillId="0" borderId="0" xfId="28" applyAlignment="1">
      <alignment horizontal="centerContinuous"/>
      <protection/>
    </xf>
    <xf numFmtId="210" fontId="9" fillId="0" borderId="0" xfId="28" applyNumberFormat="1" applyAlignment="1">
      <alignment horizontal="centerContinuous"/>
      <protection/>
    </xf>
    <xf numFmtId="221" fontId="9" fillId="0" borderId="0" xfId="28" applyNumberFormat="1" applyAlignment="1">
      <alignment horizontal="centerContinuous"/>
      <protection/>
    </xf>
    <xf numFmtId="0" fontId="9" fillId="0" borderId="0" xfId="28">
      <alignment/>
      <protection/>
    </xf>
    <xf numFmtId="177" fontId="9" fillId="0" borderId="0" xfId="28" applyNumberFormat="1" applyAlignment="1">
      <alignment horizontal="centerContinuous"/>
      <protection/>
    </xf>
    <xf numFmtId="165" fontId="9" fillId="0" borderId="0" xfId="28" applyNumberFormat="1" applyProtection="1">
      <alignment/>
      <protection locked="0"/>
    </xf>
    <xf numFmtId="210" fontId="9" fillId="0" borderId="0" xfId="28" applyNumberFormat="1">
      <alignment/>
      <protection/>
    </xf>
    <xf numFmtId="221" fontId="9" fillId="0" borderId="0" xfId="28" applyNumberFormat="1">
      <alignment/>
      <protection/>
    </xf>
    <xf numFmtId="165" fontId="12" fillId="0" borderId="1" xfId="28" applyNumberFormat="1" applyFont="1" applyBorder="1" applyAlignment="1" applyProtection="1">
      <alignment horizontal="center"/>
      <protection locked="0"/>
    </xf>
    <xf numFmtId="0" fontId="12" fillId="0" borderId="1" xfId="28" applyFont="1" applyBorder="1" applyAlignment="1">
      <alignment horizontal="center"/>
      <protection/>
    </xf>
    <xf numFmtId="210" fontId="12" fillId="0" borderId="1" xfId="28" applyNumberFormat="1" applyFont="1" applyBorder="1" applyAlignment="1">
      <alignment horizontal="center"/>
      <protection/>
    </xf>
    <xf numFmtId="221" fontId="12" fillId="0" borderId="1" xfId="28" applyNumberFormat="1" applyFont="1" applyBorder="1" applyAlignment="1">
      <alignment horizontal="center"/>
      <protection/>
    </xf>
    <xf numFmtId="0" fontId="2" fillId="0" borderId="5" xfId="28" applyFont="1" applyBorder="1" applyAlignment="1">
      <alignment horizontal="center"/>
      <protection/>
    </xf>
    <xf numFmtId="210" fontId="2" fillId="0" borderId="5" xfId="28" applyNumberFormat="1" applyFont="1" applyBorder="1" applyAlignment="1">
      <alignment horizontal="center"/>
      <protection/>
    </xf>
    <xf numFmtId="221" fontId="2" fillId="0" borderId="5" xfId="28" applyNumberFormat="1" applyFont="1" applyBorder="1" applyAlignment="1">
      <alignment horizontal="center"/>
      <protection/>
    </xf>
    <xf numFmtId="210" fontId="0" fillId="0" borderId="5" xfId="28" applyNumberFormat="1" applyFont="1" applyBorder="1">
      <alignment/>
      <protection/>
    </xf>
    <xf numFmtId="0" fontId="0" fillId="0" borderId="0" xfId="28" applyFont="1">
      <alignment/>
      <protection/>
    </xf>
    <xf numFmtId="165" fontId="2" fillId="0" borderId="5" xfId="28" applyNumberFormat="1" applyFont="1" applyBorder="1" applyAlignment="1" applyProtection="1">
      <alignment horizontal="center"/>
      <protection locked="0"/>
    </xf>
    <xf numFmtId="172" fontId="12" fillId="0" borderId="11" xfId="28" applyNumberFormat="1" applyFont="1" applyBorder="1" applyAlignment="1">
      <alignment horizontal="center"/>
      <protection/>
    </xf>
    <xf numFmtId="219" fontId="12" fillId="0" borderId="11" xfId="28" applyNumberFormat="1" applyFont="1" applyBorder="1" applyAlignment="1">
      <alignment horizontal="center"/>
      <protection/>
    </xf>
    <xf numFmtId="210" fontId="12" fillId="0" borderId="11" xfId="28" applyNumberFormat="1" applyFont="1" applyBorder="1" applyAlignment="1">
      <alignment horizontal="center"/>
      <protection/>
    </xf>
    <xf numFmtId="221" fontId="12" fillId="0" borderId="11" xfId="28" applyNumberFormat="1" applyFont="1" applyBorder="1" applyAlignment="1">
      <alignment horizontal="center"/>
      <protection/>
    </xf>
    <xf numFmtId="165" fontId="3" fillId="0" borderId="0" xfId="28" applyNumberFormat="1" applyFont="1" applyProtection="1">
      <alignment/>
      <protection locked="0"/>
    </xf>
    <xf numFmtId="221" fontId="10" fillId="0" borderId="0" xfId="28" applyNumberFormat="1" applyFont="1" applyAlignment="1">
      <alignment horizontal="right"/>
      <protection/>
    </xf>
    <xf numFmtId="0" fontId="21" fillId="0" borderId="0" xfId="28" applyNumberFormat="1" applyFont="1" applyAlignment="1">
      <alignment horizontal="left"/>
      <protection/>
    </xf>
    <xf numFmtId="165" fontId="21" fillId="0" borderId="0" xfId="28" applyNumberFormat="1" applyFont="1" applyProtection="1">
      <alignment/>
      <protection locked="0"/>
    </xf>
    <xf numFmtId="0" fontId="14" fillId="0" borderId="0" xfId="28" applyFont="1">
      <alignment/>
      <protection/>
    </xf>
    <xf numFmtId="0" fontId="3" fillId="0" borderId="0" xfId="28" applyFont="1">
      <alignment/>
      <protection/>
    </xf>
    <xf numFmtId="168" fontId="9" fillId="0" borderId="0" xfId="28" applyNumberFormat="1">
      <alignment/>
      <protection/>
    </xf>
    <xf numFmtId="168" fontId="9" fillId="0" borderId="0" xfId="28" applyNumberFormat="1" applyAlignment="1">
      <alignment horizontal="left"/>
      <protection/>
    </xf>
    <xf numFmtId="172" fontId="9" fillId="0" borderId="0" xfId="28" applyNumberFormat="1" applyAlignment="1">
      <alignment horizontal="right"/>
      <protection/>
    </xf>
    <xf numFmtId="219" fontId="9" fillId="0" borderId="0" xfId="28" applyNumberFormat="1">
      <alignment/>
      <protection/>
    </xf>
    <xf numFmtId="164" fontId="9" fillId="0" borderId="0" xfId="28" applyNumberFormat="1" applyAlignment="1" quotePrefix="1">
      <alignment horizontal="left"/>
      <protection/>
    </xf>
    <xf numFmtId="164" fontId="9" fillId="0" borderId="0" xfId="28" applyNumberFormat="1">
      <alignment/>
      <protection/>
    </xf>
    <xf numFmtId="219" fontId="9" fillId="0" borderId="0" xfId="28" applyNumberFormat="1" applyAlignment="1" quotePrefix="1">
      <alignment horizontal="left"/>
      <protection/>
    </xf>
    <xf numFmtId="210" fontId="9" fillId="0" borderId="0" xfId="28" applyNumberFormat="1" applyFont="1">
      <alignment/>
      <protection/>
    </xf>
    <xf numFmtId="164" fontId="9" fillId="0" borderId="0" xfId="28" applyNumberFormat="1" applyAlignment="1">
      <alignment horizontal="left"/>
      <protection/>
    </xf>
    <xf numFmtId="210" fontId="0" fillId="0" borderId="0" xfId="28" applyNumberFormat="1" applyFont="1" applyAlignment="1">
      <alignment horizontal="left" vertical="center"/>
      <protection/>
    </xf>
    <xf numFmtId="174" fontId="9" fillId="0" borderId="0" xfId="28" applyNumberFormat="1">
      <alignment/>
      <protection/>
    </xf>
    <xf numFmtId="218" fontId="1" fillId="0" borderId="0" xfId="17" applyNumberFormat="1" applyFont="1" applyAlignment="1">
      <alignment horizontal="centerContinuous"/>
      <protection/>
    </xf>
    <xf numFmtId="0" fontId="9" fillId="0" borderId="0" xfId="17" applyAlignment="1">
      <alignment horizontal="centerContinuous"/>
      <protection/>
    </xf>
    <xf numFmtId="222" fontId="9" fillId="0" borderId="0" xfId="17" applyNumberFormat="1" applyAlignment="1">
      <alignment horizontal="centerContinuous"/>
      <protection/>
    </xf>
    <xf numFmtId="0" fontId="9" fillId="0" borderId="0" xfId="17">
      <alignment/>
      <protection/>
    </xf>
    <xf numFmtId="174" fontId="9" fillId="0" borderId="0" xfId="17" applyNumberFormat="1" applyAlignment="1">
      <alignment horizontal="centerContinuous"/>
      <protection/>
    </xf>
    <xf numFmtId="206" fontId="9" fillId="0" borderId="0" xfId="17" applyNumberFormat="1">
      <alignment/>
      <protection/>
    </xf>
    <xf numFmtId="222" fontId="9" fillId="0" borderId="0" xfId="17" applyNumberFormat="1">
      <alignment/>
      <protection/>
    </xf>
    <xf numFmtId="165" fontId="9" fillId="0" borderId="1" xfId="17" applyNumberFormat="1" applyBorder="1" applyProtection="1">
      <alignment/>
      <protection locked="0"/>
    </xf>
    <xf numFmtId="178" fontId="9" fillId="0" borderId="1" xfId="17" applyNumberFormat="1" applyBorder="1">
      <alignment/>
      <protection/>
    </xf>
    <xf numFmtId="222" fontId="9" fillId="0" borderId="1" xfId="17" applyNumberFormat="1" applyBorder="1">
      <alignment/>
      <protection/>
    </xf>
    <xf numFmtId="165" fontId="2" fillId="0" borderId="5" xfId="17" applyNumberFormat="1" applyFont="1" applyBorder="1" applyAlignment="1" applyProtection="1">
      <alignment horizontal="center"/>
      <protection locked="0"/>
    </xf>
    <xf numFmtId="0" fontId="0" fillId="0" borderId="5" xfId="17" applyFont="1" applyBorder="1">
      <alignment/>
      <protection/>
    </xf>
    <xf numFmtId="0" fontId="2" fillId="0" borderId="5" xfId="17" applyFont="1" applyBorder="1" applyAlignment="1">
      <alignment horizontal="center"/>
      <protection/>
    </xf>
    <xf numFmtId="206" fontId="2" fillId="0" borderId="5" xfId="17" applyNumberFormat="1" applyFont="1" applyBorder="1" applyAlignment="1">
      <alignment horizontal="center"/>
      <protection/>
    </xf>
    <xf numFmtId="222" fontId="2" fillId="0" borderId="5" xfId="17" applyNumberFormat="1" applyFont="1" applyBorder="1" applyAlignment="1">
      <alignment horizontal="center"/>
      <protection/>
    </xf>
    <xf numFmtId="0" fontId="0" fillId="0" borderId="0" xfId="17" applyFont="1">
      <alignment/>
      <protection/>
    </xf>
    <xf numFmtId="178" fontId="2" fillId="0" borderId="5" xfId="17" applyNumberFormat="1" applyFont="1" applyBorder="1" applyAlignment="1" applyProtection="1">
      <alignment horizontal="center"/>
      <protection locked="0"/>
    </xf>
    <xf numFmtId="165" fontId="9" fillId="0" borderId="11" xfId="17" applyNumberFormat="1" applyBorder="1" applyProtection="1">
      <alignment/>
      <protection locked="0"/>
    </xf>
    <xf numFmtId="178" fontId="9" fillId="0" borderId="11" xfId="17" applyNumberFormat="1" applyBorder="1" applyProtection="1">
      <alignment/>
      <protection locked="0"/>
    </xf>
    <xf numFmtId="222" fontId="12" fillId="0" borderId="11" xfId="17" applyNumberFormat="1" applyFont="1" applyBorder="1">
      <alignment/>
      <protection/>
    </xf>
    <xf numFmtId="165" fontId="3" fillId="0" borderId="0" xfId="17" applyNumberFormat="1" applyFont="1" applyProtection="1">
      <alignment/>
      <protection locked="0"/>
    </xf>
    <xf numFmtId="0" fontId="14" fillId="0" borderId="0" xfId="17" applyFont="1">
      <alignment/>
      <protection/>
    </xf>
    <xf numFmtId="172" fontId="9" fillId="0" borderId="0" xfId="17" applyNumberFormat="1" applyAlignment="1">
      <alignment horizontal="right"/>
      <protection/>
    </xf>
    <xf numFmtId="219" fontId="9" fillId="0" borderId="0" xfId="17" applyNumberFormat="1">
      <alignment/>
      <protection/>
    </xf>
    <xf numFmtId="172" fontId="9" fillId="0" borderId="0" xfId="17" applyNumberFormat="1" applyAlignment="1" quotePrefix="1">
      <alignment horizontal="right"/>
      <protection/>
    </xf>
    <xf numFmtId="219" fontId="9" fillId="0" borderId="0" xfId="17" applyNumberFormat="1" applyAlignment="1" quotePrefix="1">
      <alignment horizontal="left"/>
      <protection/>
    </xf>
    <xf numFmtId="164" fontId="9" fillId="0" borderId="0" xfId="17" applyNumberFormat="1" applyAlignment="1" quotePrefix="1">
      <alignment horizontal="left"/>
      <protection/>
    </xf>
    <xf numFmtId="164" fontId="9" fillId="0" borderId="0" xfId="17" applyNumberFormat="1">
      <alignment/>
      <protection/>
    </xf>
    <xf numFmtId="0" fontId="9" fillId="0" borderId="0" xfId="17" applyAlignment="1" quotePrefix="1">
      <alignment horizontal="left"/>
      <protection/>
    </xf>
    <xf numFmtId="164" fontId="9" fillId="0" borderId="0" xfId="17" applyNumberFormat="1" applyAlignment="1">
      <alignment horizontal="left"/>
      <protection/>
    </xf>
    <xf numFmtId="0" fontId="14" fillId="0" borderId="0" xfId="17" applyFont="1" applyAlignment="1" quotePrefix="1">
      <alignment horizontal="left"/>
      <protection/>
    </xf>
    <xf numFmtId="0" fontId="9" fillId="0" borderId="0" xfId="18">
      <alignment/>
      <protection/>
    </xf>
    <xf numFmtId="218" fontId="9" fillId="0" borderId="0" xfId="18" applyNumberFormat="1">
      <alignment/>
      <protection/>
    </xf>
    <xf numFmtId="176" fontId="1" fillId="0" borderId="0" xfId="18" applyNumberFormat="1" applyFont="1" applyAlignment="1">
      <alignment horizontal="centerContinuous"/>
      <protection/>
    </xf>
    <xf numFmtId="0" fontId="9" fillId="0" borderId="0" xfId="18" applyAlignment="1">
      <alignment horizontal="centerContinuous"/>
      <protection/>
    </xf>
    <xf numFmtId="218" fontId="9" fillId="0" borderId="0" xfId="18" applyNumberFormat="1" applyAlignment="1">
      <alignment horizontal="centerContinuous"/>
      <protection/>
    </xf>
    <xf numFmtId="177" fontId="9" fillId="0" borderId="0" xfId="18" applyNumberFormat="1" applyAlignment="1">
      <alignment horizontal="centerContinuous"/>
      <protection/>
    </xf>
    <xf numFmtId="0" fontId="0" fillId="0" borderId="1" xfId="18" applyFont="1" applyBorder="1">
      <alignment/>
      <protection/>
    </xf>
    <xf numFmtId="0" fontId="0" fillId="0" borderId="2" xfId="18" applyFont="1" applyBorder="1">
      <alignment/>
      <protection/>
    </xf>
    <xf numFmtId="218" fontId="0" fillId="0" borderId="2" xfId="18" applyNumberFormat="1" applyFont="1" applyBorder="1">
      <alignment/>
      <protection/>
    </xf>
    <xf numFmtId="218" fontId="0" fillId="0" borderId="3" xfId="18" applyNumberFormat="1" applyFont="1" applyBorder="1">
      <alignment/>
      <protection/>
    </xf>
    <xf numFmtId="218" fontId="2" fillId="0" borderId="3" xfId="18" applyNumberFormat="1" applyFont="1" applyBorder="1" applyAlignment="1">
      <alignment horizontal="center"/>
      <protection/>
    </xf>
    <xf numFmtId="218" fontId="0" fillId="0" borderId="4" xfId="18" applyNumberFormat="1" applyFont="1" applyBorder="1">
      <alignment/>
      <protection/>
    </xf>
    <xf numFmtId="0" fontId="0" fillId="0" borderId="0" xfId="18" applyFont="1">
      <alignment/>
      <protection/>
    </xf>
    <xf numFmtId="0" fontId="0" fillId="0" borderId="5" xfId="18" applyFont="1" applyBorder="1">
      <alignment/>
      <protection/>
    </xf>
    <xf numFmtId="0" fontId="0" fillId="0" borderId="6" xfId="18" applyFont="1" applyBorder="1">
      <alignment/>
      <protection/>
    </xf>
    <xf numFmtId="218" fontId="0" fillId="0" borderId="8" xfId="18" applyNumberFormat="1" applyFont="1" applyBorder="1">
      <alignment/>
      <protection/>
    </xf>
    <xf numFmtId="218" fontId="0" fillId="0" borderId="9" xfId="18" applyNumberFormat="1" applyFont="1" applyBorder="1">
      <alignment/>
      <protection/>
    </xf>
    <xf numFmtId="218" fontId="0" fillId="0" borderId="0" xfId="18" applyNumberFormat="1" applyFont="1">
      <alignment/>
      <protection/>
    </xf>
    <xf numFmtId="218" fontId="0" fillId="0" borderId="7" xfId="18" applyNumberFormat="1" applyFont="1" applyBorder="1">
      <alignment/>
      <protection/>
    </xf>
    <xf numFmtId="0" fontId="2" fillId="0" borderId="5" xfId="18" applyFont="1" applyBorder="1" applyAlignment="1">
      <alignment horizontal="center"/>
      <protection/>
    </xf>
    <xf numFmtId="218" fontId="2" fillId="0" borderId="1" xfId="18" applyNumberFormat="1" applyFont="1" applyBorder="1" applyAlignment="1">
      <alignment horizontal="center"/>
      <protection/>
    </xf>
    <xf numFmtId="165" fontId="2" fillId="0" borderId="5" xfId="18" applyNumberFormat="1" applyFont="1" applyBorder="1" applyAlignment="1" applyProtection="1">
      <alignment horizontal="center"/>
      <protection locked="0"/>
    </xf>
    <xf numFmtId="218" fontId="2" fillId="0" borderId="5" xfId="18" applyNumberFormat="1" applyFont="1" applyBorder="1" applyAlignment="1">
      <alignment horizontal="center"/>
      <protection/>
    </xf>
    <xf numFmtId="218" fontId="0" fillId="0" borderId="5" xfId="18" applyNumberFormat="1" applyFont="1" applyBorder="1">
      <alignment/>
      <protection/>
    </xf>
    <xf numFmtId="0" fontId="12" fillId="0" borderId="11" xfId="18" applyFont="1" applyBorder="1" applyAlignment="1">
      <alignment horizontal="center"/>
      <protection/>
    </xf>
    <xf numFmtId="218" fontId="12" fillId="0" borderId="11" xfId="18" applyNumberFormat="1" applyFont="1" applyBorder="1" applyAlignment="1">
      <alignment horizontal="center"/>
      <protection/>
    </xf>
    <xf numFmtId="0" fontId="12" fillId="0" borderId="0" xfId="18" applyFont="1" applyBorder="1" applyAlignment="1">
      <alignment horizontal="center"/>
      <protection/>
    </xf>
    <xf numFmtId="218" fontId="12" fillId="0" borderId="0" xfId="18" applyNumberFormat="1" applyFont="1" applyBorder="1" applyAlignment="1">
      <alignment horizontal="center"/>
      <protection/>
    </xf>
    <xf numFmtId="0" fontId="3" fillId="0" borderId="0" xfId="18" applyFont="1">
      <alignment/>
      <protection/>
    </xf>
    <xf numFmtId="168" fontId="9" fillId="0" borderId="0" xfId="18" applyNumberFormat="1">
      <alignment/>
      <protection/>
    </xf>
    <xf numFmtId="168" fontId="9" fillId="0" borderId="0" xfId="18" applyNumberFormat="1" applyAlignment="1">
      <alignment horizontal="left"/>
      <protection/>
    </xf>
    <xf numFmtId="0" fontId="14" fillId="0" borderId="0" xfId="18" applyFont="1">
      <alignment/>
      <protection/>
    </xf>
    <xf numFmtId="172" fontId="9" fillId="0" borderId="0" xfId="18" applyNumberFormat="1" applyAlignment="1">
      <alignment horizontal="right"/>
      <protection/>
    </xf>
    <xf numFmtId="164" fontId="9" fillId="0" borderId="0" xfId="18" applyNumberFormat="1">
      <alignment/>
      <protection/>
    </xf>
    <xf numFmtId="164" fontId="9" fillId="0" borderId="0" xfId="18" applyNumberFormat="1" applyAlignment="1" quotePrefix="1">
      <alignment horizontal="left"/>
      <protection/>
    </xf>
    <xf numFmtId="0" fontId="23" fillId="0" borderId="0" xfId="18" applyFont="1">
      <alignment/>
      <protection/>
    </xf>
    <xf numFmtId="164" fontId="9" fillId="0" borderId="0" xfId="18" applyNumberFormat="1" applyAlignment="1" quotePrefix="1">
      <alignment horizontal="right"/>
      <protection/>
    </xf>
    <xf numFmtId="164" fontId="9" fillId="0" borderId="0" xfId="18" applyNumberFormat="1" applyAlignment="1">
      <alignment horizontal="right"/>
      <protection/>
    </xf>
    <xf numFmtId="164" fontId="9" fillId="0" borderId="0" xfId="18" applyNumberFormat="1" applyAlignment="1">
      <alignment horizontal="left"/>
      <protection/>
    </xf>
    <xf numFmtId="3" fontId="9" fillId="0" borderId="0" xfId="18" applyNumberFormat="1">
      <alignment/>
      <protection/>
    </xf>
    <xf numFmtId="218" fontId="9" fillId="0" borderId="0" xfId="18" applyNumberFormat="1" applyFont="1">
      <alignment/>
      <protection/>
    </xf>
    <xf numFmtId="0" fontId="14" fillId="0" borderId="0" xfId="18" applyFont="1" applyAlignment="1" quotePrefix="1">
      <alignment horizontal="left"/>
      <protection/>
    </xf>
    <xf numFmtId="172" fontId="9" fillId="0" borderId="0" xfId="18" applyNumberFormat="1" applyAlignment="1" quotePrefix="1">
      <alignment horizontal="right"/>
      <protection/>
    </xf>
    <xf numFmtId="172" fontId="9" fillId="0" borderId="0" xfId="18" applyNumberFormat="1">
      <alignment/>
      <protection/>
    </xf>
    <xf numFmtId="174" fontId="9" fillId="0" borderId="0" xfId="18" applyNumberFormat="1">
      <alignment/>
      <protection/>
    </xf>
    <xf numFmtId="1" fontId="9" fillId="0" borderId="0" xfId="18" applyNumberFormat="1">
      <alignment/>
      <protection/>
    </xf>
    <xf numFmtId="0" fontId="9" fillId="0" borderId="0" xfId="18" applyAlignment="1">
      <alignment horizontal="right"/>
      <protection/>
    </xf>
    <xf numFmtId="0" fontId="21" fillId="0" borderId="0" xfId="18" applyFont="1">
      <alignment/>
      <protection/>
    </xf>
    <xf numFmtId="219" fontId="9" fillId="0" borderId="0" xfId="18" applyNumberFormat="1">
      <alignment/>
      <protection/>
    </xf>
    <xf numFmtId="177" fontId="1" fillId="0" borderId="0" xfId="19" applyNumberFormat="1" applyFont="1" applyAlignment="1">
      <alignment horizontal="centerContinuous"/>
      <protection/>
    </xf>
    <xf numFmtId="0" fontId="9" fillId="0" borderId="0" xfId="19" applyAlignment="1">
      <alignment horizontal="centerContinuous"/>
      <protection/>
    </xf>
    <xf numFmtId="174" fontId="9" fillId="0" borderId="0" xfId="19" applyNumberFormat="1" applyAlignment="1">
      <alignment horizontal="centerContinuous"/>
      <protection/>
    </xf>
    <xf numFmtId="226" fontId="9" fillId="0" borderId="0" xfId="19" applyNumberFormat="1" applyAlignment="1">
      <alignment horizontal="centerContinuous"/>
      <protection/>
    </xf>
    <xf numFmtId="4" fontId="9" fillId="0" borderId="0" xfId="19" applyNumberFormat="1">
      <alignment/>
      <protection/>
    </xf>
    <xf numFmtId="0" fontId="9" fillId="0" borderId="0" xfId="19">
      <alignment/>
      <protection/>
    </xf>
    <xf numFmtId="177" fontId="9" fillId="0" borderId="0" xfId="19" applyNumberFormat="1" applyAlignment="1">
      <alignment horizontal="centerContinuous"/>
      <protection/>
    </xf>
    <xf numFmtId="174" fontId="9" fillId="0" borderId="0" xfId="19" applyNumberFormat="1" applyAlignment="1">
      <alignment horizontal="right"/>
      <protection/>
    </xf>
    <xf numFmtId="226" fontId="9" fillId="0" borderId="0" xfId="19" applyNumberFormat="1" applyAlignment="1">
      <alignment horizontal="right"/>
      <protection/>
    </xf>
    <xf numFmtId="0" fontId="12" fillId="0" borderId="1" xfId="19" applyFont="1" applyBorder="1" applyAlignment="1">
      <alignment horizontal="center"/>
      <protection/>
    </xf>
    <xf numFmtId="174" fontId="12" fillId="0" borderId="1" xfId="19" applyNumberFormat="1" applyFont="1" applyBorder="1" applyAlignment="1">
      <alignment horizontal="right"/>
      <protection/>
    </xf>
    <xf numFmtId="226" fontId="12" fillId="0" borderId="1" xfId="19" applyNumberFormat="1" applyFont="1" applyBorder="1" applyAlignment="1">
      <alignment horizontal="center"/>
      <protection/>
    </xf>
    <xf numFmtId="0" fontId="12" fillId="0" borderId="5" xfId="19" applyFont="1" applyBorder="1" applyAlignment="1">
      <alignment horizontal="center"/>
      <protection/>
    </xf>
    <xf numFmtId="174" fontId="12" fillId="0" borderId="5" xfId="19" applyNumberFormat="1" applyFont="1" applyBorder="1" applyAlignment="1">
      <alignment horizontal="right"/>
      <protection/>
    </xf>
    <xf numFmtId="226" fontId="12" fillId="0" borderId="5" xfId="19" applyNumberFormat="1" applyFont="1" applyBorder="1" applyAlignment="1">
      <alignment horizontal="center"/>
      <protection/>
    </xf>
    <xf numFmtId="174" fontId="12" fillId="0" borderId="5" xfId="19" applyNumberFormat="1" applyFont="1" applyBorder="1" applyAlignment="1">
      <alignment horizontal="center"/>
      <protection/>
    </xf>
    <xf numFmtId="174" fontId="12" fillId="0" borderId="5" xfId="19" applyNumberFormat="1" applyFont="1" applyBorder="1" applyAlignment="1" quotePrefix="1">
      <alignment horizontal="center"/>
      <protection/>
    </xf>
    <xf numFmtId="165" fontId="2" fillId="0" borderId="5" xfId="19" applyNumberFormat="1" applyFont="1" applyBorder="1" applyAlignment="1" applyProtection="1">
      <alignment horizontal="center"/>
      <protection locked="0"/>
    </xf>
    <xf numFmtId="226" fontId="12" fillId="0" borderId="5" xfId="19" applyNumberFormat="1" applyFont="1" applyBorder="1" applyAlignment="1" quotePrefix="1">
      <alignment horizontal="center"/>
      <protection/>
    </xf>
    <xf numFmtId="0" fontId="9" fillId="0" borderId="11" xfId="19" applyBorder="1">
      <alignment/>
      <protection/>
    </xf>
    <xf numFmtId="174" fontId="9" fillId="0" borderId="11" xfId="19" applyNumberFormat="1" applyBorder="1" applyAlignment="1">
      <alignment horizontal="right"/>
      <protection/>
    </xf>
    <xf numFmtId="226" fontId="9" fillId="0" borderId="11" xfId="19" applyNumberFormat="1" applyBorder="1" applyAlignment="1">
      <alignment horizontal="right"/>
      <protection/>
    </xf>
    <xf numFmtId="0" fontId="3" fillId="0" borderId="0" xfId="19" applyFont="1">
      <alignment/>
      <protection/>
    </xf>
    <xf numFmtId="7" fontId="9" fillId="0" borderId="0" xfId="19" applyNumberFormat="1">
      <alignment/>
      <protection/>
    </xf>
    <xf numFmtId="0" fontId="14" fillId="0" borderId="0" xfId="19" applyFont="1">
      <alignment/>
      <protection/>
    </xf>
    <xf numFmtId="172" fontId="13" fillId="0" borderId="0" xfId="19" applyNumberFormat="1" applyFont="1" applyAlignment="1">
      <alignment horizontal="left"/>
      <protection/>
    </xf>
    <xf numFmtId="168" fontId="9" fillId="0" borderId="0" xfId="19" applyNumberFormat="1" applyAlignment="1">
      <alignment horizontal="left"/>
      <protection/>
    </xf>
    <xf numFmtId="172" fontId="9" fillId="0" borderId="0" xfId="19" applyNumberFormat="1" applyAlignment="1">
      <alignment horizontal="right"/>
      <protection/>
    </xf>
    <xf numFmtId="164" fontId="9" fillId="0" borderId="0" xfId="19" applyNumberFormat="1">
      <alignment/>
      <protection/>
    </xf>
    <xf numFmtId="174" fontId="9" fillId="0" borderId="0" xfId="19" applyNumberFormat="1">
      <alignment/>
      <protection/>
    </xf>
    <xf numFmtId="164" fontId="9" fillId="0" borderId="0" xfId="19" applyNumberFormat="1" applyAlignment="1" quotePrefix="1">
      <alignment horizontal="left"/>
      <protection/>
    </xf>
    <xf numFmtId="164" fontId="9" fillId="0" borderId="0" xfId="19" applyNumberFormat="1" applyAlignment="1">
      <alignment horizontal="left"/>
      <protection/>
    </xf>
    <xf numFmtId="219" fontId="9" fillId="0" borderId="0" xfId="19" applyNumberFormat="1">
      <alignment/>
      <protection/>
    </xf>
    <xf numFmtId="0" fontId="9" fillId="2" borderId="0" xfId="19" applyFill="1">
      <alignment/>
      <protection/>
    </xf>
    <xf numFmtId="172" fontId="9" fillId="0" borderId="0" xfId="19" applyNumberFormat="1" applyAlignment="1" quotePrefix="1">
      <alignment horizontal="right"/>
      <protection/>
    </xf>
    <xf numFmtId="4" fontId="9" fillId="2" borderId="0" xfId="19" applyNumberFormat="1" applyFill="1">
      <alignment/>
      <protection/>
    </xf>
    <xf numFmtId="0" fontId="9" fillId="0" borderId="0" xfId="20">
      <alignment/>
      <protection/>
    </xf>
    <xf numFmtId="222" fontId="1" fillId="0" borderId="0" xfId="20" applyNumberFormat="1" applyFont="1" applyAlignment="1">
      <alignment horizontal="centerContinuous"/>
      <protection/>
    </xf>
    <xf numFmtId="0" fontId="9" fillId="0" borderId="0" xfId="20" applyAlignment="1">
      <alignment horizontal="centerContinuous"/>
      <protection/>
    </xf>
    <xf numFmtId="219" fontId="9" fillId="0" borderId="0" xfId="20" applyNumberFormat="1" applyAlignment="1">
      <alignment horizontal="centerContinuous"/>
      <protection/>
    </xf>
    <xf numFmtId="3" fontId="9" fillId="0" borderId="0" xfId="20" applyNumberFormat="1" applyAlignment="1">
      <alignment horizontal="centerContinuous"/>
      <protection/>
    </xf>
    <xf numFmtId="222" fontId="9" fillId="0" borderId="0" xfId="20" applyNumberFormat="1" applyBorder="1" applyAlignment="1">
      <alignment horizontal="centerContinuous"/>
      <protection/>
    </xf>
    <xf numFmtId="0" fontId="12" fillId="0" borderId="1" xfId="20" applyFont="1" applyBorder="1" applyAlignment="1">
      <alignment horizontal="center"/>
      <protection/>
    </xf>
    <xf numFmtId="219" fontId="12" fillId="0" borderId="2" xfId="20" applyNumberFormat="1" applyFont="1" applyBorder="1" applyAlignment="1">
      <alignment horizontal="center"/>
      <protection/>
    </xf>
    <xf numFmtId="3" fontId="12" fillId="0" borderId="2" xfId="20" applyNumberFormat="1" applyFont="1" applyBorder="1" applyAlignment="1">
      <alignment horizontal="center"/>
      <protection/>
    </xf>
    <xf numFmtId="3" fontId="12" fillId="0" borderId="3" xfId="20" applyNumberFormat="1" applyFont="1" applyBorder="1" applyAlignment="1">
      <alignment horizontal="center"/>
      <protection/>
    </xf>
    <xf numFmtId="3" fontId="12" fillId="0" borderId="4" xfId="20" applyNumberFormat="1" applyFont="1" applyBorder="1" applyAlignment="1">
      <alignment horizontal="center"/>
      <protection/>
    </xf>
    <xf numFmtId="0" fontId="9" fillId="0" borderId="6" xfId="20" applyBorder="1">
      <alignment/>
      <protection/>
    </xf>
    <xf numFmtId="0" fontId="12" fillId="0" borderId="5" xfId="20" applyFont="1" applyBorder="1" applyAlignment="1">
      <alignment horizontal="center"/>
      <protection/>
    </xf>
    <xf numFmtId="219" fontId="12" fillId="0" borderId="6" xfId="20" applyNumberFormat="1" applyFont="1" applyBorder="1" applyAlignment="1">
      <alignment horizontal="center"/>
      <protection/>
    </xf>
    <xf numFmtId="3" fontId="12" fillId="0" borderId="6" xfId="20" applyNumberFormat="1" applyFont="1" applyBorder="1" applyAlignment="1">
      <alignment horizontal="center"/>
      <protection/>
    </xf>
    <xf numFmtId="3" fontId="12" fillId="0" borderId="0" xfId="20" applyNumberFormat="1" applyFont="1" applyAlignment="1">
      <alignment horizontal="center"/>
      <protection/>
    </xf>
    <xf numFmtId="3" fontId="12" fillId="0" borderId="7" xfId="20" applyNumberFormat="1" applyFont="1" applyBorder="1" applyAlignment="1">
      <alignment horizontal="center"/>
      <protection/>
    </xf>
    <xf numFmtId="3" fontId="12" fillId="0" borderId="8" xfId="20" applyNumberFormat="1" applyFont="1" applyBorder="1" applyAlignment="1">
      <alignment horizontal="center"/>
      <protection/>
    </xf>
    <xf numFmtId="3" fontId="12" fillId="0" borderId="9" xfId="20" applyNumberFormat="1" applyFont="1" applyBorder="1" applyAlignment="1">
      <alignment horizontal="center"/>
      <protection/>
    </xf>
    <xf numFmtId="3" fontId="12" fillId="0" borderId="10" xfId="20" applyNumberFormat="1" applyFont="1" applyBorder="1" applyAlignment="1">
      <alignment horizontal="center"/>
      <protection/>
    </xf>
    <xf numFmtId="219" fontId="12" fillId="0" borderId="5" xfId="20" applyNumberFormat="1" applyFont="1" applyBorder="1" applyAlignment="1">
      <alignment horizontal="center"/>
      <protection/>
    </xf>
    <xf numFmtId="3" fontId="12" fillId="0" borderId="1" xfId="20" applyNumberFormat="1" applyFont="1" applyBorder="1" applyAlignment="1">
      <alignment horizontal="center"/>
      <protection/>
    </xf>
    <xf numFmtId="165" fontId="2" fillId="0" borderId="6" xfId="20" applyNumberFormat="1" applyFont="1" applyBorder="1" applyAlignment="1" applyProtection="1">
      <alignment horizontal="center"/>
      <protection locked="0"/>
    </xf>
    <xf numFmtId="3" fontId="12" fillId="0" borderId="5" xfId="20" applyNumberFormat="1" applyFont="1" applyBorder="1" applyAlignment="1">
      <alignment horizontal="center"/>
      <protection/>
    </xf>
    <xf numFmtId="3" fontId="12" fillId="0" borderId="6" xfId="20" applyNumberFormat="1" applyFont="1" applyBorder="1" applyAlignment="1">
      <alignment horizontal="centerContinuous"/>
      <protection/>
    </xf>
    <xf numFmtId="3" fontId="12" fillId="0" borderId="7" xfId="20" applyNumberFormat="1" applyFont="1" applyBorder="1" applyAlignment="1">
      <alignment horizontal="centerContinuous"/>
      <protection/>
    </xf>
    <xf numFmtId="0" fontId="12" fillId="0" borderId="5" xfId="20" applyNumberFormat="1" applyFont="1" applyBorder="1" applyAlignment="1">
      <alignment horizontal="center"/>
      <protection/>
    </xf>
    <xf numFmtId="0" fontId="12" fillId="0" borderId="11" xfId="20" applyFont="1" applyBorder="1" applyAlignment="1">
      <alignment horizontal="center"/>
      <protection/>
    </xf>
    <xf numFmtId="219" fontId="12" fillId="0" borderId="11" xfId="20" applyNumberFormat="1" applyFont="1" applyBorder="1" applyAlignment="1">
      <alignment horizontal="center"/>
      <protection/>
    </xf>
    <xf numFmtId="3" fontId="12" fillId="0" borderId="11" xfId="20" applyNumberFormat="1" applyFont="1" applyBorder="1" applyAlignment="1">
      <alignment horizontal="center"/>
      <protection/>
    </xf>
    <xf numFmtId="219" fontId="9" fillId="0" borderId="0" xfId="20" applyNumberFormat="1">
      <alignment/>
      <protection/>
    </xf>
    <xf numFmtId="3" fontId="9" fillId="0" borderId="0" xfId="20" applyNumberFormat="1">
      <alignment/>
      <protection/>
    </xf>
    <xf numFmtId="0" fontId="3" fillId="0" borderId="0" xfId="20" applyFont="1">
      <alignment/>
      <protection/>
    </xf>
    <xf numFmtId="0" fontId="14" fillId="0" borderId="0" xfId="20" applyFont="1">
      <alignment/>
      <protection/>
    </xf>
    <xf numFmtId="172" fontId="9" fillId="0" borderId="0" xfId="20" applyNumberFormat="1" applyAlignment="1">
      <alignment horizontal="right"/>
      <protection/>
    </xf>
    <xf numFmtId="164" fontId="9" fillId="0" borderId="0" xfId="20" applyNumberFormat="1">
      <alignment/>
      <protection/>
    </xf>
    <xf numFmtId="219" fontId="9" fillId="0" borderId="0" xfId="20" applyNumberFormat="1" applyAlignment="1">
      <alignment horizontal="left"/>
      <protection/>
    </xf>
    <xf numFmtId="164" fontId="9" fillId="0" borderId="0" xfId="20" applyNumberFormat="1" applyAlignment="1" quotePrefix="1">
      <alignment horizontal="left"/>
      <protection/>
    </xf>
    <xf numFmtId="219" fontId="9" fillId="0" borderId="0" xfId="20" applyNumberFormat="1" applyAlignment="1" quotePrefix="1">
      <alignment horizontal="left"/>
      <protection/>
    </xf>
    <xf numFmtId="164" fontId="9" fillId="0" borderId="0" xfId="20" applyNumberFormat="1" applyAlignment="1">
      <alignment horizontal="left"/>
      <protection/>
    </xf>
    <xf numFmtId="0" fontId="5" fillId="0" borderId="0" xfId="0" applyFont="1" applyAlignment="1">
      <alignment horizontal="centerContinuous"/>
    </xf>
    <xf numFmtId="174" fontId="0" fillId="0" borderId="0" xfId="0" applyNumberFormat="1" applyAlignment="1">
      <alignment horizontal="centerContinuous"/>
    </xf>
    <xf numFmtId="174" fontId="0" fillId="0" borderId="0" xfId="0" applyNumberFormat="1" applyAlignment="1" applyProtection="1">
      <alignment horizontal="centerContinuous"/>
      <protection locked="0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Alignment="1" applyProtection="1">
      <alignment/>
      <protection locked="0"/>
    </xf>
    <xf numFmtId="165" fontId="0" fillId="0" borderId="0" xfId="0" applyNumberFormat="1" applyAlignment="1">
      <alignment horizontal="left"/>
    </xf>
    <xf numFmtId="165" fontId="0" fillId="0" borderId="1" xfId="0" applyNumberFormat="1" applyBorder="1" applyAlignment="1">
      <alignment horizontal="center"/>
    </xf>
    <xf numFmtId="17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165" fontId="2" fillId="0" borderId="5" xfId="0" applyNumberFormat="1" applyFont="1" applyBorder="1" applyAlignment="1">
      <alignment horizontal="center"/>
    </xf>
    <xf numFmtId="174" fontId="2" fillId="0" borderId="6" xfId="0" applyNumberFormat="1" applyFont="1" applyBorder="1" applyAlignment="1">
      <alignment horizontal="center"/>
    </xf>
    <xf numFmtId="0" fontId="2" fillId="0" borderId="8" xfId="0" applyFont="1" applyBorder="1" applyAlignment="1" quotePrefix="1">
      <alignment horizontal="left"/>
    </xf>
    <xf numFmtId="0" fontId="2" fillId="0" borderId="10" xfId="0" applyFont="1" applyBorder="1" applyAlignment="1">
      <alignment/>
    </xf>
    <xf numFmtId="0" fontId="2" fillId="0" borderId="5" xfId="0" applyFont="1" applyBorder="1" applyAlignment="1">
      <alignment horizontal="center"/>
    </xf>
    <xf numFmtId="174" fontId="2" fillId="0" borderId="6" xfId="0" applyNumberFormat="1" applyFont="1" applyBorder="1" applyAlignment="1" quotePrefix="1">
      <alignment horizontal="center"/>
    </xf>
    <xf numFmtId="0" fontId="0" fillId="0" borderId="11" xfId="0" applyBorder="1" applyAlignment="1">
      <alignment/>
    </xf>
    <xf numFmtId="174" fontId="0" fillId="0" borderId="8" xfId="0" applyNumberFormat="1" applyBorder="1" applyAlignment="1">
      <alignment/>
    </xf>
    <xf numFmtId="165" fontId="0" fillId="0" borderId="1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83" fontId="0" fillId="0" borderId="0" xfId="0" applyNumberFormat="1" applyAlignment="1">
      <alignment/>
    </xf>
    <xf numFmtId="174" fontId="0" fillId="0" borderId="0" xfId="0" applyNumberFormat="1" applyAlignment="1">
      <alignment horizontal="right"/>
    </xf>
    <xf numFmtId="183" fontId="0" fillId="0" borderId="0" xfId="0" applyNumberFormat="1" applyAlignment="1">
      <alignment horizontal="center"/>
    </xf>
    <xf numFmtId="183" fontId="0" fillId="0" borderId="0" xfId="0" applyNumberFormat="1" applyAlignment="1">
      <alignment horizontal="right"/>
    </xf>
    <xf numFmtId="174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18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/>
    </xf>
    <xf numFmtId="183" fontId="0" fillId="0" borderId="0" xfId="0" applyNumberFormat="1" applyAlignment="1">
      <alignment/>
    </xf>
    <xf numFmtId="174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 quotePrefix="1">
      <alignment horizontal="left"/>
    </xf>
    <xf numFmtId="183" fontId="0" fillId="0" borderId="0" xfId="0" applyNumberFormat="1" applyAlignment="1" applyProtection="1">
      <alignment/>
      <protection locked="0"/>
    </xf>
    <xf numFmtId="174" fontId="0" fillId="0" borderId="0" xfId="0" applyNumberFormat="1" applyFont="1" applyAlignment="1">
      <alignment horizontal="right"/>
    </xf>
    <xf numFmtId="174" fontId="0" fillId="0" borderId="0" xfId="0" applyNumberFormat="1" applyFont="1" applyAlignment="1" applyProtection="1">
      <alignment horizontal="right"/>
      <protection locked="0"/>
    </xf>
    <xf numFmtId="165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74" fontId="2" fillId="0" borderId="1" xfId="0" applyNumberFormat="1" applyFont="1" applyBorder="1" applyAlignment="1">
      <alignment horizontal="center"/>
    </xf>
    <xf numFmtId="174" fontId="2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 horizontal="center"/>
    </xf>
    <xf numFmtId="165" fontId="0" fillId="0" borderId="11" xfId="0" applyNumberFormat="1" applyBorder="1" applyAlignment="1">
      <alignment/>
    </xf>
    <xf numFmtId="3" fontId="2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65" fontId="0" fillId="0" borderId="3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10" fontId="0" fillId="0" borderId="0" xfId="0" applyNumberFormat="1" applyAlignment="1">
      <alignment/>
    </xf>
    <xf numFmtId="164" fontId="7" fillId="0" borderId="0" xfId="21" applyNumberFormat="1" applyFont="1" applyAlignment="1">
      <alignment horizontal="left"/>
      <protection/>
    </xf>
    <xf numFmtId="164" fontId="7" fillId="0" borderId="0" xfId="21" applyNumberFormat="1" applyFont="1" applyAlignment="1" quotePrefix="1">
      <alignment horizontal="left"/>
      <protection/>
    </xf>
    <xf numFmtId="164" fontId="7" fillId="0" borderId="0" xfId="21" applyNumberFormat="1" applyFont="1">
      <alignment/>
      <protection/>
    </xf>
    <xf numFmtId="164" fontId="9" fillId="0" borderId="0" xfId="25" applyNumberFormat="1" applyFont="1" applyAlignment="1">
      <alignment horizontal="left"/>
      <protection/>
    </xf>
    <xf numFmtId="164" fontId="18" fillId="0" borderId="0" xfId="24" applyNumberFormat="1" applyFont="1" applyAlignment="1">
      <alignment horizontal="left"/>
      <protection/>
    </xf>
  </cellXfs>
  <cellStyles count="16">
    <cellStyle name="Normal" xfId="0"/>
    <cellStyle name="Comma" xfId="15"/>
    <cellStyle name="Currency" xfId="16"/>
    <cellStyle name="Normal_SMP99-Tab10" xfId="17"/>
    <cellStyle name="Normal_SMP99-Tab11" xfId="18"/>
    <cellStyle name="Normal_SMP99-Tab12" xfId="19"/>
    <cellStyle name="Normal_SMP99-Tab13" xfId="20"/>
    <cellStyle name="Normal_SMP99-Tab2" xfId="21"/>
    <cellStyle name="Normal_SMP99-Tab3a" xfId="22"/>
    <cellStyle name="Normal_SMP99-Tab3b" xfId="23"/>
    <cellStyle name="Normal_SMP99-Tab4" xfId="24"/>
    <cellStyle name="Normal_SMP99-Tab6" xfId="25"/>
    <cellStyle name="Normal_SMP99-Tab7" xfId="26"/>
    <cellStyle name="Normal_SMP99-Tab8" xfId="27"/>
    <cellStyle name="Normal_SMP99-Tab9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867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867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867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867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867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867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867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867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867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867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867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867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867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6"/>
  <sheetViews>
    <sheetView workbookViewId="0" topLeftCell="A1">
      <selection activeCell="C30" sqref="C30"/>
    </sheetView>
  </sheetViews>
  <sheetFormatPr defaultColWidth="9.33203125" defaultRowHeight="10.5"/>
  <cols>
    <col min="1" max="1" width="8.16015625" style="0" customWidth="1"/>
    <col min="2" max="2" width="3.16015625" style="0" customWidth="1"/>
    <col min="3" max="3" width="80.5" style="0" customWidth="1"/>
    <col min="4" max="4" width="4.83203125" style="0" customWidth="1"/>
  </cols>
  <sheetData>
    <row r="2" ht="10.5">
      <c r="B2" s="1"/>
    </row>
    <row r="3" spans="2:3" ht="15" customHeight="1">
      <c r="B3" s="1"/>
      <c r="C3" s="3" t="s">
        <v>0</v>
      </c>
    </row>
    <row r="4" spans="2:3" ht="3.75" customHeight="1">
      <c r="B4" s="1"/>
      <c r="C4" s="2"/>
    </row>
    <row r="5" spans="2:4" ht="15" customHeight="1">
      <c r="B5" s="4"/>
      <c r="C5" s="3" t="s">
        <v>1</v>
      </c>
      <c r="D5" s="4"/>
    </row>
    <row r="6" spans="1:4" ht="12.75" hidden="1">
      <c r="A6" s="5"/>
      <c r="B6" s="4"/>
      <c r="C6" s="4"/>
      <c r="D6" s="4"/>
    </row>
    <row r="7" spans="1:4" ht="10.5">
      <c r="A7" s="4" t="s">
        <v>2</v>
      </c>
      <c r="B7" s="4"/>
      <c r="C7" s="4"/>
      <c r="D7" s="4"/>
    </row>
    <row r="8" spans="1:4" ht="12.75">
      <c r="A8" s="5"/>
      <c r="B8" s="4"/>
      <c r="C8" s="4"/>
      <c r="D8" s="4"/>
    </row>
    <row r="9" spans="1:4" ht="12.75">
      <c r="A9" s="5" t="s">
        <v>3</v>
      </c>
      <c r="B9" s="4"/>
      <c r="C9" s="4"/>
      <c r="D9" s="4"/>
    </row>
    <row r="10" spans="2:3" ht="12.75">
      <c r="B10" s="1"/>
      <c r="C10" s="2"/>
    </row>
    <row r="12" spans="1:4" ht="12.75">
      <c r="A12" s="10" t="s">
        <v>4</v>
      </c>
      <c r="B12" s="6"/>
      <c r="C12" s="7"/>
      <c r="D12" s="10" t="s">
        <v>5</v>
      </c>
    </row>
    <row r="13" spans="1:4" ht="3.75" customHeight="1">
      <c r="A13" s="9"/>
      <c r="B13" s="7"/>
      <c r="C13" s="7"/>
      <c r="D13" s="7"/>
    </row>
    <row r="14" spans="1:4" ht="3.75" customHeight="1">
      <c r="A14" s="7"/>
      <c r="B14" s="7"/>
      <c r="C14" s="7"/>
      <c r="D14" s="7"/>
    </row>
    <row r="15" spans="1:4" ht="12.75">
      <c r="A15" s="7">
        <v>1</v>
      </c>
      <c r="B15" s="7" t="s">
        <v>6</v>
      </c>
      <c r="C15" s="8" t="s">
        <v>7</v>
      </c>
      <c r="D15" s="7">
        <v>1</v>
      </c>
    </row>
    <row r="16" spans="1:4" ht="3.75" customHeight="1">
      <c r="A16" s="7"/>
      <c r="B16" s="7"/>
      <c r="C16" s="7"/>
      <c r="D16" s="7"/>
    </row>
    <row r="17" spans="1:4" ht="3.75" customHeight="1">
      <c r="A17" s="7"/>
      <c r="B17" s="7"/>
      <c r="C17" s="7"/>
      <c r="D17" s="7"/>
    </row>
    <row r="18" spans="1:4" ht="12.75">
      <c r="A18" s="7">
        <v>2</v>
      </c>
      <c r="B18" s="7" t="s">
        <v>6</v>
      </c>
      <c r="C18" s="8" t="s">
        <v>8</v>
      </c>
      <c r="D18" s="7">
        <v>2</v>
      </c>
    </row>
    <row r="19" spans="1:4" ht="3.75" customHeight="1">
      <c r="A19" s="7"/>
      <c r="B19" s="7"/>
      <c r="C19" s="7"/>
      <c r="D19" s="7"/>
    </row>
    <row r="20" spans="1:4" ht="12.75">
      <c r="A20" s="9" t="s">
        <v>9</v>
      </c>
      <c r="B20" s="6" t="s">
        <v>6</v>
      </c>
      <c r="C20" s="7" t="s">
        <v>10</v>
      </c>
      <c r="D20" s="7"/>
    </row>
    <row r="21" spans="1:4" ht="12.75">
      <c r="A21" s="7"/>
      <c r="B21" s="6"/>
      <c r="C21" s="8" t="s">
        <v>11</v>
      </c>
      <c r="D21" s="7">
        <v>8</v>
      </c>
    </row>
    <row r="22" spans="1:4" ht="3.75" customHeight="1">
      <c r="A22" s="7"/>
      <c r="B22" s="6"/>
      <c r="C22" s="7"/>
      <c r="D22" s="7"/>
    </row>
    <row r="23" spans="1:4" ht="12.75">
      <c r="A23" s="9" t="s">
        <v>12</v>
      </c>
      <c r="B23" s="6" t="s">
        <v>6</v>
      </c>
      <c r="C23" s="7" t="s">
        <v>13</v>
      </c>
      <c r="D23" s="7"/>
    </row>
    <row r="24" spans="1:4" ht="12.75">
      <c r="A24" s="7"/>
      <c r="B24" s="7"/>
      <c r="C24" s="8" t="s">
        <v>11</v>
      </c>
      <c r="D24" s="7">
        <v>14</v>
      </c>
    </row>
    <row r="25" spans="1:4" ht="3.75" customHeight="1">
      <c r="A25" s="7"/>
      <c r="B25" s="7"/>
      <c r="C25" s="7"/>
      <c r="D25" s="7"/>
    </row>
    <row r="26" spans="1:4" ht="12.75">
      <c r="A26" s="7">
        <v>4</v>
      </c>
      <c r="B26" s="7" t="s">
        <v>6</v>
      </c>
      <c r="C26" s="8" t="s">
        <v>14</v>
      </c>
      <c r="D26" s="7">
        <v>20</v>
      </c>
    </row>
    <row r="27" spans="1:4" ht="3.75" customHeight="1">
      <c r="A27" s="7"/>
      <c r="B27" s="7"/>
      <c r="C27" s="7"/>
      <c r="D27" s="7"/>
    </row>
    <row r="28" spans="1:4" ht="12.75">
      <c r="A28" s="7">
        <v>5</v>
      </c>
      <c r="B28" s="7" t="s">
        <v>6</v>
      </c>
      <c r="C28" s="8" t="s">
        <v>15</v>
      </c>
      <c r="D28" s="7">
        <v>27</v>
      </c>
    </row>
    <row r="29" spans="1:4" ht="3.75" customHeight="1">
      <c r="A29" s="7"/>
      <c r="B29" s="7"/>
      <c r="C29" s="7"/>
      <c r="D29" s="7"/>
    </row>
    <row r="30" spans="1:4" ht="12.75">
      <c r="A30" s="7">
        <v>6</v>
      </c>
      <c r="B30" s="7" t="s">
        <v>6</v>
      </c>
      <c r="C30" s="8" t="s">
        <v>16</v>
      </c>
      <c r="D30" s="7">
        <v>28</v>
      </c>
    </row>
    <row r="31" spans="1:4" ht="3.75" customHeight="1">
      <c r="A31" s="7"/>
      <c r="B31" s="7"/>
      <c r="C31" s="7"/>
      <c r="D31" s="7"/>
    </row>
    <row r="32" spans="1:4" ht="12.75">
      <c r="A32" s="7">
        <v>7</v>
      </c>
      <c r="B32" s="7" t="s">
        <v>6</v>
      </c>
      <c r="C32" s="8" t="s">
        <v>17</v>
      </c>
      <c r="D32" s="7">
        <v>33</v>
      </c>
    </row>
    <row r="33" spans="1:4" ht="3.75" customHeight="1">
      <c r="A33" s="7"/>
      <c r="B33" s="7"/>
      <c r="C33" s="7"/>
      <c r="D33" s="7"/>
    </row>
    <row r="34" spans="1:4" ht="12.75">
      <c r="A34" s="7">
        <v>8</v>
      </c>
      <c r="B34" s="7" t="s">
        <v>6</v>
      </c>
      <c r="C34" s="8" t="s">
        <v>18</v>
      </c>
      <c r="D34" s="7">
        <v>39</v>
      </c>
    </row>
    <row r="35" spans="1:4" ht="3.75" customHeight="1">
      <c r="A35" s="7"/>
      <c r="B35" s="7"/>
      <c r="C35" s="7"/>
      <c r="D35" s="7"/>
    </row>
    <row r="36" spans="1:4" ht="12.75">
      <c r="A36" s="7">
        <v>9</v>
      </c>
      <c r="B36" s="7" t="s">
        <v>6</v>
      </c>
      <c r="C36" s="8" t="s">
        <v>19</v>
      </c>
      <c r="D36" s="7">
        <v>42</v>
      </c>
    </row>
    <row r="37" spans="1:4" ht="3.75" customHeight="1">
      <c r="A37" s="7"/>
      <c r="B37" s="7"/>
      <c r="C37" s="7"/>
      <c r="D37" s="7"/>
    </row>
    <row r="38" spans="1:4" ht="12.75">
      <c r="A38" s="7">
        <v>10</v>
      </c>
      <c r="B38" s="7" t="s">
        <v>6</v>
      </c>
      <c r="C38" s="8" t="s">
        <v>20</v>
      </c>
      <c r="D38" s="7">
        <v>45</v>
      </c>
    </row>
    <row r="39" spans="1:4" ht="3.75" customHeight="1">
      <c r="A39" s="7"/>
      <c r="B39" s="7"/>
      <c r="C39" s="7"/>
      <c r="D39" s="7"/>
    </row>
    <row r="40" spans="1:4" ht="12.75">
      <c r="A40" s="7">
        <v>11</v>
      </c>
      <c r="B40" s="7" t="s">
        <v>6</v>
      </c>
      <c r="C40" s="8" t="s">
        <v>21</v>
      </c>
      <c r="D40" s="7">
        <v>47</v>
      </c>
    </row>
    <row r="41" spans="1:4" ht="3.75" customHeight="1">
      <c r="A41" s="7"/>
      <c r="B41" s="7"/>
      <c r="C41" s="7"/>
      <c r="D41" s="7"/>
    </row>
    <row r="42" spans="1:4" ht="3.75" customHeight="1">
      <c r="A42" s="7"/>
      <c r="B42" s="7"/>
      <c r="C42" s="7"/>
      <c r="D42" s="7"/>
    </row>
    <row r="43" spans="1:4" ht="12.75">
      <c r="A43" s="7">
        <v>12</v>
      </c>
      <c r="B43" s="7" t="s">
        <v>6</v>
      </c>
      <c r="C43" s="8" t="s">
        <v>22</v>
      </c>
      <c r="D43" s="7">
        <v>63</v>
      </c>
    </row>
    <row r="44" spans="1:4" ht="3.75" customHeight="1">
      <c r="A44" s="7"/>
      <c r="B44" s="7"/>
      <c r="C44" s="7"/>
      <c r="D44" s="7"/>
    </row>
    <row r="45" spans="1:4" ht="12.75">
      <c r="A45" s="7">
        <v>13</v>
      </c>
      <c r="B45" s="7" t="s">
        <v>6</v>
      </c>
      <c r="C45" s="8" t="s">
        <v>23</v>
      </c>
      <c r="D45" s="7">
        <v>68</v>
      </c>
    </row>
    <row r="46" spans="1:4" ht="3.75" customHeight="1">
      <c r="A46" s="7"/>
      <c r="B46" s="7"/>
      <c r="C46" s="7"/>
      <c r="D46" s="7"/>
    </row>
  </sheetData>
  <printOptions horizontalCentered="1"/>
  <pageMargins left="0.5" right="0.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63"/>
  <sheetViews>
    <sheetView zoomScale="125" zoomScaleNormal="125" workbookViewId="0" topLeftCell="A1">
      <selection activeCell="A2" sqref="A2"/>
    </sheetView>
  </sheetViews>
  <sheetFormatPr defaultColWidth="9.33203125" defaultRowHeight="10.5"/>
  <cols>
    <col min="1" max="1" width="28" style="414" customWidth="1"/>
    <col min="2" max="2" width="19.5" style="414" customWidth="1"/>
    <col min="3" max="3" width="6" style="414" customWidth="1"/>
    <col min="4" max="4" width="18.83203125" style="414" customWidth="1"/>
    <col min="5" max="5" width="11.66015625" style="415" customWidth="1"/>
    <col min="6" max="6" width="10" style="415" customWidth="1"/>
    <col min="7" max="7" width="11.33203125" style="415" customWidth="1"/>
    <col min="8" max="8" width="9.83203125" style="415" customWidth="1"/>
    <col min="9" max="9" width="6" style="414" customWidth="1"/>
    <col min="10" max="10" width="10.33203125" style="414" customWidth="1"/>
    <col min="11" max="11" width="6.16015625" style="414" customWidth="1"/>
    <col min="12" max="12" width="5.33203125" style="415" customWidth="1"/>
    <col min="13" max="13" width="5.33203125" style="414" customWidth="1"/>
    <col min="14" max="16384" width="6" style="414" customWidth="1"/>
  </cols>
  <sheetData>
    <row r="1" spans="1:8" ht="12.75">
      <c r="A1" s="411" t="s">
        <v>613</v>
      </c>
      <c r="B1" s="412"/>
      <c r="C1" s="412"/>
      <c r="D1" s="412"/>
      <c r="E1" s="413"/>
      <c r="F1" s="413"/>
      <c r="G1" s="413"/>
      <c r="H1" s="413"/>
    </row>
    <row r="2" spans="1:8" ht="9">
      <c r="A2" s="416" t="s">
        <v>26</v>
      </c>
      <c r="B2" s="412"/>
      <c r="C2" s="412"/>
      <c r="D2" s="412"/>
      <c r="E2" s="413"/>
      <c r="F2" s="413"/>
      <c r="G2" s="413"/>
      <c r="H2" s="413"/>
    </row>
    <row r="3" ht="6" customHeight="1">
      <c r="D3" s="417"/>
    </row>
    <row r="4" spans="1:8" ht="6" customHeight="1">
      <c r="A4" s="418"/>
      <c r="B4" s="419"/>
      <c r="C4" s="419"/>
      <c r="D4" s="419"/>
      <c r="E4" s="420"/>
      <c r="F4" s="420"/>
      <c r="G4" s="420"/>
      <c r="H4" s="420"/>
    </row>
    <row r="5" spans="1:12" s="426" customFormat="1" ht="10.5">
      <c r="A5" s="421" t="s">
        <v>36</v>
      </c>
      <c r="B5" s="422"/>
      <c r="C5" s="423" t="s">
        <v>37</v>
      </c>
      <c r="D5" s="424"/>
      <c r="E5" s="425" t="s">
        <v>408</v>
      </c>
      <c r="F5" s="425"/>
      <c r="G5" s="425" t="s">
        <v>39</v>
      </c>
      <c r="H5" s="425" t="s">
        <v>518</v>
      </c>
      <c r="L5" s="415"/>
    </row>
    <row r="6" spans="1:12" s="426" customFormat="1" ht="10.5">
      <c r="A6" s="421" t="s">
        <v>48</v>
      </c>
      <c r="B6" s="427" t="s">
        <v>517</v>
      </c>
      <c r="C6" s="427" t="s">
        <v>50</v>
      </c>
      <c r="D6" s="427" t="s">
        <v>614</v>
      </c>
      <c r="E6" s="425" t="s">
        <v>520</v>
      </c>
      <c r="F6" s="425" t="s">
        <v>38</v>
      </c>
      <c r="G6" s="425" t="s">
        <v>51</v>
      </c>
      <c r="H6" s="425" t="s">
        <v>521</v>
      </c>
      <c r="L6" s="415"/>
    </row>
    <row r="7" spans="1:8" ht="6" customHeight="1">
      <c r="A7" s="428"/>
      <c r="B7" s="429"/>
      <c r="C7" s="429"/>
      <c r="D7" s="429"/>
      <c r="E7" s="430"/>
      <c r="F7" s="430"/>
      <c r="G7" s="430"/>
      <c r="H7" s="430"/>
    </row>
    <row r="8" ht="3.75" customHeight="1"/>
    <row r="9" ht="9">
      <c r="L9" s="414"/>
    </row>
    <row r="10" spans="1:12" ht="10.5">
      <c r="A10" s="431" t="s">
        <v>57</v>
      </c>
      <c r="E10" s="415">
        <f>E12+E25+E29+E36+E45+E49+E53+E63+E67+E73+E77+E82+E89+E98+E106+E116+E131+E137+E149+E157+E161</f>
        <v>13460</v>
      </c>
      <c r="F10" s="415">
        <f>F12+F25+F29+F36+F45+F49+F53+F63+F67+F73+F77+F82+F89+F98+F106+F116+F131+F137+F149+F157+F161</f>
        <v>9248</v>
      </c>
      <c r="G10" s="415">
        <f>G12+G25+G29+G36+G45+G49+G53+G63+G67+G73+G77+G82+G89+G98+G106+G116+G131+G137+G149+G157+G161</f>
        <v>8720</v>
      </c>
      <c r="H10" s="415">
        <f>H12+H25+H29+H36+H45+H49+H53+H63+H67+H73+H77+H82+H89+H98+H106+H116+H131+H137+H149+H157+H161</f>
        <v>21214</v>
      </c>
      <c r="L10" s="414"/>
    </row>
    <row r="11" ht="9">
      <c r="L11" s="414"/>
    </row>
    <row r="12" spans="1:12" ht="9">
      <c r="A12" s="432" t="s">
        <v>60</v>
      </c>
      <c r="E12" s="415">
        <f>SUM(E14:E23)</f>
        <v>1143</v>
      </c>
      <c r="F12" s="415">
        <f>SUM(F14:F23)</f>
        <v>1170</v>
      </c>
      <c r="G12" s="415">
        <f>SUM(G14:G23)</f>
        <v>1153</v>
      </c>
      <c r="H12" s="415">
        <f>SUM(H14:H23)</f>
        <v>2205</v>
      </c>
      <c r="L12" s="414"/>
    </row>
    <row r="13" spans="1:8" ht="6" customHeight="1">
      <c r="A13" s="433"/>
      <c r="B13" s="434"/>
      <c r="C13" s="434"/>
      <c r="D13" s="434"/>
      <c r="E13" s="435"/>
      <c r="F13" s="435"/>
      <c r="G13" s="435"/>
      <c r="H13" s="435"/>
    </row>
    <row r="14" spans="1:12" ht="9">
      <c r="A14" s="436" t="s">
        <v>64</v>
      </c>
      <c r="B14" s="437" t="s">
        <v>65</v>
      </c>
      <c r="C14" s="437" t="s">
        <v>66</v>
      </c>
      <c r="D14" s="414" t="s">
        <v>594</v>
      </c>
      <c r="E14" s="415">
        <v>78</v>
      </c>
      <c r="F14" s="415">
        <v>169</v>
      </c>
      <c r="G14" s="415">
        <v>160</v>
      </c>
      <c r="H14" s="415">
        <v>241</v>
      </c>
      <c r="L14" s="414"/>
    </row>
    <row r="15" spans="2:12" ht="9">
      <c r="B15" s="437" t="s">
        <v>65</v>
      </c>
      <c r="C15" s="437" t="s">
        <v>66</v>
      </c>
      <c r="D15" s="414" t="s">
        <v>615</v>
      </c>
      <c r="E15" s="415">
        <v>28</v>
      </c>
      <c r="F15" s="415">
        <v>51</v>
      </c>
      <c r="G15" s="415">
        <v>47</v>
      </c>
      <c r="H15" s="415">
        <v>75</v>
      </c>
      <c r="L15" s="414"/>
    </row>
    <row r="16" spans="1:12" ht="9">
      <c r="A16" s="436"/>
      <c r="B16" s="437" t="s">
        <v>65</v>
      </c>
      <c r="C16" s="437" t="s">
        <v>66</v>
      </c>
      <c r="D16" s="414" t="s">
        <v>616</v>
      </c>
      <c r="E16" s="415">
        <v>88</v>
      </c>
      <c r="F16" s="415">
        <v>133</v>
      </c>
      <c r="G16" s="415">
        <v>133</v>
      </c>
      <c r="H16" s="415">
        <v>223</v>
      </c>
      <c r="L16" s="414"/>
    </row>
    <row r="17" spans="1:12" ht="9">
      <c r="A17" s="436"/>
      <c r="B17" s="437" t="s">
        <v>65</v>
      </c>
      <c r="C17" s="437" t="s">
        <v>66</v>
      </c>
      <c r="D17" s="414" t="s">
        <v>617</v>
      </c>
      <c r="E17" s="415">
        <v>42</v>
      </c>
      <c r="F17" s="415">
        <v>58</v>
      </c>
      <c r="G17" s="415">
        <v>62</v>
      </c>
      <c r="H17" s="415">
        <v>102</v>
      </c>
      <c r="L17" s="414"/>
    </row>
    <row r="18" spans="1:12" ht="9">
      <c r="A18" s="436"/>
      <c r="B18" s="437" t="s">
        <v>65</v>
      </c>
      <c r="C18" s="437" t="s">
        <v>66</v>
      </c>
      <c r="D18" s="438" t="s">
        <v>65</v>
      </c>
      <c r="E18" s="415">
        <v>74</v>
      </c>
      <c r="F18" s="415">
        <v>186</v>
      </c>
      <c r="G18" s="415">
        <v>183</v>
      </c>
      <c r="H18" s="415">
        <v>260</v>
      </c>
      <c r="L18" s="414"/>
    </row>
    <row r="19" spans="1:12" ht="9">
      <c r="A19" s="436" t="s">
        <v>67</v>
      </c>
      <c r="B19" s="437" t="s">
        <v>70</v>
      </c>
      <c r="C19" s="437" t="s">
        <v>576</v>
      </c>
      <c r="D19" s="414" t="s">
        <v>618</v>
      </c>
      <c r="E19" s="415">
        <v>105</v>
      </c>
      <c r="F19" s="415">
        <v>120</v>
      </c>
      <c r="G19" s="415">
        <v>122</v>
      </c>
      <c r="H19" s="415">
        <v>122</v>
      </c>
      <c r="L19" s="414"/>
    </row>
    <row r="20" spans="2:12" ht="9">
      <c r="B20" s="437" t="s">
        <v>72</v>
      </c>
      <c r="C20" s="437" t="s">
        <v>73</v>
      </c>
      <c r="D20" s="414" t="s">
        <v>619</v>
      </c>
      <c r="E20" s="415">
        <v>246</v>
      </c>
      <c r="F20" s="415">
        <v>256</v>
      </c>
      <c r="G20" s="415">
        <v>233</v>
      </c>
      <c r="H20" s="415">
        <v>488</v>
      </c>
      <c r="L20" s="414"/>
    </row>
    <row r="21" spans="1:12" ht="9">
      <c r="A21" s="436" t="s">
        <v>74</v>
      </c>
      <c r="B21" s="437" t="s">
        <v>75</v>
      </c>
      <c r="C21" s="437" t="s">
        <v>76</v>
      </c>
      <c r="D21" s="414" t="s">
        <v>620</v>
      </c>
      <c r="E21" s="415">
        <v>132</v>
      </c>
      <c r="F21" s="415">
        <v>42</v>
      </c>
      <c r="G21" s="415">
        <v>38</v>
      </c>
      <c r="H21" s="415">
        <v>183</v>
      </c>
      <c r="L21" s="414"/>
    </row>
    <row r="22" spans="1:12" ht="9">
      <c r="A22" s="436" t="s">
        <v>77</v>
      </c>
      <c r="B22" s="437" t="s">
        <v>78</v>
      </c>
      <c r="C22" s="437" t="s">
        <v>79</v>
      </c>
      <c r="D22" s="414" t="s">
        <v>621</v>
      </c>
      <c r="E22" s="415">
        <v>222</v>
      </c>
      <c r="F22" s="415">
        <v>73</v>
      </c>
      <c r="G22" s="415">
        <v>54</v>
      </c>
      <c r="H22" s="415">
        <v>282</v>
      </c>
      <c r="L22" s="414"/>
    </row>
    <row r="23" spans="1:12" ht="9">
      <c r="A23" s="436" t="s">
        <v>80</v>
      </c>
      <c r="B23" s="439" t="s">
        <v>622</v>
      </c>
      <c r="C23" s="437" t="s">
        <v>82</v>
      </c>
      <c r="D23" s="414" t="s">
        <v>623</v>
      </c>
      <c r="E23" s="415">
        <v>128</v>
      </c>
      <c r="F23" s="415">
        <v>82</v>
      </c>
      <c r="G23" s="415">
        <v>121</v>
      </c>
      <c r="H23" s="415">
        <v>229</v>
      </c>
      <c r="L23" s="414"/>
    </row>
    <row r="24" spans="2:3" ht="9">
      <c r="B24" s="440"/>
      <c r="C24" s="440"/>
    </row>
    <row r="25" spans="1:8" ht="9">
      <c r="A25" s="432" t="s">
        <v>83</v>
      </c>
      <c r="B25" s="440"/>
      <c r="E25" s="415">
        <f>SUM(E27)</f>
        <v>84</v>
      </c>
      <c r="F25" s="415">
        <f>SUM(F27)</f>
        <v>57</v>
      </c>
      <c r="G25" s="415">
        <f>SUM(G27)</f>
        <v>55</v>
      </c>
      <c r="H25" s="415">
        <f>SUM(H27)</f>
        <v>55</v>
      </c>
    </row>
    <row r="26" spans="1:8" ht="6" customHeight="1">
      <c r="A26" s="433"/>
      <c r="B26" s="434"/>
      <c r="C26" s="434"/>
      <c r="D26" s="434"/>
      <c r="E26" s="435"/>
      <c r="F26" s="435"/>
      <c r="G26" s="435"/>
      <c r="H26" s="435"/>
    </row>
    <row r="27" spans="1:8" ht="9">
      <c r="A27" s="436" t="s">
        <v>84</v>
      </c>
      <c r="B27" s="437" t="s">
        <v>93</v>
      </c>
      <c r="C27" s="437" t="s">
        <v>94</v>
      </c>
      <c r="D27" s="414" t="s">
        <v>624</v>
      </c>
      <c r="E27" s="415">
        <v>84</v>
      </c>
      <c r="F27" s="415">
        <v>57</v>
      </c>
      <c r="G27" s="415">
        <v>55</v>
      </c>
      <c r="H27" s="415">
        <v>55</v>
      </c>
    </row>
    <row r="28" spans="1:3" ht="9">
      <c r="A28" s="436"/>
      <c r="B28" s="441"/>
      <c r="C28" s="441"/>
    </row>
    <row r="29" spans="1:8" ht="9">
      <c r="A29" s="432" t="s">
        <v>95</v>
      </c>
      <c r="B29" s="441"/>
      <c r="E29" s="415">
        <f>SUM(E31:E34)</f>
        <v>969</v>
      </c>
      <c r="F29" s="415">
        <f>SUM(F31:F34)</f>
        <v>791</v>
      </c>
      <c r="G29" s="415">
        <f>SUM(G31:G34)</f>
        <v>725</v>
      </c>
      <c r="H29" s="415">
        <f>SUM(H31:H34)</f>
        <v>1286</v>
      </c>
    </row>
    <row r="30" spans="1:8" ht="6" customHeight="1">
      <c r="A30" s="433"/>
      <c r="B30" s="434"/>
      <c r="C30" s="434"/>
      <c r="D30" s="434"/>
      <c r="E30" s="435"/>
      <c r="F30" s="435"/>
      <c r="G30" s="435"/>
      <c r="H30" s="435"/>
    </row>
    <row r="31" spans="1:8" ht="9">
      <c r="A31" s="436" t="s">
        <v>96</v>
      </c>
      <c r="B31" s="437" t="s">
        <v>97</v>
      </c>
      <c r="C31" s="437" t="s">
        <v>98</v>
      </c>
      <c r="D31" s="414" t="s">
        <v>625</v>
      </c>
      <c r="E31" s="415">
        <v>174</v>
      </c>
      <c r="F31" s="415">
        <v>69</v>
      </c>
      <c r="G31" s="415">
        <v>62</v>
      </c>
      <c r="H31" s="415">
        <v>62</v>
      </c>
    </row>
    <row r="32" spans="1:8" ht="9">
      <c r="A32" s="436"/>
      <c r="B32" s="437" t="s">
        <v>97</v>
      </c>
      <c r="C32" s="437" t="s">
        <v>98</v>
      </c>
      <c r="D32" s="414" t="s">
        <v>626</v>
      </c>
      <c r="E32" s="415">
        <v>245</v>
      </c>
      <c r="F32" s="415">
        <v>41</v>
      </c>
      <c r="G32" s="415">
        <v>36</v>
      </c>
      <c r="H32" s="415">
        <v>36</v>
      </c>
    </row>
    <row r="33" spans="1:8" ht="9">
      <c r="A33" s="436" t="s">
        <v>84</v>
      </c>
      <c r="B33" s="437" t="s">
        <v>601</v>
      </c>
      <c r="C33" s="437" t="s">
        <v>102</v>
      </c>
      <c r="D33" s="414" t="s">
        <v>627</v>
      </c>
      <c r="E33" s="415">
        <v>208</v>
      </c>
      <c r="F33" s="415">
        <v>172</v>
      </c>
      <c r="G33" s="415">
        <v>120</v>
      </c>
      <c r="H33" s="415">
        <v>333</v>
      </c>
    </row>
    <row r="34" spans="2:8" ht="9">
      <c r="B34" s="437" t="s">
        <v>106</v>
      </c>
      <c r="C34" s="437" t="s">
        <v>107</v>
      </c>
      <c r="D34" s="414" t="s">
        <v>628</v>
      </c>
      <c r="E34" s="415">
        <v>342</v>
      </c>
      <c r="F34" s="415">
        <v>509</v>
      </c>
      <c r="G34" s="415">
        <v>507</v>
      </c>
      <c r="H34" s="415">
        <v>855</v>
      </c>
    </row>
    <row r="35" spans="1:8" ht="9">
      <c r="A35" s="436"/>
      <c r="E35" s="414"/>
      <c r="F35" s="414"/>
      <c r="G35" s="414"/>
      <c r="H35" s="414"/>
    </row>
    <row r="36" spans="1:8" ht="9">
      <c r="A36" s="432" t="s">
        <v>108</v>
      </c>
      <c r="B36" s="441"/>
      <c r="E36" s="415">
        <f>SUM(E38:E43)</f>
        <v>987</v>
      </c>
      <c r="F36" s="415">
        <f>SUM(F38:F43)</f>
        <v>971</v>
      </c>
      <c r="G36" s="415">
        <f>SUM(G38:G43)</f>
        <v>806</v>
      </c>
      <c r="H36" s="415">
        <f>SUM(H38:H43)</f>
        <v>1878</v>
      </c>
    </row>
    <row r="37" spans="1:8" ht="6" customHeight="1">
      <c r="A37" s="433"/>
      <c r="B37" s="434"/>
      <c r="C37" s="434"/>
      <c r="D37" s="434"/>
      <c r="E37" s="435"/>
      <c r="F37" s="435"/>
      <c r="G37" s="435"/>
      <c r="H37" s="435"/>
    </row>
    <row r="38" spans="1:8" ht="9">
      <c r="A38" s="436" t="s">
        <v>109</v>
      </c>
      <c r="B38" s="437" t="s">
        <v>110</v>
      </c>
      <c r="C38" s="437" t="s">
        <v>111</v>
      </c>
      <c r="D38" s="414" t="s">
        <v>629</v>
      </c>
      <c r="E38" s="415">
        <v>239</v>
      </c>
      <c r="F38" s="415">
        <v>332</v>
      </c>
      <c r="G38" s="415">
        <v>339</v>
      </c>
      <c r="H38" s="415">
        <v>578</v>
      </c>
    </row>
    <row r="39" spans="1:8" ht="9">
      <c r="A39" s="436" t="s">
        <v>112</v>
      </c>
      <c r="B39" s="437" t="s">
        <v>113</v>
      </c>
      <c r="C39" s="437" t="s">
        <v>114</v>
      </c>
      <c r="D39" s="438" t="s">
        <v>630</v>
      </c>
      <c r="E39" s="415">
        <v>289</v>
      </c>
      <c r="F39" s="415">
        <v>303</v>
      </c>
      <c r="G39" s="415">
        <v>300</v>
      </c>
      <c r="H39" s="415">
        <v>586</v>
      </c>
    </row>
    <row r="40" spans="1:8" ht="9">
      <c r="A40" s="436"/>
      <c r="B40" s="437" t="s">
        <v>117</v>
      </c>
      <c r="C40" s="437" t="s">
        <v>118</v>
      </c>
      <c r="D40" s="438" t="s">
        <v>631</v>
      </c>
      <c r="E40" s="415">
        <v>128</v>
      </c>
      <c r="F40" s="415">
        <v>76</v>
      </c>
      <c r="G40" s="415">
        <v>55</v>
      </c>
      <c r="H40" s="415">
        <v>225</v>
      </c>
    </row>
    <row r="41" spans="1:8" ht="9">
      <c r="A41" s="436"/>
      <c r="B41" s="437" t="s">
        <v>119</v>
      </c>
      <c r="C41" s="437" t="s">
        <v>120</v>
      </c>
      <c r="D41" s="414" t="s">
        <v>119</v>
      </c>
      <c r="E41" s="415">
        <v>73</v>
      </c>
      <c r="F41" s="415">
        <v>21</v>
      </c>
      <c r="G41" s="415">
        <v>22</v>
      </c>
      <c r="H41" s="415">
        <v>95</v>
      </c>
    </row>
    <row r="42" spans="1:8" ht="9">
      <c r="A42" s="436"/>
      <c r="B42" s="437" t="s">
        <v>593</v>
      </c>
      <c r="C42" s="437" t="s">
        <v>126</v>
      </c>
      <c r="D42" s="414" t="s">
        <v>593</v>
      </c>
      <c r="E42" s="415">
        <v>80</v>
      </c>
      <c r="F42" s="415">
        <v>158</v>
      </c>
      <c r="G42" s="415">
        <v>28</v>
      </c>
      <c r="H42" s="415">
        <v>152</v>
      </c>
    </row>
    <row r="43" spans="1:8" ht="9">
      <c r="A43" s="436"/>
      <c r="B43" s="439" t="s">
        <v>632</v>
      </c>
      <c r="C43" s="439" t="s">
        <v>128</v>
      </c>
      <c r="D43" s="442" t="s">
        <v>633</v>
      </c>
      <c r="E43" s="415">
        <v>178</v>
      </c>
      <c r="F43" s="415">
        <v>81</v>
      </c>
      <c r="G43" s="415">
        <v>62</v>
      </c>
      <c r="H43" s="415">
        <v>242</v>
      </c>
    </row>
    <row r="44" spans="1:3" ht="9">
      <c r="A44" s="436"/>
      <c r="B44" s="443"/>
      <c r="C44" s="441"/>
    </row>
    <row r="45" spans="1:8" ht="9">
      <c r="A45" s="432" t="s">
        <v>132</v>
      </c>
      <c r="E45" s="415">
        <f>SUM(E47)</f>
        <v>256</v>
      </c>
      <c r="F45" s="415">
        <f>SUM(F47)</f>
        <v>112</v>
      </c>
      <c r="G45" s="415">
        <f>SUM(G47)</f>
        <v>148</v>
      </c>
      <c r="H45" s="415">
        <f>SUM(H47)</f>
        <v>398</v>
      </c>
    </row>
    <row r="46" spans="1:8" ht="6" customHeight="1">
      <c r="A46" s="433"/>
      <c r="B46" s="434"/>
      <c r="C46" s="434"/>
      <c r="D46" s="434"/>
      <c r="E46" s="435"/>
      <c r="F46" s="435"/>
      <c r="G46" s="435"/>
      <c r="H46" s="435"/>
    </row>
    <row r="47" spans="1:8" ht="9">
      <c r="A47" s="436" t="s">
        <v>136</v>
      </c>
      <c r="B47" s="437" t="s">
        <v>137</v>
      </c>
      <c r="C47" s="437" t="s">
        <v>138</v>
      </c>
      <c r="D47" s="414" t="s">
        <v>634</v>
      </c>
      <c r="E47" s="415">
        <v>256</v>
      </c>
      <c r="F47" s="415">
        <v>112</v>
      </c>
      <c r="G47" s="415">
        <v>148</v>
      </c>
      <c r="H47" s="415">
        <v>398</v>
      </c>
    </row>
    <row r="49" spans="1:8" ht="9">
      <c r="A49" s="432" t="s">
        <v>141</v>
      </c>
      <c r="B49" s="441"/>
      <c r="E49" s="415">
        <f>SUM(E51)</f>
        <v>57</v>
      </c>
      <c r="F49" s="415">
        <f>SUM(F51)</f>
        <v>113</v>
      </c>
      <c r="G49" s="415">
        <f>SUM(G51)</f>
        <v>109</v>
      </c>
      <c r="H49" s="415">
        <f>SUM(H51)</f>
        <v>281</v>
      </c>
    </row>
    <row r="50" spans="1:8" ht="6" customHeight="1">
      <c r="A50" s="433"/>
      <c r="B50" s="434"/>
      <c r="C50" s="434"/>
      <c r="D50" s="434"/>
      <c r="E50" s="435"/>
      <c r="F50" s="435"/>
      <c r="G50" s="435"/>
      <c r="H50" s="435"/>
    </row>
    <row r="51" spans="1:8" ht="9">
      <c r="A51" s="436" t="s">
        <v>151</v>
      </c>
      <c r="B51" s="437" t="s">
        <v>156</v>
      </c>
      <c r="C51" s="437" t="s">
        <v>157</v>
      </c>
      <c r="D51" s="414" t="s">
        <v>635</v>
      </c>
      <c r="E51" s="415">
        <v>57</v>
      </c>
      <c r="F51" s="415">
        <v>113</v>
      </c>
      <c r="G51" s="415">
        <v>109</v>
      </c>
      <c r="H51" s="415">
        <v>281</v>
      </c>
    </row>
    <row r="52" spans="1:3" ht="9">
      <c r="A52" s="436"/>
      <c r="B52" s="443"/>
      <c r="C52" s="441"/>
    </row>
    <row r="53" spans="1:8" ht="9">
      <c r="A53" s="432" t="s">
        <v>434</v>
      </c>
      <c r="B53" s="443"/>
      <c r="E53" s="415">
        <f>SUM(E55:E61)</f>
        <v>1147</v>
      </c>
      <c r="F53" s="415">
        <f>SUM(F55:F61)</f>
        <v>679</v>
      </c>
      <c r="G53" s="415">
        <f>SUM(G55:G61)</f>
        <v>604</v>
      </c>
      <c r="H53" s="415">
        <f>SUM(H55:H61)</f>
        <v>1741</v>
      </c>
    </row>
    <row r="54" spans="1:8" ht="6" customHeight="1">
      <c r="A54" s="433"/>
      <c r="B54" s="434"/>
      <c r="C54" s="434"/>
      <c r="D54" s="434"/>
      <c r="E54" s="435"/>
      <c r="F54" s="435"/>
      <c r="G54" s="435"/>
      <c r="H54" s="435"/>
    </row>
    <row r="55" spans="1:8" ht="9">
      <c r="A55" s="436" t="s">
        <v>161</v>
      </c>
      <c r="B55" s="439" t="s">
        <v>162</v>
      </c>
      <c r="C55" s="437" t="s">
        <v>163</v>
      </c>
      <c r="D55" s="414" t="s">
        <v>636</v>
      </c>
      <c r="E55" s="415">
        <v>134</v>
      </c>
      <c r="F55" s="415">
        <v>54</v>
      </c>
      <c r="G55" s="415">
        <v>49</v>
      </c>
      <c r="H55" s="415">
        <v>169</v>
      </c>
    </row>
    <row r="56" spans="1:12" ht="9">
      <c r="A56" s="436"/>
      <c r="B56" s="439" t="s">
        <v>162</v>
      </c>
      <c r="C56" s="437" t="s">
        <v>163</v>
      </c>
      <c r="D56" s="414" t="s">
        <v>637</v>
      </c>
      <c r="E56" s="415">
        <v>111</v>
      </c>
      <c r="F56" s="415">
        <v>38</v>
      </c>
      <c r="G56" s="415">
        <v>33</v>
      </c>
      <c r="H56" s="415">
        <v>141</v>
      </c>
      <c r="L56" s="414"/>
    </row>
    <row r="57" spans="1:12" ht="9">
      <c r="A57" s="436"/>
      <c r="B57" s="439" t="s">
        <v>162</v>
      </c>
      <c r="C57" s="437" t="s">
        <v>163</v>
      </c>
      <c r="D57" s="414" t="s">
        <v>638</v>
      </c>
      <c r="E57" s="415">
        <v>99</v>
      </c>
      <c r="F57" s="415">
        <v>41</v>
      </c>
      <c r="G57" s="415">
        <v>38</v>
      </c>
      <c r="H57" s="415">
        <v>134</v>
      </c>
      <c r="L57" s="414"/>
    </row>
    <row r="58" spans="1:8" ht="9">
      <c r="A58" s="436" t="s">
        <v>168</v>
      </c>
      <c r="B58" s="437" t="s">
        <v>437</v>
      </c>
      <c r="C58" s="437" t="s">
        <v>172</v>
      </c>
      <c r="D58" s="414" t="s">
        <v>594</v>
      </c>
      <c r="E58" s="415">
        <v>179</v>
      </c>
      <c r="F58" s="415">
        <v>202</v>
      </c>
      <c r="G58" s="415">
        <v>196</v>
      </c>
      <c r="H58" s="415">
        <v>378</v>
      </c>
    </row>
    <row r="59" spans="1:8" ht="9">
      <c r="A59" s="436"/>
      <c r="B59" s="437" t="s">
        <v>173</v>
      </c>
      <c r="C59" s="437" t="s">
        <v>174</v>
      </c>
      <c r="D59" s="414" t="s">
        <v>639</v>
      </c>
      <c r="E59" s="415">
        <v>326</v>
      </c>
      <c r="F59" s="415">
        <v>149</v>
      </c>
      <c r="G59" s="415">
        <v>89</v>
      </c>
      <c r="H59" s="415">
        <v>422</v>
      </c>
    </row>
    <row r="60" spans="1:8" ht="9">
      <c r="A60" s="436" t="s">
        <v>175</v>
      </c>
      <c r="B60" s="437" t="s">
        <v>178</v>
      </c>
      <c r="C60" s="437" t="s">
        <v>179</v>
      </c>
      <c r="D60" s="414" t="s">
        <v>178</v>
      </c>
      <c r="E60" s="415">
        <v>86</v>
      </c>
      <c r="F60" s="415">
        <v>60</v>
      </c>
      <c r="G60" s="415">
        <v>65</v>
      </c>
      <c r="H60" s="415">
        <v>150</v>
      </c>
    </row>
    <row r="61" spans="2:8" ht="9">
      <c r="B61" s="437" t="s">
        <v>178</v>
      </c>
      <c r="C61" s="437" t="s">
        <v>179</v>
      </c>
      <c r="D61" s="414" t="s">
        <v>640</v>
      </c>
      <c r="E61" s="415">
        <v>212</v>
      </c>
      <c r="F61" s="415">
        <v>135</v>
      </c>
      <c r="G61" s="415">
        <v>134</v>
      </c>
      <c r="H61" s="415">
        <v>347</v>
      </c>
    </row>
    <row r="62" spans="1:3" ht="9">
      <c r="A62" s="436"/>
      <c r="B62" s="443"/>
      <c r="C62" s="441"/>
    </row>
    <row r="63" spans="1:8" ht="9">
      <c r="A63" s="432" t="s">
        <v>438</v>
      </c>
      <c r="B63" s="443"/>
      <c r="E63" s="415">
        <f>SUM(E65)</f>
        <v>96</v>
      </c>
      <c r="F63" s="415">
        <f>SUM(F65)</f>
        <v>69</v>
      </c>
      <c r="G63" s="415">
        <f>SUM(G65)</f>
        <v>115</v>
      </c>
      <c r="H63" s="415">
        <f>SUM(H65)</f>
        <v>213</v>
      </c>
    </row>
    <row r="64" spans="1:8" ht="6" customHeight="1">
      <c r="A64" s="433"/>
      <c r="B64" s="434"/>
      <c r="C64" s="434"/>
      <c r="D64" s="434"/>
      <c r="E64" s="435"/>
      <c r="F64" s="435"/>
      <c r="G64" s="435"/>
      <c r="H64" s="435"/>
    </row>
    <row r="65" spans="1:8" ht="9">
      <c r="A65" s="436" t="s">
        <v>181</v>
      </c>
      <c r="B65" s="437" t="s">
        <v>184</v>
      </c>
      <c r="C65" s="437" t="s">
        <v>185</v>
      </c>
      <c r="D65" s="414" t="s">
        <v>641</v>
      </c>
      <c r="E65" s="415">
        <v>96</v>
      </c>
      <c r="F65" s="415">
        <v>69</v>
      </c>
      <c r="G65" s="415">
        <v>115</v>
      </c>
      <c r="H65" s="415">
        <v>213</v>
      </c>
    </row>
    <row r="66" spans="2:3" ht="9">
      <c r="B66" s="440"/>
      <c r="C66" s="440"/>
    </row>
    <row r="67" spans="1:8" ht="9">
      <c r="A67" s="432" t="s">
        <v>504</v>
      </c>
      <c r="B67" s="440"/>
      <c r="E67" s="415">
        <f>SUM(E69:E71)</f>
        <v>389</v>
      </c>
      <c r="F67" s="415">
        <f>SUM(F69:F71)</f>
        <v>222</v>
      </c>
      <c r="G67" s="415">
        <f>SUM(G69:G71)</f>
        <v>227</v>
      </c>
      <c r="H67" s="415">
        <f>SUM(H69:H71)</f>
        <v>611</v>
      </c>
    </row>
    <row r="68" spans="1:8" ht="6" customHeight="1">
      <c r="A68" s="433"/>
      <c r="B68" s="434"/>
      <c r="C68" s="434"/>
      <c r="D68" s="434"/>
      <c r="E68" s="435"/>
      <c r="F68" s="435"/>
      <c r="G68" s="435"/>
      <c r="H68" s="435"/>
    </row>
    <row r="69" spans="1:8" ht="9">
      <c r="A69" s="436" t="s">
        <v>196</v>
      </c>
      <c r="B69" s="437" t="s">
        <v>534</v>
      </c>
      <c r="C69" s="437" t="s">
        <v>198</v>
      </c>
      <c r="D69" s="414" t="s">
        <v>642</v>
      </c>
      <c r="E69" s="415">
        <v>282</v>
      </c>
      <c r="F69" s="415">
        <v>120</v>
      </c>
      <c r="G69" s="415">
        <v>124</v>
      </c>
      <c r="H69" s="415">
        <v>405</v>
      </c>
    </row>
    <row r="70" spans="1:8" ht="9">
      <c r="A70" s="436" t="s">
        <v>201</v>
      </c>
      <c r="B70" s="437" t="s">
        <v>206</v>
      </c>
      <c r="C70" s="437" t="s">
        <v>207</v>
      </c>
      <c r="D70" s="414" t="s">
        <v>206</v>
      </c>
      <c r="E70" s="415">
        <v>107</v>
      </c>
      <c r="F70" s="415">
        <v>102</v>
      </c>
      <c r="G70" s="415">
        <v>103</v>
      </c>
      <c r="H70" s="415">
        <v>206</v>
      </c>
    </row>
    <row r="71" spans="1:3" ht="9">
      <c r="A71" s="436"/>
      <c r="B71" s="437"/>
      <c r="C71" s="437"/>
    </row>
    <row r="72" spans="1:3" ht="9">
      <c r="A72" s="436"/>
      <c r="B72" s="443"/>
      <c r="C72" s="441"/>
    </row>
    <row r="73" spans="1:8" ht="9">
      <c r="A73" s="432" t="s">
        <v>212</v>
      </c>
      <c r="B73" s="443"/>
      <c r="E73" s="415">
        <f>SUM(E75)</f>
        <v>399</v>
      </c>
      <c r="F73" s="415">
        <f>SUM(F75)</f>
        <v>206</v>
      </c>
      <c r="G73" s="415">
        <f>SUM(G75)</f>
        <v>156</v>
      </c>
      <c r="H73" s="415">
        <f>SUM(H75)</f>
        <v>568</v>
      </c>
    </row>
    <row r="74" spans="1:8" ht="6" customHeight="1">
      <c r="A74" s="433"/>
      <c r="B74" s="434"/>
      <c r="C74" s="434"/>
      <c r="D74" s="434"/>
      <c r="E74" s="435"/>
      <c r="F74" s="435"/>
      <c r="G74" s="435"/>
      <c r="H74" s="435"/>
    </row>
    <row r="75" spans="1:8" ht="9">
      <c r="A75" s="436" t="s">
        <v>213</v>
      </c>
      <c r="B75" s="437" t="s">
        <v>441</v>
      </c>
      <c r="C75" s="437" t="s">
        <v>219</v>
      </c>
      <c r="D75" s="414" t="s">
        <v>643</v>
      </c>
      <c r="E75" s="415">
        <v>399</v>
      </c>
      <c r="F75" s="415">
        <v>206</v>
      </c>
      <c r="G75" s="415">
        <v>156</v>
      </c>
      <c r="H75" s="415">
        <v>568</v>
      </c>
    </row>
    <row r="76" spans="1:3" ht="9">
      <c r="A76" s="436"/>
      <c r="B76" s="443"/>
      <c r="C76" s="441"/>
    </row>
    <row r="77" spans="1:8" ht="9">
      <c r="A77" s="432" t="s">
        <v>222</v>
      </c>
      <c r="B77" s="443"/>
      <c r="E77" s="415">
        <f>SUM(E79:E80)</f>
        <v>602</v>
      </c>
      <c r="F77" s="415">
        <f>SUM(F79:F80)</f>
        <v>232</v>
      </c>
      <c r="G77" s="415">
        <f>SUM(G79:G80)</f>
        <v>231</v>
      </c>
      <c r="H77" s="415">
        <f>SUM(H79:H80)</f>
        <v>798</v>
      </c>
    </row>
    <row r="78" spans="1:8" ht="6" customHeight="1">
      <c r="A78" s="433"/>
      <c r="B78" s="434"/>
      <c r="C78" s="434"/>
      <c r="D78" s="434"/>
      <c r="E78" s="435"/>
      <c r="F78" s="435"/>
      <c r="G78" s="435"/>
      <c r="H78" s="435"/>
    </row>
    <row r="79" spans="1:10" ht="9">
      <c r="A79" s="436" t="s">
        <v>226</v>
      </c>
      <c r="B79" s="437" t="s">
        <v>227</v>
      </c>
      <c r="C79" s="437" t="s">
        <v>228</v>
      </c>
      <c r="D79" s="414" t="s">
        <v>644</v>
      </c>
      <c r="E79" s="415">
        <v>135</v>
      </c>
      <c r="F79" s="415">
        <v>32</v>
      </c>
      <c r="G79" s="415">
        <v>44</v>
      </c>
      <c r="H79" s="415">
        <v>44</v>
      </c>
      <c r="I79" s="415"/>
      <c r="J79" s="415"/>
    </row>
    <row r="80" spans="1:8" ht="9">
      <c r="A80" s="436" t="s">
        <v>231</v>
      </c>
      <c r="B80" s="437" t="s">
        <v>234</v>
      </c>
      <c r="C80" s="437" t="s">
        <v>235</v>
      </c>
      <c r="D80" s="414" t="s">
        <v>645</v>
      </c>
      <c r="E80" s="415">
        <v>467</v>
      </c>
      <c r="F80" s="415">
        <v>200</v>
      </c>
      <c r="G80" s="415">
        <v>187</v>
      </c>
      <c r="H80" s="415">
        <v>754</v>
      </c>
    </row>
    <row r="81" spans="1:8" ht="9">
      <c r="A81" s="436"/>
      <c r="B81" s="443"/>
      <c r="C81" s="441"/>
      <c r="E81" s="414"/>
      <c r="F81" s="414"/>
      <c r="G81" s="414"/>
      <c r="H81" s="414"/>
    </row>
    <row r="82" spans="1:8" ht="9">
      <c r="A82" s="432" t="s">
        <v>240</v>
      </c>
      <c r="B82" s="443"/>
      <c r="E82" s="415">
        <f>SUM(E84:E87)</f>
        <v>1039</v>
      </c>
      <c r="F82" s="415">
        <f>SUM(F84:F87)</f>
        <v>333</v>
      </c>
      <c r="G82" s="415">
        <f>SUM(G84:G87)</f>
        <v>298</v>
      </c>
      <c r="H82" s="415">
        <f>SUM(H84:H87)</f>
        <v>1425</v>
      </c>
    </row>
    <row r="83" spans="1:8" ht="6" customHeight="1">
      <c r="A83" s="433"/>
      <c r="B83" s="434"/>
      <c r="C83" s="434"/>
      <c r="E83" s="414"/>
      <c r="F83" s="414"/>
      <c r="G83" s="414"/>
      <c r="H83" s="414"/>
    </row>
    <row r="84" spans="1:8" ht="9">
      <c r="A84" s="436" t="s">
        <v>223</v>
      </c>
      <c r="B84" s="437" t="s">
        <v>243</v>
      </c>
      <c r="C84" s="437" t="s">
        <v>244</v>
      </c>
      <c r="D84" s="414" t="s">
        <v>646</v>
      </c>
      <c r="E84" s="415">
        <v>212</v>
      </c>
      <c r="F84" s="415">
        <v>97</v>
      </c>
      <c r="G84" s="415">
        <v>93</v>
      </c>
      <c r="H84" s="415">
        <v>380</v>
      </c>
    </row>
    <row r="85" spans="1:8" ht="9">
      <c r="A85" s="436"/>
      <c r="B85" s="437" t="s">
        <v>243</v>
      </c>
      <c r="C85" s="437" t="s">
        <v>244</v>
      </c>
      <c r="D85" s="414" t="s">
        <v>647</v>
      </c>
      <c r="E85" s="415">
        <v>108</v>
      </c>
      <c r="F85" s="415">
        <v>37</v>
      </c>
      <c r="G85" s="415">
        <v>18</v>
      </c>
      <c r="H85" s="415">
        <v>134</v>
      </c>
    </row>
    <row r="86" spans="1:8" ht="9">
      <c r="A86" s="436" t="s">
        <v>231</v>
      </c>
      <c r="B86" s="437" t="s">
        <v>247</v>
      </c>
      <c r="C86" s="437" t="s">
        <v>248</v>
      </c>
      <c r="D86" s="414" t="s">
        <v>648</v>
      </c>
      <c r="E86" s="415">
        <v>167</v>
      </c>
      <c r="F86" s="415">
        <v>86</v>
      </c>
      <c r="G86" s="415">
        <v>76</v>
      </c>
      <c r="H86" s="415">
        <v>244</v>
      </c>
    </row>
    <row r="87" spans="1:8" ht="9">
      <c r="A87" s="436" t="s">
        <v>249</v>
      </c>
      <c r="B87" s="437" t="s">
        <v>250</v>
      </c>
      <c r="C87" s="437" t="s">
        <v>251</v>
      </c>
      <c r="D87" s="414" t="s">
        <v>649</v>
      </c>
      <c r="E87" s="415">
        <v>552</v>
      </c>
      <c r="F87" s="415">
        <v>113</v>
      </c>
      <c r="G87" s="415">
        <v>111</v>
      </c>
      <c r="H87" s="415">
        <v>667</v>
      </c>
    </row>
    <row r="88" spans="2:3" ht="9">
      <c r="B88" s="443"/>
      <c r="C88" s="441"/>
    </row>
    <row r="89" spans="1:8" ht="9">
      <c r="A89" s="432" t="s">
        <v>256</v>
      </c>
      <c r="B89" s="443"/>
      <c r="E89" s="415">
        <f>SUM(E91:E96)</f>
        <v>540</v>
      </c>
      <c r="F89" s="415">
        <f>SUM(F91:F96)</f>
        <v>245</v>
      </c>
      <c r="G89" s="415">
        <f>SUM(G91:G96)</f>
        <v>235</v>
      </c>
      <c r="H89" s="415">
        <f>SUM(H91:H96)</f>
        <v>519</v>
      </c>
    </row>
    <row r="90" spans="1:8" ht="6" customHeight="1">
      <c r="A90" s="433"/>
      <c r="B90" s="434"/>
      <c r="C90" s="434"/>
      <c r="D90" s="434"/>
      <c r="E90" s="435"/>
      <c r="F90" s="435"/>
      <c r="G90" s="435"/>
      <c r="H90" s="435"/>
    </row>
    <row r="91" spans="1:8" ht="9">
      <c r="A91" s="436" t="s">
        <v>257</v>
      </c>
      <c r="B91" s="437" t="s">
        <v>258</v>
      </c>
      <c r="C91" s="437" t="s">
        <v>259</v>
      </c>
      <c r="D91" s="414" t="s">
        <v>258</v>
      </c>
      <c r="E91" s="415">
        <v>279</v>
      </c>
      <c r="F91" s="415">
        <v>92</v>
      </c>
      <c r="G91" s="415">
        <v>117</v>
      </c>
      <c r="H91" s="415">
        <v>117</v>
      </c>
    </row>
    <row r="92" spans="1:8" ht="9">
      <c r="A92" s="436"/>
      <c r="B92" s="437" t="s">
        <v>258</v>
      </c>
      <c r="C92" s="437" t="s">
        <v>259</v>
      </c>
      <c r="D92" s="414" t="s">
        <v>650</v>
      </c>
      <c r="E92" s="415">
        <v>73</v>
      </c>
      <c r="F92" s="415">
        <v>24</v>
      </c>
      <c r="G92" s="415">
        <v>21</v>
      </c>
      <c r="H92" s="415">
        <v>97</v>
      </c>
    </row>
    <row r="93" spans="1:8" ht="9">
      <c r="A93" s="436" t="s">
        <v>262</v>
      </c>
      <c r="B93" s="437" t="s">
        <v>263</v>
      </c>
      <c r="C93" s="437" t="s">
        <v>264</v>
      </c>
      <c r="D93" s="438" t="s">
        <v>263</v>
      </c>
      <c r="E93" s="415">
        <v>35</v>
      </c>
      <c r="F93" s="415">
        <v>23</v>
      </c>
      <c r="G93" s="415">
        <v>22</v>
      </c>
      <c r="H93" s="415">
        <v>56</v>
      </c>
    </row>
    <row r="94" spans="2:8" ht="9">
      <c r="B94" s="437" t="s">
        <v>263</v>
      </c>
      <c r="C94" s="437" t="s">
        <v>264</v>
      </c>
      <c r="D94" s="414" t="s">
        <v>651</v>
      </c>
      <c r="E94" s="415">
        <v>55</v>
      </c>
      <c r="F94" s="415">
        <v>58</v>
      </c>
      <c r="G94" s="415">
        <v>22</v>
      </c>
      <c r="H94" s="415">
        <v>92</v>
      </c>
    </row>
    <row r="95" spans="1:8" ht="9">
      <c r="A95" s="436" t="s">
        <v>265</v>
      </c>
      <c r="B95" s="437" t="s">
        <v>652</v>
      </c>
      <c r="C95" s="437" t="s">
        <v>267</v>
      </c>
      <c r="D95" s="414" t="s">
        <v>448</v>
      </c>
      <c r="E95" s="415">
        <v>40</v>
      </c>
      <c r="F95" s="415">
        <v>34</v>
      </c>
      <c r="G95" s="415">
        <v>33</v>
      </c>
      <c r="H95" s="415">
        <v>75</v>
      </c>
    </row>
    <row r="96" spans="1:8" ht="9">
      <c r="A96" s="436"/>
      <c r="B96" s="437" t="s">
        <v>268</v>
      </c>
      <c r="C96" s="439" t="s">
        <v>449</v>
      </c>
      <c r="D96" s="414" t="s">
        <v>653</v>
      </c>
      <c r="E96" s="415">
        <v>58</v>
      </c>
      <c r="F96" s="415">
        <v>14</v>
      </c>
      <c r="G96" s="415">
        <v>20</v>
      </c>
      <c r="H96" s="415">
        <v>82</v>
      </c>
    </row>
    <row r="97" spans="1:3" ht="9">
      <c r="A97" s="436"/>
      <c r="B97" s="443"/>
      <c r="C97" s="441"/>
    </row>
    <row r="98" spans="1:8" ht="9">
      <c r="A98" s="432" t="s">
        <v>270</v>
      </c>
      <c r="B98" s="443"/>
      <c r="E98" s="415">
        <f>SUM(E100:E104)</f>
        <v>1269</v>
      </c>
      <c r="F98" s="415">
        <f>SUM(F100:F104)</f>
        <v>495</v>
      </c>
      <c r="G98" s="415">
        <f>SUM(G100:G104)</f>
        <v>459</v>
      </c>
      <c r="H98" s="415">
        <f>SUM(H100:H104)</f>
        <v>1401</v>
      </c>
    </row>
    <row r="99" spans="1:8" ht="6" customHeight="1">
      <c r="A99" s="433"/>
      <c r="B99" s="434"/>
      <c r="C99" s="434"/>
      <c r="D99" s="434"/>
      <c r="E99" s="435"/>
      <c r="F99" s="435"/>
      <c r="G99" s="435"/>
      <c r="H99" s="435"/>
    </row>
    <row r="100" spans="1:8" ht="9">
      <c r="A100" s="436" t="s">
        <v>271</v>
      </c>
      <c r="B100" s="437" t="s">
        <v>272</v>
      </c>
      <c r="C100" s="437" t="s">
        <v>273</v>
      </c>
      <c r="D100" s="414" t="s">
        <v>654</v>
      </c>
      <c r="E100" s="415">
        <v>533</v>
      </c>
      <c r="F100" s="415">
        <v>284</v>
      </c>
      <c r="G100" s="415">
        <v>282</v>
      </c>
      <c r="H100" s="415">
        <v>816</v>
      </c>
    </row>
    <row r="101" spans="1:8" ht="9">
      <c r="A101" s="436"/>
      <c r="B101" s="437" t="s">
        <v>274</v>
      </c>
      <c r="C101" s="437" t="s">
        <v>275</v>
      </c>
      <c r="D101" s="414" t="s">
        <v>655</v>
      </c>
      <c r="E101" s="415">
        <v>322</v>
      </c>
      <c r="F101" s="415">
        <v>105</v>
      </c>
      <c r="G101" s="415">
        <v>45</v>
      </c>
      <c r="H101" s="415">
        <v>45</v>
      </c>
    </row>
    <row r="102" spans="1:8" ht="9">
      <c r="A102" s="436" t="s">
        <v>276</v>
      </c>
      <c r="B102" s="437" t="s">
        <v>453</v>
      </c>
      <c r="C102" s="439" t="s">
        <v>454</v>
      </c>
      <c r="D102" s="414" t="s">
        <v>453</v>
      </c>
      <c r="E102" s="415">
        <v>262</v>
      </c>
      <c r="F102" s="415">
        <v>62</v>
      </c>
      <c r="G102" s="415">
        <v>88</v>
      </c>
      <c r="H102" s="415">
        <v>333</v>
      </c>
    </row>
    <row r="103" spans="1:8" ht="9">
      <c r="A103" s="436"/>
      <c r="B103" s="437" t="s">
        <v>453</v>
      </c>
      <c r="C103" s="439" t="s">
        <v>454</v>
      </c>
      <c r="D103" s="438" t="s">
        <v>656</v>
      </c>
      <c r="E103" s="415">
        <v>62</v>
      </c>
      <c r="F103" s="415">
        <v>19</v>
      </c>
      <c r="G103" s="415">
        <v>20</v>
      </c>
      <c r="H103" s="415">
        <v>88</v>
      </c>
    </row>
    <row r="104" spans="1:8" ht="9">
      <c r="A104" s="436"/>
      <c r="B104" s="437" t="s">
        <v>279</v>
      </c>
      <c r="C104" s="437" t="s">
        <v>280</v>
      </c>
      <c r="D104" s="414" t="s">
        <v>279</v>
      </c>
      <c r="E104" s="415">
        <v>90</v>
      </c>
      <c r="F104" s="415">
        <v>25</v>
      </c>
      <c r="G104" s="415">
        <v>24</v>
      </c>
      <c r="H104" s="415">
        <v>119</v>
      </c>
    </row>
    <row r="105" spans="1:3" ht="9">
      <c r="A105" s="436"/>
      <c r="B105" s="443"/>
      <c r="C105" s="441"/>
    </row>
    <row r="106" spans="1:8" ht="9">
      <c r="A106" s="432" t="s">
        <v>281</v>
      </c>
      <c r="B106" s="443"/>
      <c r="E106" s="415">
        <f>SUM(E108:E114)</f>
        <v>790</v>
      </c>
      <c r="F106" s="415">
        <f>SUM(F108:F114)</f>
        <v>484</v>
      </c>
      <c r="G106" s="415">
        <f>SUM(G108:G114)</f>
        <v>449</v>
      </c>
      <c r="H106" s="415">
        <f>SUM(H108:H114)</f>
        <v>1247</v>
      </c>
    </row>
    <row r="107" spans="1:8" ht="6" customHeight="1">
      <c r="A107" s="433"/>
      <c r="B107" s="434"/>
      <c r="C107" s="434"/>
      <c r="D107" s="434"/>
      <c r="E107" s="435"/>
      <c r="F107" s="435"/>
      <c r="G107" s="435"/>
      <c r="H107" s="435"/>
    </row>
    <row r="108" spans="1:8" ht="9">
      <c r="A108" s="436" t="s">
        <v>223</v>
      </c>
      <c r="B108" s="437" t="s">
        <v>229</v>
      </c>
      <c r="C108" s="437" t="s">
        <v>282</v>
      </c>
      <c r="D108" s="414" t="s">
        <v>657</v>
      </c>
      <c r="E108" s="415">
        <v>49</v>
      </c>
      <c r="F108" s="415">
        <v>14</v>
      </c>
      <c r="G108" s="415">
        <v>12</v>
      </c>
      <c r="H108" s="415">
        <v>59</v>
      </c>
    </row>
    <row r="109" spans="1:8" ht="9">
      <c r="A109" s="436" t="s">
        <v>283</v>
      </c>
      <c r="B109" s="437" t="s">
        <v>284</v>
      </c>
      <c r="C109" s="437" t="s">
        <v>285</v>
      </c>
      <c r="D109" s="414" t="s">
        <v>658</v>
      </c>
      <c r="E109" s="415">
        <v>66</v>
      </c>
      <c r="F109" s="415">
        <v>32</v>
      </c>
      <c r="G109" s="415">
        <v>25</v>
      </c>
      <c r="H109" s="415">
        <v>88</v>
      </c>
    </row>
    <row r="110" spans="1:8" ht="9">
      <c r="A110" s="436" t="s">
        <v>288</v>
      </c>
      <c r="B110" s="414" t="s">
        <v>292</v>
      </c>
      <c r="C110" s="437" t="s">
        <v>293</v>
      </c>
      <c r="D110" s="414" t="s">
        <v>659</v>
      </c>
      <c r="E110" s="415">
        <v>130</v>
      </c>
      <c r="F110" s="415">
        <v>56</v>
      </c>
      <c r="G110" s="415">
        <v>58</v>
      </c>
      <c r="H110" s="415">
        <v>198</v>
      </c>
    </row>
    <row r="111" spans="1:8" ht="9">
      <c r="A111" s="436"/>
      <c r="B111" s="439" t="s">
        <v>540</v>
      </c>
      <c r="C111" s="437" t="s">
        <v>295</v>
      </c>
      <c r="D111" s="414" t="s">
        <v>660</v>
      </c>
      <c r="E111" s="415">
        <v>137</v>
      </c>
      <c r="F111" s="415">
        <v>89</v>
      </c>
      <c r="G111" s="415">
        <v>79</v>
      </c>
      <c r="H111" s="415">
        <v>213</v>
      </c>
    </row>
    <row r="112" spans="1:8" ht="9">
      <c r="A112" s="436"/>
      <c r="B112" s="439" t="s">
        <v>540</v>
      </c>
      <c r="C112" s="437" t="s">
        <v>295</v>
      </c>
      <c r="D112" s="414" t="s">
        <v>661</v>
      </c>
      <c r="E112" s="415">
        <v>96</v>
      </c>
      <c r="F112" s="415">
        <v>52</v>
      </c>
      <c r="G112" s="415">
        <v>46</v>
      </c>
      <c r="H112" s="415">
        <v>143</v>
      </c>
    </row>
    <row r="113" spans="1:8" ht="9">
      <c r="A113" s="436"/>
      <c r="B113" s="439" t="s">
        <v>540</v>
      </c>
      <c r="C113" s="437" t="s">
        <v>295</v>
      </c>
      <c r="D113" s="414" t="s">
        <v>662</v>
      </c>
      <c r="E113" s="415">
        <v>131</v>
      </c>
      <c r="F113" s="415">
        <v>121</v>
      </c>
      <c r="G113" s="415">
        <v>116</v>
      </c>
      <c r="H113" s="415">
        <v>251</v>
      </c>
    </row>
    <row r="114" spans="1:8" ht="9">
      <c r="A114" s="436"/>
      <c r="B114" s="439" t="s">
        <v>540</v>
      </c>
      <c r="C114" s="437" t="s">
        <v>295</v>
      </c>
      <c r="D114" s="414" t="s">
        <v>540</v>
      </c>
      <c r="E114" s="415">
        <v>181</v>
      </c>
      <c r="F114" s="415">
        <v>120</v>
      </c>
      <c r="G114" s="415">
        <v>113</v>
      </c>
      <c r="H114" s="415">
        <v>295</v>
      </c>
    </row>
    <row r="115" spans="1:8" ht="9">
      <c r="A115" s="436"/>
      <c r="B115" s="443"/>
      <c r="C115" s="441"/>
      <c r="E115" s="414"/>
      <c r="F115" s="414"/>
      <c r="G115" s="414"/>
      <c r="H115" s="414"/>
    </row>
    <row r="116" spans="1:8" ht="9">
      <c r="A116" s="432" t="s">
        <v>296</v>
      </c>
      <c r="B116" s="443"/>
      <c r="E116" s="415">
        <f>SUM(E118:E129)</f>
        <v>1876</v>
      </c>
      <c r="F116" s="415">
        <f>SUM(F118:F129)</f>
        <v>1562</v>
      </c>
      <c r="G116" s="415">
        <f>SUM(G118:G129)</f>
        <v>1433</v>
      </c>
      <c r="H116" s="415">
        <f>SUM(H118:H129)</f>
        <v>3384</v>
      </c>
    </row>
    <row r="117" spans="1:8" ht="6" customHeight="1">
      <c r="A117" s="433"/>
      <c r="B117" s="434"/>
      <c r="C117" s="434"/>
      <c r="D117" s="434"/>
      <c r="E117" s="435"/>
      <c r="F117" s="435"/>
      <c r="G117" s="435"/>
      <c r="H117" s="435"/>
    </row>
    <row r="118" spans="1:8" ht="9">
      <c r="A118" s="436" t="s">
        <v>297</v>
      </c>
      <c r="B118" s="437" t="s">
        <v>460</v>
      </c>
      <c r="C118" s="437" t="s">
        <v>300</v>
      </c>
      <c r="D118" s="414" t="s">
        <v>506</v>
      </c>
      <c r="E118" s="415">
        <v>48</v>
      </c>
      <c r="F118" s="415">
        <v>37</v>
      </c>
      <c r="G118" s="415">
        <v>37</v>
      </c>
      <c r="H118" s="415">
        <v>92</v>
      </c>
    </row>
    <row r="119" spans="1:8" ht="9">
      <c r="A119" s="436" t="s">
        <v>301</v>
      </c>
      <c r="B119" s="437" t="s">
        <v>304</v>
      </c>
      <c r="C119" s="437" t="s">
        <v>305</v>
      </c>
      <c r="D119" s="438" t="s">
        <v>663</v>
      </c>
      <c r="E119" s="415">
        <v>176</v>
      </c>
      <c r="F119" s="415">
        <v>101</v>
      </c>
      <c r="G119" s="415">
        <v>56</v>
      </c>
      <c r="H119" s="415">
        <v>239</v>
      </c>
    </row>
    <row r="120" spans="1:8" ht="9">
      <c r="A120" s="436"/>
      <c r="B120" s="439" t="s">
        <v>306</v>
      </c>
      <c r="C120" s="439" t="s">
        <v>307</v>
      </c>
      <c r="D120" s="444" t="s">
        <v>664</v>
      </c>
      <c r="E120" s="415">
        <v>134</v>
      </c>
      <c r="F120" s="415">
        <v>83</v>
      </c>
      <c r="G120" s="415">
        <v>68</v>
      </c>
      <c r="H120" s="415">
        <v>213</v>
      </c>
    </row>
    <row r="121" spans="1:8" ht="9">
      <c r="A121" s="436" t="s">
        <v>308</v>
      </c>
      <c r="B121" s="437" t="s">
        <v>311</v>
      </c>
      <c r="C121" s="437" t="s">
        <v>312</v>
      </c>
      <c r="D121" s="438" t="s">
        <v>311</v>
      </c>
      <c r="E121" s="415">
        <v>140</v>
      </c>
      <c r="F121" s="415">
        <v>73</v>
      </c>
      <c r="G121" s="415">
        <v>65</v>
      </c>
      <c r="H121" s="415">
        <v>206</v>
      </c>
    </row>
    <row r="122" spans="1:8" ht="9">
      <c r="A122" s="436"/>
      <c r="B122" s="437" t="s">
        <v>311</v>
      </c>
      <c r="C122" s="437" t="s">
        <v>312</v>
      </c>
      <c r="D122" s="444" t="s">
        <v>665</v>
      </c>
      <c r="E122" s="415">
        <v>140</v>
      </c>
      <c r="F122" s="415">
        <v>68</v>
      </c>
      <c r="G122" s="415">
        <v>68</v>
      </c>
      <c r="H122" s="415">
        <v>210</v>
      </c>
    </row>
    <row r="123" spans="1:8" ht="9">
      <c r="A123" s="436"/>
      <c r="B123" s="437" t="s">
        <v>311</v>
      </c>
      <c r="C123" s="437" t="s">
        <v>312</v>
      </c>
      <c r="D123" s="444" t="s">
        <v>666</v>
      </c>
      <c r="E123" s="415">
        <v>133</v>
      </c>
      <c r="F123" s="415">
        <v>115</v>
      </c>
      <c r="G123" s="415">
        <v>96</v>
      </c>
      <c r="H123" s="415">
        <v>236</v>
      </c>
    </row>
    <row r="124" spans="1:8" ht="9">
      <c r="A124" s="436" t="s">
        <v>313</v>
      </c>
      <c r="B124" s="439" t="s">
        <v>314</v>
      </c>
      <c r="C124" s="439" t="s">
        <v>315</v>
      </c>
      <c r="D124" s="414" t="s">
        <v>667</v>
      </c>
      <c r="E124" s="415">
        <v>241</v>
      </c>
      <c r="F124" s="415">
        <v>183</v>
      </c>
      <c r="G124" s="415">
        <v>184</v>
      </c>
      <c r="H124" s="415">
        <v>427</v>
      </c>
    </row>
    <row r="125" spans="1:12" ht="9">
      <c r="A125" s="436"/>
      <c r="B125" s="439" t="s">
        <v>314</v>
      </c>
      <c r="C125" s="439" t="s">
        <v>315</v>
      </c>
      <c r="D125" s="414" t="s">
        <v>668</v>
      </c>
      <c r="E125" s="415">
        <v>178</v>
      </c>
      <c r="F125" s="415">
        <v>149</v>
      </c>
      <c r="G125" s="415">
        <v>147</v>
      </c>
      <c r="H125" s="415">
        <v>329</v>
      </c>
      <c r="L125" s="414"/>
    </row>
    <row r="126" spans="2:12" ht="9">
      <c r="B126" s="437" t="s">
        <v>316</v>
      </c>
      <c r="C126" s="437" t="s">
        <v>317</v>
      </c>
      <c r="D126" s="438" t="s">
        <v>669</v>
      </c>
      <c r="E126" s="415">
        <v>129</v>
      </c>
      <c r="F126" s="415">
        <v>213</v>
      </c>
      <c r="G126" s="415">
        <v>178</v>
      </c>
      <c r="H126" s="415">
        <v>337</v>
      </c>
      <c r="L126" s="414"/>
    </row>
    <row r="127" spans="1:8" ht="9">
      <c r="A127" s="436"/>
      <c r="B127" s="437" t="s">
        <v>316</v>
      </c>
      <c r="C127" s="437" t="s">
        <v>317</v>
      </c>
      <c r="D127" s="414" t="s">
        <v>670</v>
      </c>
      <c r="E127" s="415">
        <v>290</v>
      </c>
      <c r="F127" s="415">
        <v>221</v>
      </c>
      <c r="G127" s="415">
        <v>215</v>
      </c>
      <c r="H127" s="415">
        <v>511</v>
      </c>
    </row>
    <row r="128" spans="1:13" ht="9">
      <c r="A128" s="436"/>
      <c r="B128" s="437" t="s">
        <v>316</v>
      </c>
      <c r="C128" s="437" t="s">
        <v>317</v>
      </c>
      <c r="D128" s="414" t="s">
        <v>671</v>
      </c>
      <c r="E128" s="415">
        <v>125</v>
      </c>
      <c r="F128" s="415">
        <v>148</v>
      </c>
      <c r="G128" s="415">
        <v>148</v>
      </c>
      <c r="H128" s="415">
        <v>270</v>
      </c>
      <c r="J128" s="445"/>
      <c r="K128" s="445"/>
      <c r="L128" s="445"/>
      <c r="M128" s="445"/>
    </row>
    <row r="129" spans="1:8" ht="9">
      <c r="A129" s="436"/>
      <c r="B129" s="437" t="s">
        <v>316</v>
      </c>
      <c r="C129" s="437" t="s">
        <v>317</v>
      </c>
      <c r="D129" s="414" t="s">
        <v>672</v>
      </c>
      <c r="E129" s="415">
        <v>142</v>
      </c>
      <c r="F129" s="415">
        <v>171</v>
      </c>
      <c r="G129" s="415">
        <v>171</v>
      </c>
      <c r="H129" s="415">
        <v>314</v>
      </c>
    </row>
    <row r="131" spans="1:8" ht="9">
      <c r="A131" s="432" t="s">
        <v>508</v>
      </c>
      <c r="B131" s="443"/>
      <c r="E131" s="415">
        <f>SUM(E133:E135)</f>
        <v>326</v>
      </c>
      <c r="F131" s="415">
        <f>SUM(F133:F135)</f>
        <v>278</v>
      </c>
      <c r="G131" s="415">
        <f>SUM(G133:G135)</f>
        <v>288</v>
      </c>
      <c r="H131" s="415">
        <f>SUM(H133:H135)</f>
        <v>610</v>
      </c>
    </row>
    <row r="132" spans="1:8" ht="6" customHeight="1">
      <c r="A132" s="433"/>
      <c r="B132" s="434"/>
      <c r="C132" s="434"/>
      <c r="D132" s="434"/>
      <c r="E132" s="435"/>
      <c r="F132" s="435"/>
      <c r="G132" s="435"/>
      <c r="H132" s="435"/>
    </row>
    <row r="133" spans="1:8" ht="9">
      <c r="A133" s="436" t="s">
        <v>329</v>
      </c>
      <c r="B133" s="437" t="s">
        <v>330</v>
      </c>
      <c r="C133" s="437" t="s">
        <v>331</v>
      </c>
      <c r="D133" s="444" t="s">
        <v>330</v>
      </c>
      <c r="E133" s="415">
        <v>181</v>
      </c>
      <c r="F133" s="415">
        <v>203</v>
      </c>
      <c r="G133" s="415">
        <v>211</v>
      </c>
      <c r="H133" s="415">
        <v>387</v>
      </c>
    </row>
    <row r="134" spans="1:8" ht="9">
      <c r="A134" s="436" t="s">
        <v>336</v>
      </c>
      <c r="B134" s="437" t="s">
        <v>337</v>
      </c>
      <c r="C134" s="437" t="s">
        <v>338</v>
      </c>
      <c r="D134" s="438" t="s">
        <v>673</v>
      </c>
      <c r="E134" s="415">
        <v>107</v>
      </c>
      <c r="F134" s="415">
        <v>66</v>
      </c>
      <c r="G134" s="415">
        <v>63</v>
      </c>
      <c r="H134" s="415">
        <v>172</v>
      </c>
    </row>
    <row r="135" spans="2:8" ht="9">
      <c r="B135" s="437" t="s">
        <v>337</v>
      </c>
      <c r="C135" s="437" t="s">
        <v>338</v>
      </c>
      <c r="D135" s="438" t="s">
        <v>674</v>
      </c>
      <c r="E135" s="415">
        <v>38</v>
      </c>
      <c r="F135" s="415">
        <v>9</v>
      </c>
      <c r="G135" s="415">
        <v>14</v>
      </c>
      <c r="H135" s="415">
        <v>51</v>
      </c>
    </row>
    <row r="136" spans="1:3" ht="9">
      <c r="A136" s="436"/>
      <c r="B136" s="443"/>
      <c r="C136" s="441"/>
    </row>
    <row r="137" spans="1:8" ht="9">
      <c r="A137" s="432" t="s">
        <v>343</v>
      </c>
      <c r="B137" s="443"/>
      <c r="E137" s="415">
        <f>SUM(E139:E147)</f>
        <v>435</v>
      </c>
      <c r="F137" s="415">
        <f>SUM(F139:F147)</f>
        <v>204</v>
      </c>
      <c r="G137" s="415">
        <f>SUM(G139:G147)</f>
        <v>219</v>
      </c>
      <c r="H137" s="415">
        <f>SUM(H139:H147)</f>
        <v>529</v>
      </c>
    </row>
    <row r="138" spans="1:8" ht="6" customHeight="1">
      <c r="A138" s="433"/>
      <c r="B138" s="434"/>
      <c r="C138" s="434"/>
      <c r="D138" s="434"/>
      <c r="E138" s="435"/>
      <c r="F138" s="435"/>
      <c r="G138" s="435"/>
      <c r="H138" s="435"/>
    </row>
    <row r="139" spans="1:8" ht="9">
      <c r="A139" s="436" t="s">
        <v>344</v>
      </c>
      <c r="B139" s="437" t="s">
        <v>345</v>
      </c>
      <c r="C139" s="437" t="s">
        <v>346</v>
      </c>
      <c r="D139" s="414" t="s">
        <v>675</v>
      </c>
      <c r="E139" s="415">
        <v>20</v>
      </c>
      <c r="F139" s="415">
        <v>19</v>
      </c>
      <c r="G139" s="415">
        <v>16</v>
      </c>
      <c r="H139" s="415">
        <v>16</v>
      </c>
    </row>
    <row r="140" spans="2:8" ht="9">
      <c r="B140" s="437" t="s">
        <v>345</v>
      </c>
      <c r="C140" s="437" t="s">
        <v>346</v>
      </c>
      <c r="D140" s="414" t="s">
        <v>676</v>
      </c>
      <c r="E140" s="415">
        <v>41</v>
      </c>
      <c r="F140" s="415">
        <v>22</v>
      </c>
      <c r="G140" s="415">
        <v>31</v>
      </c>
      <c r="H140" s="415">
        <v>31</v>
      </c>
    </row>
    <row r="141" spans="1:8" ht="9">
      <c r="A141" s="436"/>
      <c r="B141" s="437" t="s">
        <v>345</v>
      </c>
      <c r="C141" s="437" t="s">
        <v>346</v>
      </c>
      <c r="D141" s="414" t="s">
        <v>677</v>
      </c>
      <c r="E141" s="415">
        <v>42</v>
      </c>
      <c r="F141" s="415">
        <v>13</v>
      </c>
      <c r="G141" s="415">
        <v>12</v>
      </c>
      <c r="H141" s="415">
        <v>12</v>
      </c>
    </row>
    <row r="142" spans="1:8" ht="9">
      <c r="A142" s="436"/>
      <c r="B142" s="437" t="s">
        <v>345</v>
      </c>
      <c r="C142" s="437" t="s">
        <v>346</v>
      </c>
      <c r="D142" s="414" t="s">
        <v>678</v>
      </c>
      <c r="E142" s="415">
        <v>41</v>
      </c>
      <c r="F142" s="415">
        <v>11</v>
      </c>
      <c r="G142" s="415">
        <v>14</v>
      </c>
      <c r="H142" s="415">
        <v>14</v>
      </c>
    </row>
    <row r="143" spans="1:8" ht="9">
      <c r="A143" s="436" t="s">
        <v>349</v>
      </c>
      <c r="B143" s="437" t="s">
        <v>350</v>
      </c>
      <c r="C143" s="437" t="s">
        <v>351</v>
      </c>
      <c r="D143" s="414" t="s">
        <v>679</v>
      </c>
      <c r="E143" s="415">
        <v>86</v>
      </c>
      <c r="F143" s="415">
        <v>27</v>
      </c>
      <c r="G143" s="415">
        <v>27</v>
      </c>
      <c r="H143" s="415">
        <v>115</v>
      </c>
    </row>
    <row r="144" spans="1:8" ht="9">
      <c r="A144" s="436"/>
      <c r="B144" s="437" t="s">
        <v>350</v>
      </c>
      <c r="C144" s="437" t="s">
        <v>351</v>
      </c>
      <c r="D144" s="414" t="s">
        <v>680</v>
      </c>
      <c r="E144" s="415">
        <v>55</v>
      </c>
      <c r="F144" s="415">
        <v>35</v>
      </c>
      <c r="G144" s="415">
        <v>40</v>
      </c>
      <c r="H144" s="415">
        <v>91</v>
      </c>
    </row>
    <row r="145" spans="1:8" ht="9">
      <c r="A145" s="436" t="s">
        <v>352</v>
      </c>
      <c r="B145" s="437" t="s">
        <v>353</v>
      </c>
      <c r="C145" s="437" t="s">
        <v>354</v>
      </c>
      <c r="D145" s="414" t="s">
        <v>681</v>
      </c>
      <c r="E145" s="415">
        <v>60</v>
      </c>
      <c r="F145" s="415">
        <v>26</v>
      </c>
      <c r="G145" s="415">
        <v>26</v>
      </c>
      <c r="H145" s="415">
        <v>92</v>
      </c>
    </row>
    <row r="146" spans="2:8" ht="9">
      <c r="B146" s="437" t="s">
        <v>353</v>
      </c>
      <c r="C146" s="437" t="s">
        <v>354</v>
      </c>
      <c r="D146" s="414" t="s">
        <v>353</v>
      </c>
      <c r="E146" s="415">
        <v>50</v>
      </c>
      <c r="F146" s="415">
        <v>15</v>
      </c>
      <c r="G146" s="415">
        <v>17</v>
      </c>
      <c r="H146" s="415">
        <v>82</v>
      </c>
    </row>
    <row r="147" spans="1:8" ht="9">
      <c r="A147" s="436" t="s">
        <v>355</v>
      </c>
      <c r="B147" s="437" t="s">
        <v>356</v>
      </c>
      <c r="C147" s="437" t="s">
        <v>357</v>
      </c>
      <c r="D147" s="414" t="s">
        <v>682</v>
      </c>
      <c r="E147" s="415">
        <v>40</v>
      </c>
      <c r="F147" s="415">
        <v>36</v>
      </c>
      <c r="G147" s="415">
        <v>36</v>
      </c>
      <c r="H147" s="415">
        <v>76</v>
      </c>
    </row>
    <row r="148" spans="1:3" ht="9">
      <c r="A148" s="436"/>
      <c r="B148" s="443"/>
      <c r="C148" s="441"/>
    </row>
    <row r="149" spans="1:8" ht="9">
      <c r="A149" s="432" t="s">
        <v>510</v>
      </c>
      <c r="B149" s="443"/>
      <c r="E149" s="415">
        <f>SUM(E151:E155)</f>
        <v>531</v>
      </c>
      <c r="F149" s="415">
        <f>SUM(F151:F155)</f>
        <v>305</v>
      </c>
      <c r="G149" s="415">
        <f>SUM(G151:G155)</f>
        <v>288</v>
      </c>
      <c r="H149" s="415">
        <f>SUM(H151:H155)</f>
        <v>833</v>
      </c>
    </row>
    <row r="150" spans="1:8" ht="6" customHeight="1">
      <c r="A150" s="433"/>
      <c r="B150" s="434"/>
      <c r="C150" s="434"/>
      <c r="D150" s="434"/>
      <c r="E150" s="435"/>
      <c r="F150" s="435"/>
      <c r="G150" s="435"/>
      <c r="H150" s="435"/>
    </row>
    <row r="151" spans="1:8" ht="9">
      <c r="A151" s="436" t="s">
        <v>364</v>
      </c>
      <c r="B151" s="437" t="s">
        <v>365</v>
      </c>
      <c r="C151" s="437" t="s">
        <v>366</v>
      </c>
      <c r="D151" s="414" t="s">
        <v>365</v>
      </c>
      <c r="E151" s="415">
        <v>131</v>
      </c>
      <c r="F151" s="415">
        <v>114</v>
      </c>
      <c r="G151" s="415">
        <v>118</v>
      </c>
      <c r="H151" s="415">
        <v>246</v>
      </c>
    </row>
    <row r="152" spans="1:8" ht="9">
      <c r="A152" s="436" t="s">
        <v>134</v>
      </c>
      <c r="B152" s="437" t="s">
        <v>372</v>
      </c>
      <c r="C152" s="437" t="s">
        <v>373</v>
      </c>
      <c r="D152" s="414" t="s">
        <v>683</v>
      </c>
      <c r="E152" s="415">
        <v>122</v>
      </c>
      <c r="F152" s="415">
        <v>49</v>
      </c>
      <c r="G152" s="415">
        <v>45</v>
      </c>
      <c r="H152" s="415">
        <v>173</v>
      </c>
    </row>
    <row r="153" spans="1:8" ht="9">
      <c r="A153" s="436"/>
      <c r="B153" s="437" t="s">
        <v>372</v>
      </c>
      <c r="C153" s="437" t="s">
        <v>373</v>
      </c>
      <c r="D153" s="414" t="s">
        <v>684</v>
      </c>
      <c r="E153" s="415">
        <v>213</v>
      </c>
      <c r="F153" s="415">
        <v>116</v>
      </c>
      <c r="G153" s="415">
        <v>99</v>
      </c>
      <c r="H153" s="415">
        <v>322</v>
      </c>
    </row>
    <row r="154" spans="1:8" ht="9">
      <c r="A154" s="436"/>
      <c r="B154" s="437" t="s">
        <v>374</v>
      </c>
      <c r="C154" s="437" t="s">
        <v>375</v>
      </c>
      <c r="D154" s="414" t="s">
        <v>685</v>
      </c>
      <c r="E154" s="415">
        <v>65</v>
      </c>
      <c r="F154" s="415">
        <v>26</v>
      </c>
      <c r="G154" s="415">
        <v>26</v>
      </c>
      <c r="H154" s="415">
        <v>92</v>
      </c>
    </row>
    <row r="155" ht="9">
      <c r="A155" s="436"/>
    </row>
    <row r="156" spans="1:3" ht="9">
      <c r="A156" s="436"/>
      <c r="B156" s="443"/>
      <c r="C156" s="441"/>
    </row>
    <row r="157" spans="1:8" ht="9">
      <c r="A157" s="432" t="s">
        <v>378</v>
      </c>
      <c r="B157" s="443"/>
      <c r="E157" s="415">
        <f>SUM(E159)</f>
        <v>373</v>
      </c>
      <c r="F157" s="415">
        <f>SUM(F159)</f>
        <v>600</v>
      </c>
      <c r="G157" s="415">
        <f>SUM(G159)</f>
        <v>606</v>
      </c>
      <c r="H157" s="415">
        <f>SUM(H159)</f>
        <v>976</v>
      </c>
    </row>
    <row r="158" spans="1:8" ht="6" customHeight="1">
      <c r="A158" s="433"/>
      <c r="B158" s="434"/>
      <c r="C158" s="434"/>
      <c r="D158" s="434"/>
      <c r="E158" s="435"/>
      <c r="F158" s="435"/>
      <c r="G158" s="435"/>
      <c r="H158" s="435"/>
    </row>
    <row r="159" spans="1:8" ht="9">
      <c r="A159" s="436" t="s">
        <v>379</v>
      </c>
      <c r="B159" s="437" t="s">
        <v>686</v>
      </c>
      <c r="C159" s="437" t="s">
        <v>385</v>
      </c>
      <c r="D159" s="414" t="s">
        <v>687</v>
      </c>
      <c r="E159" s="415">
        <v>373</v>
      </c>
      <c r="F159" s="415">
        <v>600</v>
      </c>
      <c r="G159" s="415">
        <v>606</v>
      </c>
      <c r="H159" s="415">
        <v>976</v>
      </c>
    </row>
    <row r="160" ht="9">
      <c r="A160" s="436"/>
    </row>
    <row r="161" spans="1:8" ht="9">
      <c r="A161" s="446" t="s">
        <v>392</v>
      </c>
      <c r="E161" s="415">
        <f>SUM(E163)</f>
        <v>152</v>
      </c>
      <c r="F161" s="415">
        <f>SUM(F163)</f>
        <v>120</v>
      </c>
      <c r="G161" s="415">
        <f>SUM(G163)</f>
        <v>116</v>
      </c>
      <c r="H161" s="415">
        <f>SUM(H163)</f>
        <v>256</v>
      </c>
    </row>
    <row r="162" spans="1:8" ht="6" customHeight="1">
      <c r="A162" s="433"/>
      <c r="B162" s="434"/>
      <c r="C162" s="434"/>
      <c r="D162" s="434"/>
      <c r="E162" s="435"/>
      <c r="F162" s="435"/>
      <c r="G162" s="435"/>
      <c r="H162" s="435"/>
    </row>
    <row r="163" spans="1:8" ht="9">
      <c r="A163" s="436" t="s">
        <v>379</v>
      </c>
      <c r="B163" s="439" t="s">
        <v>688</v>
      </c>
      <c r="C163" s="439" t="s">
        <v>394</v>
      </c>
      <c r="D163" s="414" t="s">
        <v>689</v>
      </c>
      <c r="E163" s="415">
        <v>152</v>
      </c>
      <c r="F163" s="415">
        <v>120</v>
      </c>
      <c r="G163" s="415">
        <v>116</v>
      </c>
      <c r="H163" s="415">
        <v>256</v>
      </c>
    </row>
  </sheetData>
  <printOptions horizontalCentered="1"/>
  <pageMargins left="1.6" right="0.78" top="0.33" bottom="0.6" header="0.5" footer="0.5"/>
  <pageSetup orientation="landscape" r:id="rId1"/>
  <headerFooter alignWithMargins="0">
    <oddFooter>&amp;CPage &amp;8&amp;P+38</oddFooter>
  </headerFooter>
  <rowBreaks count="2" manualBreakCount="2">
    <brk id="61" max="65535" man="1"/>
    <brk id="114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1"/>
  <sheetViews>
    <sheetView zoomScale="125" zoomScaleNormal="125" workbookViewId="0" topLeftCell="A1">
      <selection activeCell="A2" sqref="A2"/>
    </sheetView>
  </sheetViews>
  <sheetFormatPr defaultColWidth="9.33203125" defaultRowHeight="10.5"/>
  <cols>
    <col min="1" max="1" width="19.83203125" style="451" customWidth="1"/>
    <col min="2" max="2" width="18.5" style="451" customWidth="1"/>
    <col min="3" max="3" width="6" style="451" customWidth="1"/>
    <col min="4" max="4" width="10.33203125" style="454" customWidth="1"/>
    <col min="5" max="5" width="8.83203125" style="454" customWidth="1"/>
    <col min="6" max="6" width="11.33203125" style="455" customWidth="1"/>
    <col min="7" max="7" width="10.83203125" style="454" customWidth="1"/>
    <col min="8" max="8" width="11.33203125" style="454" customWidth="1"/>
    <col min="9" max="9" width="9" style="454" customWidth="1"/>
    <col min="10" max="16384" width="6" style="451" customWidth="1"/>
  </cols>
  <sheetData>
    <row r="1" spans="1:9" ht="12.75">
      <c r="A1" s="447" t="s">
        <v>690</v>
      </c>
      <c r="B1" s="448"/>
      <c r="C1" s="448"/>
      <c r="D1" s="449"/>
      <c r="E1" s="449"/>
      <c r="F1" s="450"/>
      <c r="G1" s="449"/>
      <c r="H1" s="449"/>
      <c r="I1" s="449"/>
    </row>
    <row r="2" spans="1:9" ht="9">
      <c r="A2" s="452" t="s">
        <v>26</v>
      </c>
      <c r="B2" s="448"/>
      <c r="C2" s="448"/>
      <c r="D2" s="449"/>
      <c r="E2" s="449"/>
      <c r="F2" s="450"/>
      <c r="G2" s="449"/>
      <c r="H2" s="449"/>
      <c r="I2" s="449"/>
    </row>
    <row r="3" ht="3.75" customHeight="1">
      <c r="A3" s="453"/>
    </row>
    <row r="4" spans="1:9" ht="3.75" customHeight="1">
      <c r="A4" s="456"/>
      <c r="B4" s="457"/>
      <c r="C4" s="457"/>
      <c r="D4" s="458"/>
      <c r="E4" s="458"/>
      <c r="F4" s="459"/>
      <c r="G4" s="458"/>
      <c r="H4" s="458"/>
      <c r="I4" s="458"/>
    </row>
    <row r="5" spans="1:9" s="464" customFormat="1" ht="10.5">
      <c r="A5" s="460"/>
      <c r="B5" s="460"/>
      <c r="C5" s="460"/>
      <c r="D5" s="461" t="s">
        <v>408</v>
      </c>
      <c r="E5" s="461" t="s">
        <v>408</v>
      </c>
      <c r="F5" s="462" t="s">
        <v>585</v>
      </c>
      <c r="G5" s="463"/>
      <c r="H5" s="463"/>
      <c r="I5" s="463"/>
    </row>
    <row r="6" spans="1:9" s="464" customFormat="1" ht="10.5">
      <c r="A6" s="465" t="s">
        <v>36</v>
      </c>
      <c r="C6" s="460" t="s">
        <v>37</v>
      </c>
      <c r="D6" s="461" t="s">
        <v>586</v>
      </c>
      <c r="E6" s="461" t="s">
        <v>587</v>
      </c>
      <c r="F6" s="462" t="s">
        <v>411</v>
      </c>
      <c r="G6" s="461"/>
      <c r="H6" s="461" t="s">
        <v>39</v>
      </c>
      <c r="I6" s="461" t="s">
        <v>518</v>
      </c>
    </row>
    <row r="7" spans="1:9" s="464" customFormat="1" ht="10.5">
      <c r="A7" s="465" t="s">
        <v>48</v>
      </c>
      <c r="B7" s="465" t="s">
        <v>49</v>
      </c>
      <c r="C7" s="465" t="s">
        <v>50</v>
      </c>
      <c r="D7" s="461" t="s">
        <v>412</v>
      </c>
      <c r="E7" s="461" t="s">
        <v>413</v>
      </c>
      <c r="F7" s="462" t="s">
        <v>414</v>
      </c>
      <c r="G7" s="461" t="s">
        <v>38</v>
      </c>
      <c r="H7" s="461" t="s">
        <v>51</v>
      </c>
      <c r="I7" s="461" t="s">
        <v>521</v>
      </c>
    </row>
    <row r="8" spans="1:9" ht="3.75" customHeight="1">
      <c r="A8" s="466"/>
      <c r="B8" s="467"/>
      <c r="C8" s="467"/>
      <c r="D8" s="468"/>
      <c r="E8" s="468"/>
      <c r="F8" s="469"/>
      <c r="G8" s="468"/>
      <c r="H8" s="468"/>
      <c r="I8" s="468"/>
    </row>
    <row r="9" ht="3.75" customHeight="1"/>
    <row r="10" spans="1:9" ht="10.5">
      <c r="A10" s="470" t="s">
        <v>57</v>
      </c>
      <c r="D10" s="454">
        <f>D12-D11</f>
        <v>5898</v>
      </c>
      <c r="E10" s="454">
        <f>E12-E11</f>
        <v>5253</v>
      </c>
      <c r="F10" s="471">
        <f>IF(D10&gt;0,100*(E10/D10),0)</f>
        <v>89.06408952187182</v>
      </c>
      <c r="G10" s="454">
        <f>G12-G11</f>
        <v>18758</v>
      </c>
      <c r="H10" s="454">
        <f>H12-H11</f>
        <v>18753</v>
      </c>
      <c r="I10" s="454">
        <f>I12-I11</f>
        <v>24088</v>
      </c>
    </row>
    <row r="11" spans="1:9" ht="9">
      <c r="A11" s="472" t="s">
        <v>588</v>
      </c>
      <c r="F11" s="455" t="s">
        <v>6</v>
      </c>
      <c r="G11" s="454">
        <v>142</v>
      </c>
      <c r="H11" s="454">
        <v>304</v>
      </c>
      <c r="I11" s="454">
        <v>304</v>
      </c>
    </row>
    <row r="12" spans="1:9" ht="9">
      <c r="A12" s="472" t="s">
        <v>59</v>
      </c>
      <c r="D12" s="454">
        <f>D15+D20+D26+D32+D38+D43+D47+D54+D58+D62+D69+D74+D79+D84+D89+D94+D102+D106+D114+D119</f>
        <v>5898</v>
      </c>
      <c r="E12" s="454">
        <f>E15+E20+E26+E32+E38+E43+E47+E54+E58+E62+E69+E74+E79+E84+E89+E94+E102+E106+E114+E119</f>
        <v>5253</v>
      </c>
      <c r="F12" s="471">
        <f>IF(D12&gt;0,100*(E12/D12),0)</f>
        <v>89.06408952187182</v>
      </c>
      <c r="G12" s="454">
        <f>G15+G20+G26+G32+G38+G43+G47+G54+G58+G62+G69+G74+G79+G84+G89+G94+G102+G106+G114+G119</f>
        <v>18900</v>
      </c>
      <c r="H12" s="454">
        <f>H15+H20+H26+H32+H38+H43+H47+H54+H58+H62+H69+H74+H79+H84+H89+H94+H102+H106+H114+H119</f>
        <v>19057</v>
      </c>
      <c r="I12" s="454">
        <f>I15+I20+I26+I32+I38+I43+I47+I54+I58+I62+I69+I74+I79+I84+I89+I94+I102+I106+I114+I119</f>
        <v>24392</v>
      </c>
    </row>
    <row r="13" spans="1:6" ht="9">
      <c r="A13" s="472"/>
      <c r="F13" s="471"/>
    </row>
    <row r="14" ht="3.75" customHeight="1">
      <c r="A14" s="473"/>
    </row>
    <row r="15" spans="1:9" ht="9">
      <c r="A15" s="474" t="s">
        <v>60</v>
      </c>
      <c r="D15" s="454">
        <f>SUM(D17:D18)</f>
        <v>122</v>
      </c>
      <c r="E15" s="454">
        <f>SUM(E17:E18)</f>
        <v>112</v>
      </c>
      <c r="F15" s="471">
        <f>IF(D15&gt;0,100*(E15/D15),0)</f>
        <v>91.80327868852459</v>
      </c>
      <c r="G15" s="454">
        <f>SUM(G17:G18)</f>
        <v>577</v>
      </c>
      <c r="H15" s="454">
        <f>SUM(H17:H18)</f>
        <v>580</v>
      </c>
      <c r="I15" s="454">
        <f>SUM(I17:I18)</f>
        <v>688</v>
      </c>
    </row>
    <row r="16" spans="1:3" ht="10.5">
      <c r="A16" s="475"/>
      <c r="B16" s="476"/>
      <c r="C16" s="477"/>
    </row>
    <row r="17" spans="1:9" ht="9">
      <c r="A17" s="478" t="s">
        <v>67</v>
      </c>
      <c r="B17" s="479" t="s">
        <v>68</v>
      </c>
      <c r="C17" s="479" t="s">
        <v>69</v>
      </c>
      <c r="D17" s="454">
        <v>40</v>
      </c>
      <c r="E17" s="454">
        <v>37</v>
      </c>
      <c r="F17" s="471">
        <v>92.5</v>
      </c>
      <c r="G17" s="454">
        <v>129</v>
      </c>
      <c r="H17" s="454">
        <v>135</v>
      </c>
      <c r="I17" s="454">
        <v>168</v>
      </c>
    </row>
    <row r="18" spans="1:9" ht="9">
      <c r="A18" s="478"/>
      <c r="B18" s="479" t="s">
        <v>691</v>
      </c>
      <c r="C18" s="479" t="s">
        <v>600</v>
      </c>
      <c r="D18" s="454">
        <v>82</v>
      </c>
      <c r="E18" s="454">
        <v>75</v>
      </c>
      <c r="F18" s="471">
        <v>91.5</v>
      </c>
      <c r="G18" s="454">
        <v>448</v>
      </c>
      <c r="H18" s="454">
        <v>445</v>
      </c>
      <c r="I18" s="454">
        <v>520</v>
      </c>
    </row>
    <row r="19" spans="2:3" ht="9">
      <c r="B19" s="480"/>
      <c r="C19" s="480"/>
    </row>
    <row r="20" spans="1:9" ht="9">
      <c r="A20" s="474" t="s">
        <v>83</v>
      </c>
      <c r="B20" s="480"/>
      <c r="D20" s="454">
        <f>SUM(D22:D24)</f>
        <v>292</v>
      </c>
      <c r="E20" s="454">
        <f>SUM(E22:E24)</f>
        <v>246</v>
      </c>
      <c r="F20" s="471">
        <f>IF(D20&gt;0,100*(E20/D20),0)</f>
        <v>84.24657534246576</v>
      </c>
      <c r="G20" s="454">
        <f>SUM(G22:G24)</f>
        <v>1318</v>
      </c>
      <c r="H20" s="454">
        <f>SUM(H22:H24)</f>
        <v>1307</v>
      </c>
      <c r="I20" s="454">
        <f>SUM(I22:I24)</f>
        <v>1508</v>
      </c>
    </row>
    <row r="21" spans="2:3" ht="9">
      <c r="B21" s="480"/>
      <c r="C21" s="480"/>
    </row>
    <row r="22" spans="1:9" ht="9">
      <c r="A22" s="478" t="s">
        <v>84</v>
      </c>
      <c r="B22" s="479" t="s">
        <v>87</v>
      </c>
      <c r="C22" s="479" t="s">
        <v>88</v>
      </c>
      <c r="D22" s="454">
        <v>219</v>
      </c>
      <c r="E22" s="454">
        <v>187</v>
      </c>
      <c r="F22" s="471">
        <v>85</v>
      </c>
      <c r="G22" s="454">
        <v>567</v>
      </c>
      <c r="H22" s="454">
        <v>548</v>
      </c>
      <c r="I22" s="454">
        <v>749</v>
      </c>
    </row>
    <row r="23" spans="1:9" ht="9">
      <c r="A23" s="474"/>
      <c r="B23" s="479" t="s">
        <v>91</v>
      </c>
      <c r="C23" s="479" t="s">
        <v>92</v>
      </c>
      <c r="D23" s="454">
        <v>73</v>
      </c>
      <c r="E23" s="454">
        <v>59</v>
      </c>
      <c r="F23" s="471">
        <v>80.8</v>
      </c>
      <c r="G23" s="454">
        <v>751</v>
      </c>
      <c r="H23" s="454">
        <v>759</v>
      </c>
      <c r="I23" s="454">
        <v>759</v>
      </c>
    </row>
    <row r="24" spans="1:6" ht="9">
      <c r="A24" s="478"/>
      <c r="F24" s="471"/>
    </row>
    <row r="25" spans="1:3" ht="9">
      <c r="A25" s="478"/>
      <c r="B25" s="481"/>
      <c r="C25" s="481"/>
    </row>
    <row r="26" spans="1:9" ht="9">
      <c r="A26" s="474" t="s">
        <v>95</v>
      </c>
      <c r="B26" s="481"/>
      <c r="D26" s="454">
        <f>SUM(D28:D30)</f>
        <v>218</v>
      </c>
      <c r="E26" s="454">
        <f>SUM(E28:E30)</f>
        <v>194</v>
      </c>
      <c r="F26" s="471">
        <f>IF(D26&gt;0,100*(E26/D26),0)</f>
        <v>88.9908256880734</v>
      </c>
      <c r="G26" s="454">
        <f>SUM(G28:G30)</f>
        <v>1106</v>
      </c>
      <c r="H26" s="454">
        <f>SUM(H28:H30)</f>
        <v>1042</v>
      </c>
      <c r="I26" s="454">
        <f>SUM(I28:I30)</f>
        <v>1256</v>
      </c>
    </row>
    <row r="27" spans="1:3" ht="9">
      <c r="A27" s="478"/>
      <c r="B27" s="481"/>
      <c r="C27" s="481"/>
    </row>
    <row r="28" spans="1:9" ht="9">
      <c r="A28" s="478" t="s">
        <v>96</v>
      </c>
      <c r="B28" s="479" t="s">
        <v>421</v>
      </c>
      <c r="C28" s="479" t="s">
        <v>422</v>
      </c>
      <c r="D28" s="454">
        <v>82</v>
      </c>
      <c r="E28" s="454">
        <v>70</v>
      </c>
      <c r="F28" s="471">
        <v>85.4</v>
      </c>
      <c r="G28" s="454">
        <v>477</v>
      </c>
      <c r="H28" s="454">
        <v>440</v>
      </c>
      <c r="I28" s="454">
        <v>508</v>
      </c>
    </row>
    <row r="29" spans="1:9" ht="9">
      <c r="A29" s="478" t="s">
        <v>84</v>
      </c>
      <c r="B29" s="482" t="s">
        <v>601</v>
      </c>
      <c r="C29" s="479" t="s">
        <v>102</v>
      </c>
      <c r="D29" s="454">
        <v>46</v>
      </c>
      <c r="E29" s="454">
        <v>45</v>
      </c>
      <c r="F29" s="471">
        <v>97.8</v>
      </c>
      <c r="G29" s="454">
        <v>169</v>
      </c>
      <c r="H29" s="454">
        <v>169</v>
      </c>
      <c r="I29" s="454">
        <v>219</v>
      </c>
    </row>
    <row r="30" spans="1:9" ht="9">
      <c r="A30" s="478"/>
      <c r="B30" s="479" t="s">
        <v>103</v>
      </c>
      <c r="C30" s="479" t="s">
        <v>104</v>
      </c>
      <c r="D30" s="454">
        <v>90</v>
      </c>
      <c r="E30" s="454">
        <v>79</v>
      </c>
      <c r="F30" s="471">
        <v>87.8</v>
      </c>
      <c r="G30" s="454">
        <v>460</v>
      </c>
      <c r="H30" s="454">
        <v>433</v>
      </c>
      <c r="I30" s="454">
        <v>529</v>
      </c>
    </row>
    <row r="31" spans="1:3" ht="9">
      <c r="A31" s="478"/>
      <c r="B31" s="481"/>
      <c r="C31" s="481"/>
    </row>
    <row r="32" spans="1:9" ht="9">
      <c r="A32" s="474" t="s">
        <v>108</v>
      </c>
      <c r="B32" s="481"/>
      <c r="D32" s="454">
        <f>SUM(D34:D36)</f>
        <v>216</v>
      </c>
      <c r="E32" s="454">
        <f>SUM(E34:E36)</f>
        <v>190</v>
      </c>
      <c r="F32" s="471">
        <f>IF(D32&gt;0,100*(E32/D32),0)</f>
        <v>87.96296296296296</v>
      </c>
      <c r="G32" s="454">
        <f>SUM(G34:G36)</f>
        <v>1166</v>
      </c>
      <c r="H32" s="454">
        <f>SUM(H34:H36)</f>
        <v>1169</v>
      </c>
      <c r="I32" s="454">
        <f>SUM(I34:I36)</f>
        <v>1360</v>
      </c>
    </row>
    <row r="33" spans="1:3" ht="9">
      <c r="A33" s="478"/>
      <c r="B33" s="481"/>
      <c r="C33" s="481"/>
    </row>
    <row r="34" spans="1:9" ht="9">
      <c r="A34" s="478" t="s">
        <v>112</v>
      </c>
      <c r="B34" s="479" t="s">
        <v>115</v>
      </c>
      <c r="C34" s="479" t="s">
        <v>116</v>
      </c>
      <c r="D34" s="454">
        <v>56</v>
      </c>
      <c r="E34" s="454">
        <v>49</v>
      </c>
      <c r="F34" s="471">
        <v>87.5</v>
      </c>
      <c r="G34" s="454">
        <v>290</v>
      </c>
      <c r="H34" s="454">
        <v>295</v>
      </c>
      <c r="I34" s="454">
        <v>343</v>
      </c>
    </row>
    <row r="35" spans="1:9" ht="9">
      <c r="A35" s="478"/>
      <c r="B35" s="479" t="s">
        <v>117</v>
      </c>
      <c r="C35" s="479" t="s">
        <v>118</v>
      </c>
      <c r="D35" s="454">
        <v>80</v>
      </c>
      <c r="E35" s="454">
        <v>76</v>
      </c>
      <c r="F35" s="471">
        <v>95</v>
      </c>
      <c r="G35" s="454">
        <v>358</v>
      </c>
      <c r="H35" s="454">
        <v>355</v>
      </c>
      <c r="I35" s="454">
        <v>435</v>
      </c>
    </row>
    <row r="36" spans="1:9" ht="9">
      <c r="A36" s="478"/>
      <c r="B36" s="479" t="s">
        <v>692</v>
      </c>
      <c r="C36" s="479" t="s">
        <v>429</v>
      </c>
      <c r="D36" s="454">
        <v>80</v>
      </c>
      <c r="E36" s="454">
        <v>65</v>
      </c>
      <c r="F36" s="471">
        <v>81.3</v>
      </c>
      <c r="G36" s="454">
        <v>518</v>
      </c>
      <c r="H36" s="454">
        <v>519</v>
      </c>
      <c r="I36" s="454">
        <v>582</v>
      </c>
    </row>
    <row r="37" spans="1:9" ht="9">
      <c r="A37" s="478"/>
      <c r="D37" s="451"/>
      <c r="E37" s="451"/>
      <c r="F37" s="451"/>
      <c r="G37" s="451"/>
      <c r="H37" s="451"/>
      <c r="I37" s="451"/>
    </row>
    <row r="38" spans="1:9" ht="9">
      <c r="A38" s="474" t="s">
        <v>132</v>
      </c>
      <c r="D38" s="454">
        <f>SUM(D40+D41)</f>
        <v>335</v>
      </c>
      <c r="E38" s="454">
        <f>SUM(E40+E41)</f>
        <v>313</v>
      </c>
      <c r="F38" s="471">
        <f>IF(D38&gt;0,100*(E38/D38),0)</f>
        <v>93.43283582089552</v>
      </c>
      <c r="G38" s="454">
        <f>SUM(G40+G41)</f>
        <v>859</v>
      </c>
      <c r="H38" s="454">
        <f>SUM(H40+H41)</f>
        <v>866</v>
      </c>
      <c r="I38" s="454">
        <f>SUM(I40+I41)</f>
        <v>1181</v>
      </c>
    </row>
    <row r="39" spans="1:6" ht="9">
      <c r="A39" s="474"/>
      <c r="F39" s="471"/>
    </row>
    <row r="40" spans="1:9" ht="9">
      <c r="A40" s="478" t="s">
        <v>136</v>
      </c>
      <c r="B40" s="479" t="s">
        <v>137</v>
      </c>
      <c r="C40" s="479" t="s">
        <v>138</v>
      </c>
      <c r="D40" s="454">
        <v>23</v>
      </c>
      <c r="E40" s="454">
        <v>22</v>
      </c>
      <c r="F40" s="471">
        <v>95.7</v>
      </c>
      <c r="G40" s="454">
        <v>112</v>
      </c>
      <c r="H40" s="454">
        <v>111</v>
      </c>
      <c r="I40" s="454">
        <v>136</v>
      </c>
    </row>
    <row r="41" spans="1:9" ht="9">
      <c r="A41" s="478" t="s">
        <v>129</v>
      </c>
      <c r="B41" s="479" t="s">
        <v>139</v>
      </c>
      <c r="C41" s="479" t="s">
        <v>140</v>
      </c>
      <c r="D41" s="454">
        <v>312</v>
      </c>
      <c r="E41" s="454">
        <v>291</v>
      </c>
      <c r="F41" s="471">
        <v>93.3</v>
      </c>
      <c r="G41" s="454">
        <v>747</v>
      </c>
      <c r="H41" s="454">
        <v>755</v>
      </c>
      <c r="I41" s="454">
        <v>1045</v>
      </c>
    </row>
    <row r="42" spans="1:3" ht="9">
      <c r="A42" s="478"/>
      <c r="B42" s="481"/>
      <c r="C42" s="481"/>
    </row>
    <row r="43" spans="1:9" ht="9">
      <c r="A43" s="474" t="s">
        <v>141</v>
      </c>
      <c r="B43" s="481"/>
      <c r="D43" s="454">
        <f>SUM(D45)</f>
        <v>205</v>
      </c>
      <c r="E43" s="454">
        <f>SUM(E45)</f>
        <v>168</v>
      </c>
      <c r="F43" s="471">
        <f>IF(D43&gt;0,100*(E43/D43),0)</f>
        <v>81.95121951219512</v>
      </c>
      <c r="G43" s="454">
        <f>SUM(G45)</f>
        <v>826</v>
      </c>
      <c r="H43" s="454">
        <f>SUM(H45)</f>
        <v>875</v>
      </c>
      <c r="I43" s="454">
        <f>SUM(I45)</f>
        <v>1028</v>
      </c>
    </row>
    <row r="44" spans="1:3" ht="9">
      <c r="A44" s="478"/>
      <c r="B44" s="481"/>
      <c r="C44" s="481"/>
    </row>
    <row r="45" spans="1:9" ht="9">
      <c r="A45" s="478" t="s">
        <v>151</v>
      </c>
      <c r="B45" s="479" t="s">
        <v>152</v>
      </c>
      <c r="C45" s="479" t="s">
        <v>153</v>
      </c>
      <c r="D45" s="483">
        <v>205</v>
      </c>
      <c r="E45" s="483">
        <v>168</v>
      </c>
      <c r="F45" s="471">
        <v>82</v>
      </c>
      <c r="G45" s="483">
        <v>826</v>
      </c>
      <c r="H45" s="483">
        <v>875</v>
      </c>
      <c r="I45" s="483">
        <v>1028</v>
      </c>
    </row>
    <row r="46" spans="1:3" ht="9">
      <c r="A46" s="478"/>
      <c r="B46" s="484"/>
      <c r="C46" s="481"/>
    </row>
    <row r="47" spans="1:9" ht="9">
      <c r="A47" s="474" t="s">
        <v>434</v>
      </c>
      <c r="B47" s="484"/>
      <c r="D47" s="454">
        <f>SUM(D49:D51)</f>
        <v>217</v>
      </c>
      <c r="E47" s="454">
        <f>SUM(E49:E51)</f>
        <v>139</v>
      </c>
      <c r="F47" s="471">
        <f>IF(D47&gt;0,100*(E47/D47),0)</f>
        <v>64.0552995391705</v>
      </c>
      <c r="G47" s="454">
        <f>SUM(G49:G51)</f>
        <v>561</v>
      </c>
      <c r="H47" s="454">
        <f>SUM(H49:H51)</f>
        <v>617</v>
      </c>
      <c r="I47" s="454">
        <f>SUM(I49:I51)</f>
        <v>782</v>
      </c>
    </row>
    <row r="48" spans="1:3" ht="9">
      <c r="A48" s="478"/>
      <c r="B48" s="484"/>
      <c r="C48" s="481"/>
    </row>
    <row r="49" spans="1:9" ht="9">
      <c r="A49" s="478" t="s">
        <v>161</v>
      </c>
      <c r="B49" s="479" t="s">
        <v>435</v>
      </c>
      <c r="C49" s="482" t="s">
        <v>436</v>
      </c>
      <c r="D49" s="454">
        <v>43</v>
      </c>
      <c r="E49" s="454">
        <v>34</v>
      </c>
      <c r="F49" s="471">
        <v>79.1</v>
      </c>
      <c r="G49" s="454">
        <v>199</v>
      </c>
      <c r="H49" s="454">
        <v>191</v>
      </c>
      <c r="I49" s="454">
        <v>229</v>
      </c>
    </row>
    <row r="50" spans="1:9" ht="9">
      <c r="A50" s="478"/>
      <c r="B50" s="482" t="s">
        <v>166</v>
      </c>
      <c r="C50" s="482" t="s">
        <v>167</v>
      </c>
      <c r="D50" s="454">
        <v>29</v>
      </c>
      <c r="E50" s="454">
        <v>1</v>
      </c>
      <c r="F50" s="471">
        <v>3.4</v>
      </c>
      <c r="G50" s="454">
        <v>3</v>
      </c>
      <c r="H50" s="454">
        <v>65</v>
      </c>
      <c r="I50" s="454">
        <v>65</v>
      </c>
    </row>
    <row r="51" spans="1:9" ht="9">
      <c r="A51" s="478" t="s">
        <v>168</v>
      </c>
      <c r="B51" s="479" t="s">
        <v>173</v>
      </c>
      <c r="C51" s="479" t="s">
        <v>174</v>
      </c>
      <c r="D51" s="454">
        <v>145</v>
      </c>
      <c r="E51" s="454">
        <v>104</v>
      </c>
      <c r="F51" s="471">
        <v>71.7</v>
      </c>
      <c r="G51" s="454">
        <v>359</v>
      </c>
      <c r="H51" s="454">
        <v>361</v>
      </c>
      <c r="I51" s="454">
        <v>488</v>
      </c>
    </row>
    <row r="52" spans="1:9" ht="10.5">
      <c r="A52" s="478"/>
      <c r="B52" s="485"/>
      <c r="C52" s="481"/>
      <c r="D52" s="451"/>
      <c r="E52" s="451"/>
      <c r="F52" s="451"/>
      <c r="G52" s="451"/>
      <c r="H52" s="451"/>
      <c r="I52" s="451"/>
    </row>
    <row r="53" spans="1:9" ht="9">
      <c r="A53" s="478"/>
      <c r="B53" s="484"/>
      <c r="C53" s="481"/>
      <c r="D53" s="451"/>
      <c r="E53" s="451"/>
      <c r="F53" s="451"/>
      <c r="G53" s="451"/>
      <c r="H53" s="451"/>
      <c r="I53" s="451"/>
    </row>
    <row r="54" spans="1:9" ht="9">
      <c r="A54" s="474" t="s">
        <v>438</v>
      </c>
      <c r="B54" s="484"/>
      <c r="D54" s="454">
        <f>SUM(D56)</f>
        <v>110</v>
      </c>
      <c r="E54" s="454">
        <f>SUM(E56)</f>
        <v>102</v>
      </c>
      <c r="F54" s="471">
        <f>IF(D54&gt;0,100*(E54/D54),0)</f>
        <v>92.72727272727272</v>
      </c>
      <c r="G54" s="454">
        <f>SUM(G56)</f>
        <v>290</v>
      </c>
      <c r="H54" s="454">
        <f>SUM(H56)</f>
        <v>293</v>
      </c>
      <c r="I54" s="454">
        <f>SUM(I56)</f>
        <v>399</v>
      </c>
    </row>
    <row r="55" spans="1:3" ht="9">
      <c r="A55" s="478"/>
      <c r="B55" s="484"/>
      <c r="C55" s="481"/>
    </row>
    <row r="56" spans="1:9" ht="9">
      <c r="A56" s="478" t="s">
        <v>181</v>
      </c>
      <c r="B56" s="479" t="s">
        <v>182</v>
      </c>
      <c r="C56" s="479" t="s">
        <v>183</v>
      </c>
      <c r="D56" s="454">
        <v>110</v>
      </c>
      <c r="E56" s="454">
        <v>102</v>
      </c>
      <c r="F56" s="455">
        <v>92.7</v>
      </c>
      <c r="G56" s="454">
        <v>290</v>
      </c>
      <c r="H56" s="454">
        <v>293</v>
      </c>
      <c r="I56" s="454">
        <v>399</v>
      </c>
    </row>
    <row r="57" spans="2:3" ht="9">
      <c r="B57" s="480"/>
      <c r="C57" s="480"/>
    </row>
    <row r="58" spans="1:9" ht="9">
      <c r="A58" s="474" t="s">
        <v>504</v>
      </c>
      <c r="B58" s="480"/>
      <c r="D58" s="454">
        <f aca="true" t="shared" si="0" ref="D58:I58">SUM(D60)</f>
        <v>348</v>
      </c>
      <c r="E58" s="454">
        <f t="shared" si="0"/>
        <v>327</v>
      </c>
      <c r="F58" s="454">
        <f t="shared" si="0"/>
        <v>94</v>
      </c>
      <c r="G58" s="454">
        <f t="shared" si="0"/>
        <v>662</v>
      </c>
      <c r="H58" s="454">
        <f t="shared" si="0"/>
        <v>671</v>
      </c>
      <c r="I58" s="454">
        <f t="shared" si="0"/>
        <v>1009</v>
      </c>
    </row>
    <row r="59" spans="2:3" ht="9">
      <c r="B59" s="480"/>
      <c r="C59" s="480"/>
    </row>
    <row r="60" spans="1:9" ht="9">
      <c r="A60" s="478" t="s">
        <v>201</v>
      </c>
      <c r="B60" s="479" t="s">
        <v>204</v>
      </c>
      <c r="C60" s="479" t="s">
        <v>205</v>
      </c>
      <c r="D60" s="454">
        <v>348</v>
      </c>
      <c r="E60" s="454">
        <v>327</v>
      </c>
      <c r="F60" s="471">
        <v>94</v>
      </c>
      <c r="G60" s="454">
        <v>662</v>
      </c>
      <c r="H60" s="454">
        <v>671</v>
      </c>
      <c r="I60" s="454">
        <v>1009</v>
      </c>
    </row>
    <row r="61" spans="1:3" ht="9">
      <c r="A61" s="478"/>
      <c r="B61" s="484"/>
      <c r="C61" s="481"/>
    </row>
    <row r="62" spans="1:9" ht="9">
      <c r="A62" s="474" t="s">
        <v>212</v>
      </c>
      <c r="B62" s="484"/>
      <c r="D62" s="454">
        <f>SUM(D64:D67)</f>
        <v>355</v>
      </c>
      <c r="E62" s="454">
        <f>SUM(E64:E67)</f>
        <v>339</v>
      </c>
      <c r="F62" s="471">
        <f>IF(D62&gt;0,100*(E62/D62),0)</f>
        <v>95.49295774647887</v>
      </c>
      <c r="G62" s="454">
        <f>SUM(G64:G67)</f>
        <v>2211</v>
      </c>
      <c r="H62" s="454">
        <f>SUM(H64:H67)</f>
        <v>2160</v>
      </c>
      <c r="I62" s="454">
        <f>SUM(I64:I67)</f>
        <v>2558</v>
      </c>
    </row>
    <row r="63" spans="1:3" ht="9">
      <c r="A63" s="478"/>
      <c r="B63" s="484"/>
      <c r="C63" s="481"/>
    </row>
    <row r="64" spans="1:9" ht="9">
      <c r="A64" s="478" t="s">
        <v>213</v>
      </c>
      <c r="B64" s="482" t="s">
        <v>214</v>
      </c>
      <c r="C64" s="482" t="s">
        <v>215</v>
      </c>
      <c r="D64" s="454">
        <v>18</v>
      </c>
      <c r="E64" s="454">
        <v>9</v>
      </c>
      <c r="F64" s="471">
        <v>50</v>
      </c>
      <c r="G64" s="454">
        <v>133</v>
      </c>
      <c r="H64" s="454">
        <v>92</v>
      </c>
      <c r="I64" s="454">
        <v>134</v>
      </c>
    </row>
    <row r="65" spans="1:9" ht="9">
      <c r="A65" s="478"/>
      <c r="B65" s="479" t="s">
        <v>216</v>
      </c>
      <c r="C65" s="479" t="s">
        <v>217</v>
      </c>
      <c r="D65" s="454">
        <v>66</v>
      </c>
      <c r="E65" s="454">
        <v>59</v>
      </c>
      <c r="F65" s="471">
        <v>89.4</v>
      </c>
      <c r="G65" s="454">
        <v>204</v>
      </c>
      <c r="H65" s="454">
        <v>226</v>
      </c>
      <c r="I65" s="454">
        <v>290</v>
      </c>
    </row>
    <row r="66" spans="1:9" ht="9">
      <c r="A66" s="478"/>
      <c r="B66" s="482" t="s">
        <v>693</v>
      </c>
      <c r="C66" s="479" t="s">
        <v>219</v>
      </c>
      <c r="D66" s="454">
        <v>155</v>
      </c>
      <c r="E66" s="454">
        <v>157</v>
      </c>
      <c r="F66" s="471">
        <v>101.3</v>
      </c>
      <c r="G66" s="454">
        <v>1336</v>
      </c>
      <c r="H66" s="454">
        <v>1296</v>
      </c>
      <c r="I66" s="454">
        <v>1471</v>
      </c>
    </row>
    <row r="67" spans="2:9" ht="9">
      <c r="B67" s="479" t="s">
        <v>220</v>
      </c>
      <c r="C67" s="479" t="s">
        <v>221</v>
      </c>
      <c r="D67" s="454">
        <v>116</v>
      </c>
      <c r="E67" s="454">
        <v>114</v>
      </c>
      <c r="F67" s="471">
        <v>98.3</v>
      </c>
      <c r="G67" s="454">
        <v>538</v>
      </c>
      <c r="H67" s="454">
        <v>546</v>
      </c>
      <c r="I67" s="454">
        <v>663</v>
      </c>
    </row>
    <row r="68" spans="1:3" ht="9">
      <c r="A68" s="478"/>
      <c r="B68" s="484"/>
      <c r="C68" s="481"/>
    </row>
    <row r="69" spans="1:9" ht="9">
      <c r="A69" s="474" t="s">
        <v>240</v>
      </c>
      <c r="B69" s="484"/>
      <c r="D69" s="454">
        <f>SUM(D71:D72)</f>
        <v>505</v>
      </c>
      <c r="E69" s="454">
        <f>SUM(E71:E72)</f>
        <v>452</v>
      </c>
      <c r="F69" s="471">
        <f>IF(D69&gt;0,100*(E69/D69),0)</f>
        <v>89.50495049504951</v>
      </c>
      <c r="G69" s="454">
        <f>SUM(G71:G72)</f>
        <v>1289</v>
      </c>
      <c r="H69" s="454">
        <f>SUM(H71:H72)</f>
        <v>1283</v>
      </c>
      <c r="I69" s="454">
        <f>SUM(I71:I72)</f>
        <v>1733</v>
      </c>
    </row>
    <row r="70" spans="1:3" ht="9">
      <c r="A70" s="478"/>
      <c r="B70" s="484"/>
      <c r="C70" s="481"/>
    </row>
    <row r="71" spans="1:9" ht="9">
      <c r="A71" s="478" t="s">
        <v>223</v>
      </c>
      <c r="B71" s="479" t="s">
        <v>245</v>
      </c>
      <c r="C71" s="479" t="s">
        <v>246</v>
      </c>
      <c r="D71" s="454">
        <v>149</v>
      </c>
      <c r="E71" s="454">
        <v>139</v>
      </c>
      <c r="F71" s="471">
        <v>93.3</v>
      </c>
      <c r="G71" s="454">
        <v>710</v>
      </c>
      <c r="H71" s="454">
        <v>703</v>
      </c>
      <c r="I71" s="454">
        <v>839</v>
      </c>
    </row>
    <row r="72" spans="1:9" ht="9">
      <c r="A72" s="478" t="s">
        <v>249</v>
      </c>
      <c r="B72" s="479" t="s">
        <v>252</v>
      </c>
      <c r="C72" s="479" t="s">
        <v>253</v>
      </c>
      <c r="D72" s="454">
        <v>356</v>
      </c>
      <c r="E72" s="454">
        <v>313</v>
      </c>
      <c r="F72" s="471">
        <v>87.9</v>
      </c>
      <c r="G72" s="454">
        <v>579</v>
      </c>
      <c r="H72" s="454">
        <v>580</v>
      </c>
      <c r="I72" s="454">
        <v>894</v>
      </c>
    </row>
    <row r="73" spans="2:3" ht="9">
      <c r="B73" s="484"/>
      <c r="C73" s="481"/>
    </row>
    <row r="74" spans="1:9" ht="9">
      <c r="A74" s="474" t="s">
        <v>256</v>
      </c>
      <c r="B74" s="484"/>
      <c r="D74" s="454">
        <f>SUM(D76:D77)</f>
        <v>270</v>
      </c>
      <c r="E74" s="454">
        <f>SUM(E76:E77)</f>
        <v>241</v>
      </c>
      <c r="F74" s="471">
        <f>IF(D74&gt;0,100*(E74/D74),0)</f>
        <v>89.25925925925927</v>
      </c>
      <c r="G74" s="454">
        <f>SUM(G76:G77)</f>
        <v>1218</v>
      </c>
      <c r="H74" s="454">
        <f>SUM(H76:H77)</f>
        <v>1237</v>
      </c>
      <c r="I74" s="454">
        <f>SUM(I76:I77)</f>
        <v>1487</v>
      </c>
    </row>
    <row r="75" spans="2:3" ht="9">
      <c r="B75" s="484"/>
      <c r="C75" s="481"/>
    </row>
    <row r="76" spans="1:9" ht="9">
      <c r="A76" s="478" t="s">
        <v>257</v>
      </c>
      <c r="B76" s="479" t="s">
        <v>260</v>
      </c>
      <c r="C76" s="479" t="s">
        <v>261</v>
      </c>
      <c r="D76" s="454">
        <v>110</v>
      </c>
      <c r="E76" s="454">
        <v>97</v>
      </c>
      <c r="F76" s="471">
        <v>88.2</v>
      </c>
      <c r="G76" s="454">
        <v>762</v>
      </c>
      <c r="H76" s="454">
        <v>789</v>
      </c>
      <c r="I76" s="454">
        <v>880</v>
      </c>
    </row>
    <row r="77" spans="1:9" ht="9">
      <c r="A77" s="478" t="s">
        <v>265</v>
      </c>
      <c r="B77" s="479" t="s">
        <v>448</v>
      </c>
      <c r="C77" s="479" t="s">
        <v>449</v>
      </c>
      <c r="D77" s="454">
        <v>160</v>
      </c>
      <c r="E77" s="454">
        <v>144</v>
      </c>
      <c r="F77" s="471">
        <v>90</v>
      </c>
      <c r="G77" s="454">
        <v>456</v>
      </c>
      <c r="H77" s="454">
        <v>448</v>
      </c>
      <c r="I77" s="454">
        <v>607</v>
      </c>
    </row>
    <row r="78" spans="1:3" ht="9">
      <c r="A78" s="478"/>
      <c r="B78" s="484"/>
      <c r="C78" s="481"/>
    </row>
    <row r="79" spans="1:9" ht="9">
      <c r="A79" s="474" t="s">
        <v>270</v>
      </c>
      <c r="B79" s="484"/>
      <c r="D79" s="454">
        <f>SUM(D81:D82)</f>
        <v>85</v>
      </c>
      <c r="E79" s="454">
        <f>SUM(E81:E82)</f>
        <v>62</v>
      </c>
      <c r="F79" s="471">
        <f>IF(D79&gt;0,100*(E79/D79),0)</f>
        <v>72.94117647058823</v>
      </c>
      <c r="G79" s="454">
        <f>SUM(G81:G82)</f>
        <v>523</v>
      </c>
      <c r="H79" s="454">
        <f>SUM(H81:H82)</f>
        <v>512</v>
      </c>
      <c r="I79" s="454">
        <f>SUM(I81:I82)</f>
        <v>576</v>
      </c>
    </row>
    <row r="80" spans="1:3" ht="9">
      <c r="A80" s="478"/>
      <c r="B80" s="484"/>
      <c r="C80" s="481"/>
    </row>
    <row r="81" spans="1:9" ht="9">
      <c r="A81" s="478" t="s">
        <v>271</v>
      </c>
      <c r="B81" s="479" t="s">
        <v>451</v>
      </c>
      <c r="C81" s="482" t="s">
        <v>452</v>
      </c>
      <c r="D81" s="454">
        <v>85</v>
      </c>
      <c r="E81" s="454">
        <v>62</v>
      </c>
      <c r="F81" s="471">
        <v>72.9</v>
      </c>
      <c r="G81" s="454">
        <v>523</v>
      </c>
      <c r="H81" s="454">
        <v>512</v>
      </c>
      <c r="I81" s="454">
        <v>576</v>
      </c>
    </row>
    <row r="82" spans="1:6" ht="9">
      <c r="A82" s="478"/>
      <c r="F82" s="471"/>
    </row>
    <row r="83" spans="1:3" ht="9">
      <c r="A83" s="478"/>
      <c r="B83" s="484"/>
      <c r="C83" s="481"/>
    </row>
    <row r="84" spans="1:9" ht="9">
      <c r="A84" s="474" t="s">
        <v>281</v>
      </c>
      <c r="B84" s="484"/>
      <c r="D84" s="454">
        <f>SUM(D86:D87)</f>
        <v>228</v>
      </c>
      <c r="E84" s="454">
        <f>SUM(E86:E87)</f>
        <v>203</v>
      </c>
      <c r="F84" s="471">
        <f>IF(D84&gt;0,100*(E84/D84),0)</f>
        <v>89.03508771929825</v>
      </c>
      <c r="G84" s="454">
        <f>SUM(G86:G87)</f>
        <v>765</v>
      </c>
      <c r="H84" s="454">
        <f>SUM(H86:H87)</f>
        <v>788</v>
      </c>
      <c r="I84" s="454">
        <f>SUM(I86:I87)</f>
        <v>1002</v>
      </c>
    </row>
    <row r="85" spans="1:3" ht="9">
      <c r="A85" s="478"/>
      <c r="B85" s="484"/>
      <c r="C85" s="481"/>
    </row>
    <row r="86" spans="1:9" ht="9">
      <c r="A86" s="478" t="s">
        <v>283</v>
      </c>
      <c r="B86" s="479" t="s">
        <v>456</v>
      </c>
      <c r="C86" s="482" t="s">
        <v>457</v>
      </c>
      <c r="D86" s="454">
        <v>178</v>
      </c>
      <c r="E86" s="454">
        <v>159</v>
      </c>
      <c r="F86" s="471">
        <v>89.3</v>
      </c>
      <c r="G86" s="454">
        <v>631</v>
      </c>
      <c r="H86" s="454">
        <v>648</v>
      </c>
      <c r="I86" s="454">
        <v>821</v>
      </c>
    </row>
    <row r="87" spans="1:9" ht="9">
      <c r="A87" s="478" t="s">
        <v>288</v>
      </c>
      <c r="B87" s="479" t="s">
        <v>540</v>
      </c>
      <c r="C87" s="479" t="s">
        <v>295</v>
      </c>
      <c r="D87" s="454">
        <v>50</v>
      </c>
      <c r="E87" s="454">
        <v>44</v>
      </c>
      <c r="F87" s="471">
        <v>88</v>
      </c>
      <c r="G87" s="454">
        <v>134</v>
      </c>
      <c r="H87" s="454">
        <v>140</v>
      </c>
      <c r="I87" s="454">
        <v>181</v>
      </c>
    </row>
    <row r="88" spans="1:3" ht="9">
      <c r="A88" s="478"/>
      <c r="B88" s="484"/>
      <c r="C88" s="481"/>
    </row>
    <row r="89" spans="1:9" ht="9">
      <c r="A89" s="474" t="s">
        <v>296</v>
      </c>
      <c r="B89" s="484"/>
      <c r="D89" s="454">
        <f>SUM(D91:D92)</f>
        <v>268</v>
      </c>
      <c r="E89" s="454">
        <f>SUM(E91:E92)</f>
        <v>237</v>
      </c>
      <c r="F89" s="471">
        <f>IF(D89&gt;0,100*(E89/D89),0)</f>
        <v>88.43283582089553</v>
      </c>
      <c r="G89" s="454">
        <f>SUM(G91:G92)</f>
        <v>1363</v>
      </c>
      <c r="H89" s="454">
        <f>SUM(H91:H92)</f>
        <v>1325</v>
      </c>
      <c r="I89" s="454">
        <f>SUM(I91:I92)</f>
        <v>1533</v>
      </c>
    </row>
    <row r="90" spans="1:3" ht="9">
      <c r="A90" s="478"/>
      <c r="B90" s="484"/>
      <c r="C90" s="481"/>
    </row>
    <row r="91" spans="1:9" ht="9">
      <c r="A91" s="478" t="s">
        <v>297</v>
      </c>
      <c r="B91" s="482" t="s">
        <v>506</v>
      </c>
      <c r="C91" s="479" t="s">
        <v>300</v>
      </c>
      <c r="D91" s="454">
        <v>91</v>
      </c>
      <c r="E91" s="454">
        <v>87</v>
      </c>
      <c r="F91" s="471">
        <v>95.6</v>
      </c>
      <c r="G91" s="454">
        <v>566</v>
      </c>
      <c r="H91" s="454">
        <v>581</v>
      </c>
      <c r="I91" s="454">
        <v>656</v>
      </c>
    </row>
    <row r="92" spans="1:9" ht="9">
      <c r="A92" s="478" t="s">
        <v>308</v>
      </c>
      <c r="B92" s="482" t="s">
        <v>541</v>
      </c>
      <c r="C92" s="479" t="s">
        <v>310</v>
      </c>
      <c r="D92" s="454">
        <v>177</v>
      </c>
      <c r="E92" s="454">
        <v>150</v>
      </c>
      <c r="F92" s="471">
        <v>84.7</v>
      </c>
      <c r="G92" s="454">
        <v>797</v>
      </c>
      <c r="H92" s="454">
        <v>744</v>
      </c>
      <c r="I92" s="454">
        <v>877</v>
      </c>
    </row>
    <row r="93" spans="1:3" ht="9">
      <c r="A93" s="478"/>
      <c r="B93" s="484"/>
      <c r="C93" s="481"/>
    </row>
    <row r="94" spans="1:9" ht="9">
      <c r="A94" s="474" t="s">
        <v>321</v>
      </c>
      <c r="B94" s="484"/>
      <c r="D94" s="454">
        <f>SUM(D96:D100)</f>
        <v>672</v>
      </c>
      <c r="E94" s="454">
        <f>SUM(E96:E100)</f>
        <v>602</v>
      </c>
      <c r="F94" s="471">
        <f>IF(D94&gt;0,100*(E94/D94),0)</f>
        <v>89.58333333333334</v>
      </c>
      <c r="G94" s="454">
        <f>SUM(G96:G100)</f>
        <v>1547</v>
      </c>
      <c r="H94" s="454">
        <f>SUM(H96:H100)</f>
        <v>1577</v>
      </c>
      <c r="I94" s="454">
        <f>SUM(I96:I100)</f>
        <v>2197</v>
      </c>
    </row>
    <row r="95" spans="1:3" ht="9">
      <c r="A95" s="478"/>
      <c r="B95" s="484"/>
      <c r="C95" s="481"/>
    </row>
    <row r="96" spans="1:9" ht="9">
      <c r="A96" s="478" t="s">
        <v>318</v>
      </c>
      <c r="B96" s="479" t="s">
        <v>322</v>
      </c>
      <c r="C96" s="479" t="s">
        <v>323</v>
      </c>
      <c r="D96" s="454">
        <v>40</v>
      </c>
      <c r="E96" s="454">
        <v>35</v>
      </c>
      <c r="F96" s="471">
        <v>87.5</v>
      </c>
      <c r="G96" s="454">
        <v>152</v>
      </c>
      <c r="H96" s="454">
        <v>154</v>
      </c>
      <c r="I96" s="454">
        <v>190</v>
      </c>
    </row>
    <row r="97" spans="1:9" ht="9">
      <c r="A97" s="478"/>
      <c r="B97" s="479" t="s">
        <v>463</v>
      </c>
      <c r="C97" s="482" t="s">
        <v>464</v>
      </c>
      <c r="D97" s="454">
        <v>224</v>
      </c>
      <c r="E97" s="454">
        <v>199</v>
      </c>
      <c r="F97" s="471">
        <v>88.8</v>
      </c>
      <c r="G97" s="454">
        <v>690</v>
      </c>
      <c r="H97" s="454">
        <v>684</v>
      </c>
      <c r="I97" s="454">
        <v>903</v>
      </c>
    </row>
    <row r="98" spans="1:9" ht="9">
      <c r="A98" s="478"/>
      <c r="B98" s="479" t="s">
        <v>694</v>
      </c>
      <c r="C98" s="479" t="s">
        <v>695</v>
      </c>
      <c r="D98" s="454">
        <v>408</v>
      </c>
      <c r="E98" s="454">
        <v>368</v>
      </c>
      <c r="F98" s="471">
        <v>90.2</v>
      </c>
      <c r="G98" s="454">
        <v>705</v>
      </c>
      <c r="H98" s="454">
        <v>739</v>
      </c>
      <c r="I98" s="454">
        <v>1104</v>
      </c>
    </row>
    <row r="99" spans="1:6" ht="9">
      <c r="A99" s="478"/>
      <c r="F99" s="471"/>
    </row>
    <row r="100" spans="1:6" ht="9">
      <c r="A100" s="478"/>
      <c r="F100" s="471"/>
    </row>
    <row r="101" spans="1:3" ht="9">
      <c r="A101" s="478"/>
      <c r="B101" s="484"/>
      <c r="C101" s="481"/>
    </row>
    <row r="102" spans="1:9" ht="9">
      <c r="A102" s="474" t="s">
        <v>508</v>
      </c>
      <c r="B102" s="484"/>
      <c r="D102" s="454">
        <f>SUM(D104)</f>
        <v>120</v>
      </c>
      <c r="E102" s="454">
        <f>SUM(E104)</f>
        <v>117</v>
      </c>
      <c r="F102" s="471">
        <f>IF(D102&gt;0,100*(E102/D102),0)</f>
        <v>97.5</v>
      </c>
      <c r="G102" s="454">
        <f>SUM(G104)</f>
        <v>410</v>
      </c>
      <c r="H102" s="454">
        <f>SUM(H104)</f>
        <v>433</v>
      </c>
      <c r="I102" s="454">
        <f>SUM(I104)</f>
        <v>543</v>
      </c>
    </row>
    <row r="103" spans="1:3" ht="9">
      <c r="A103" s="478"/>
      <c r="B103" s="484"/>
      <c r="C103" s="481"/>
    </row>
    <row r="104" spans="1:9" ht="9">
      <c r="A104" s="478" t="s">
        <v>329</v>
      </c>
      <c r="B104" s="479" t="s">
        <v>332</v>
      </c>
      <c r="C104" s="479" t="s">
        <v>333</v>
      </c>
      <c r="D104" s="454">
        <v>120</v>
      </c>
      <c r="E104" s="454">
        <v>117</v>
      </c>
      <c r="F104" s="471">
        <v>97.5</v>
      </c>
      <c r="G104" s="454">
        <v>410</v>
      </c>
      <c r="H104" s="454">
        <v>433</v>
      </c>
      <c r="I104" s="454">
        <v>543</v>
      </c>
    </row>
    <row r="105" spans="1:3" ht="9">
      <c r="A105" s="478"/>
      <c r="B105" s="484"/>
      <c r="C105" s="481"/>
    </row>
    <row r="106" spans="1:9" ht="9">
      <c r="A106" s="474" t="s">
        <v>510</v>
      </c>
      <c r="B106" s="484"/>
      <c r="D106" s="454">
        <f>SUM(D108:D112)</f>
        <v>928</v>
      </c>
      <c r="E106" s="454">
        <f>SUM(E108:E112)</f>
        <v>854</v>
      </c>
      <c r="F106" s="471">
        <f>IF(D106&gt;0,100*(E106/D106),0)</f>
        <v>92.02586206896551</v>
      </c>
      <c r="G106" s="454">
        <f>SUM(G108:G112)</f>
        <v>1303</v>
      </c>
      <c r="H106" s="454">
        <f>SUM(H108:H112)</f>
        <v>1397</v>
      </c>
      <c r="I106" s="454">
        <f>SUM(I108:I112)</f>
        <v>2243</v>
      </c>
    </row>
    <row r="107" spans="1:3" ht="9">
      <c r="A107" s="478"/>
      <c r="B107" s="484"/>
      <c r="C107" s="481"/>
    </row>
    <row r="108" spans="1:9" ht="9">
      <c r="A108" s="478" t="s">
        <v>361</v>
      </c>
      <c r="B108" s="479" t="s">
        <v>470</v>
      </c>
      <c r="C108" s="479" t="s">
        <v>363</v>
      </c>
      <c r="D108" s="454">
        <v>50</v>
      </c>
      <c r="E108" s="454">
        <v>46</v>
      </c>
      <c r="F108" s="471">
        <v>92</v>
      </c>
      <c r="G108" s="454">
        <v>84</v>
      </c>
      <c r="H108" s="454">
        <v>83</v>
      </c>
      <c r="I108" s="454">
        <v>129</v>
      </c>
    </row>
    <row r="109" spans="1:9" ht="9">
      <c r="A109" s="478" t="s">
        <v>367</v>
      </c>
      <c r="B109" s="480" t="s">
        <v>471</v>
      </c>
      <c r="C109" s="481" t="s">
        <v>369</v>
      </c>
      <c r="D109" s="454">
        <v>52</v>
      </c>
      <c r="E109" s="454">
        <v>49</v>
      </c>
      <c r="F109" s="471">
        <v>94.2</v>
      </c>
      <c r="G109" s="454">
        <v>169</v>
      </c>
      <c r="H109" s="454">
        <v>175</v>
      </c>
      <c r="I109" s="454">
        <v>226</v>
      </c>
    </row>
    <row r="110" spans="1:9" ht="9">
      <c r="A110" s="478"/>
      <c r="B110" s="479" t="s">
        <v>559</v>
      </c>
      <c r="C110" s="479" t="s">
        <v>560</v>
      </c>
      <c r="D110" s="454">
        <v>783</v>
      </c>
      <c r="E110" s="454">
        <v>725</v>
      </c>
      <c r="F110" s="471">
        <v>92.6</v>
      </c>
      <c r="G110" s="454">
        <v>980</v>
      </c>
      <c r="H110" s="454">
        <v>1033</v>
      </c>
      <c r="I110" s="454">
        <v>1763</v>
      </c>
    </row>
    <row r="111" spans="1:9" ht="9">
      <c r="A111" s="478" t="s">
        <v>134</v>
      </c>
      <c r="B111" s="484" t="s">
        <v>472</v>
      </c>
      <c r="C111" s="481" t="s">
        <v>473</v>
      </c>
      <c r="D111" s="454">
        <v>43</v>
      </c>
      <c r="E111" s="454">
        <v>34</v>
      </c>
      <c r="F111" s="471">
        <v>79.1</v>
      </c>
      <c r="G111" s="454">
        <v>70</v>
      </c>
      <c r="H111" s="454">
        <v>106</v>
      </c>
      <c r="I111" s="454">
        <v>125</v>
      </c>
    </row>
    <row r="112" ht="9">
      <c r="F112" s="471"/>
    </row>
    <row r="113" spans="1:3" ht="9">
      <c r="A113" s="478"/>
      <c r="B113" s="484"/>
      <c r="C113" s="481"/>
    </row>
    <row r="114" spans="1:9" ht="9">
      <c r="A114" s="474" t="s">
        <v>378</v>
      </c>
      <c r="B114" s="484"/>
      <c r="D114" s="454">
        <f>SUM(D116)</f>
        <v>83</v>
      </c>
      <c r="E114" s="454">
        <f>SUM(E116)</f>
        <v>80</v>
      </c>
      <c r="F114" s="471">
        <f>IF(D114&gt;0,100*(E114/D114),0)</f>
        <v>96.3855421686747</v>
      </c>
      <c r="G114" s="454">
        <f>SUM(G116)</f>
        <v>316</v>
      </c>
      <c r="H114" s="454">
        <f>SUM(H116)</f>
        <v>307</v>
      </c>
      <c r="I114" s="454">
        <f>SUM(I116)</f>
        <v>406</v>
      </c>
    </row>
    <row r="115" spans="1:3" ht="9">
      <c r="A115" s="478"/>
      <c r="B115" s="484"/>
      <c r="C115" s="481"/>
    </row>
    <row r="116" spans="1:9" ht="9">
      <c r="A116" s="478" t="s">
        <v>379</v>
      </c>
      <c r="B116" s="479" t="s">
        <v>696</v>
      </c>
      <c r="C116" s="479" t="s">
        <v>383</v>
      </c>
      <c r="D116" s="454">
        <v>83</v>
      </c>
      <c r="E116" s="454">
        <v>80</v>
      </c>
      <c r="F116" s="471">
        <v>96.4</v>
      </c>
      <c r="G116" s="454">
        <v>316</v>
      </c>
      <c r="H116" s="454">
        <v>307</v>
      </c>
      <c r="I116" s="454">
        <v>406</v>
      </c>
    </row>
    <row r="117" spans="1:9" ht="9">
      <c r="A117" s="486"/>
      <c r="D117" s="451"/>
      <c r="E117" s="451"/>
      <c r="F117" s="451"/>
      <c r="G117" s="451"/>
      <c r="H117" s="451"/>
      <c r="I117" s="451"/>
    </row>
    <row r="118" spans="1:3" ht="9">
      <c r="A118" s="478"/>
      <c r="B118" s="484"/>
      <c r="C118" s="481"/>
    </row>
    <row r="119" spans="1:9" ht="9">
      <c r="A119" s="474" t="s">
        <v>392</v>
      </c>
      <c r="B119" s="484"/>
      <c r="D119" s="454">
        <f>SUM(D121)</f>
        <v>321</v>
      </c>
      <c r="E119" s="454">
        <f>SUM(E121)</f>
        <v>275</v>
      </c>
      <c r="F119" s="471">
        <f>IF(D119&gt;0,100*(E119/D119),0)</f>
        <v>85.66978193146417</v>
      </c>
      <c r="G119" s="454">
        <f>SUM(G121)</f>
        <v>590</v>
      </c>
      <c r="H119" s="454">
        <f>SUM(H121)</f>
        <v>618</v>
      </c>
      <c r="I119" s="454">
        <f>SUM(I121)</f>
        <v>903</v>
      </c>
    </row>
    <row r="120" spans="1:3" ht="9">
      <c r="A120" s="478"/>
      <c r="B120" s="484"/>
      <c r="C120" s="481"/>
    </row>
    <row r="121" spans="1:9" ht="9">
      <c r="A121" s="478" t="s">
        <v>379</v>
      </c>
      <c r="B121" s="479" t="s">
        <v>697</v>
      </c>
      <c r="C121" s="479" t="s">
        <v>400</v>
      </c>
      <c r="D121" s="454">
        <v>321</v>
      </c>
      <c r="E121" s="454">
        <v>275</v>
      </c>
      <c r="F121" s="471">
        <v>85.7</v>
      </c>
      <c r="G121" s="454">
        <v>590</v>
      </c>
      <c r="H121" s="454">
        <v>618</v>
      </c>
      <c r="I121" s="454">
        <v>903</v>
      </c>
    </row>
  </sheetData>
  <printOptions horizontalCentered="1"/>
  <pageMargins left="1" right="1" top="0.6" bottom="0.6" header="0.5" footer="0.5"/>
  <pageSetup orientation="landscape" r:id="rId1"/>
  <headerFooter alignWithMargins="0">
    <oddFooter>&amp;CPage &amp;8&amp;P+41</oddFooter>
  </headerFooter>
  <rowBreaks count="2" manualBreakCount="2">
    <brk id="57" max="65535" man="1"/>
    <brk id="105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J120"/>
  <sheetViews>
    <sheetView zoomScale="133" zoomScaleNormal="133" workbookViewId="0" topLeftCell="A1">
      <selection activeCell="A3" sqref="A3"/>
    </sheetView>
  </sheetViews>
  <sheetFormatPr defaultColWidth="9.33203125" defaultRowHeight="10.5"/>
  <cols>
    <col min="1" max="1" width="18.66015625" style="490" customWidth="1"/>
    <col min="2" max="2" width="19.5" style="490" customWidth="1"/>
    <col min="3" max="3" width="6" style="490" customWidth="1"/>
    <col min="4" max="4" width="17" style="490" customWidth="1"/>
    <col min="5" max="5" width="12" style="493" customWidth="1"/>
    <col min="6" max="6" width="10.83203125" style="493" customWidth="1"/>
    <col min="7" max="7" width="11" style="493" customWidth="1"/>
    <col min="8" max="8" width="9.5" style="493" customWidth="1"/>
    <col min="9" max="16384" width="6" style="490" customWidth="1"/>
  </cols>
  <sheetData>
    <row r="2" spans="1:8" ht="12.75">
      <c r="A2" s="487" t="s">
        <v>698</v>
      </c>
      <c r="B2" s="488"/>
      <c r="C2" s="488"/>
      <c r="D2" s="489"/>
      <c r="E2" s="489"/>
      <c r="F2" s="489"/>
      <c r="G2" s="489"/>
      <c r="H2" s="490"/>
    </row>
    <row r="3" spans="1:8" ht="9">
      <c r="A3" s="491" t="s">
        <v>26</v>
      </c>
      <c r="B3" s="488"/>
      <c r="C3" s="488"/>
      <c r="D3" s="488"/>
      <c r="E3" s="489"/>
      <c r="F3" s="489"/>
      <c r="G3" s="489"/>
      <c r="H3" s="489"/>
    </row>
    <row r="4" ht="3.75" customHeight="1">
      <c r="D4" s="492"/>
    </row>
    <row r="5" spans="1:8" ht="3.75" customHeight="1">
      <c r="A5" s="494"/>
      <c r="B5" s="495"/>
      <c r="C5" s="495"/>
      <c r="D5" s="495"/>
      <c r="E5" s="496"/>
      <c r="F5" s="496"/>
      <c r="G5" s="496"/>
      <c r="H5" s="496"/>
    </row>
    <row r="6" spans="1:8" s="502" customFormat="1" ht="10.5">
      <c r="A6" s="497" t="s">
        <v>36</v>
      </c>
      <c r="B6" s="498"/>
      <c r="C6" s="499" t="s">
        <v>37</v>
      </c>
      <c r="D6" s="500"/>
      <c r="E6" s="501" t="s">
        <v>408</v>
      </c>
      <c r="F6" s="501"/>
      <c r="G6" s="501" t="s">
        <v>39</v>
      </c>
      <c r="H6" s="501" t="s">
        <v>518</v>
      </c>
    </row>
    <row r="7" spans="1:8" s="502" customFormat="1" ht="10.5">
      <c r="A7" s="497" t="s">
        <v>48</v>
      </c>
      <c r="B7" s="503" t="s">
        <v>517</v>
      </c>
      <c r="C7" s="503" t="s">
        <v>50</v>
      </c>
      <c r="D7" s="503" t="s">
        <v>699</v>
      </c>
      <c r="E7" s="501" t="s">
        <v>520</v>
      </c>
      <c r="F7" s="501" t="s">
        <v>38</v>
      </c>
      <c r="G7" s="501" t="s">
        <v>51</v>
      </c>
      <c r="H7" s="501" t="s">
        <v>521</v>
      </c>
    </row>
    <row r="8" spans="1:8" ht="3.75" customHeight="1">
      <c r="A8" s="504"/>
      <c r="B8" s="505"/>
      <c r="C8" s="505"/>
      <c r="D8" s="505"/>
      <c r="E8" s="506"/>
      <c r="F8" s="506"/>
      <c r="G8" s="506"/>
      <c r="H8" s="506"/>
    </row>
    <row r="9" ht="3.75" customHeight="1"/>
    <row r="10" spans="1:8" ht="10.5">
      <c r="A10" s="507" t="s">
        <v>57</v>
      </c>
      <c r="E10" s="493">
        <f>E12+E23+E31+E35+E39+E43+E47+E51+E55+E60+E66+E74+E82+E87+E97+E101+E108+E114+E118</f>
        <v>3307</v>
      </c>
      <c r="F10" s="493">
        <f>F12+F23+F31+F35+F39+F43+F47+F51+F55+F60+F66+F74+F82+F87+F97+F101+F108+F114+F118</f>
        <v>2813</v>
      </c>
      <c r="G10" s="493">
        <f>G12+G23+G31+G35+G39+G43+G47+G51+G55+G60+G66+G74+G82+G87+G97+G101+G108+G114+G118</f>
        <v>2738</v>
      </c>
      <c r="H10" s="493">
        <f>H12+H23+H31+H35+H39+H43+H47+H51+H55+H60+H66+H74+H82+H87+H97+H101+H108+H114+H118</f>
        <v>6032</v>
      </c>
    </row>
    <row r="11" ht="3.75" customHeight="1"/>
    <row r="12" spans="1:8" ht="9">
      <c r="A12" s="508" t="s">
        <v>60</v>
      </c>
      <c r="D12" s="493"/>
      <c r="E12" s="493">
        <f>SUM(E14:E20)</f>
        <v>426</v>
      </c>
      <c r="F12" s="493">
        <f>SUM(F14:F20)</f>
        <v>470</v>
      </c>
      <c r="G12" s="493">
        <f>SUM(G14:G20)</f>
        <v>451</v>
      </c>
      <c r="H12" s="493">
        <f>SUM(H14:H20)</f>
        <v>840</v>
      </c>
    </row>
    <row r="13" ht="3.75" customHeight="1"/>
    <row r="14" spans="1:8" ht="9">
      <c r="A14" s="509" t="s">
        <v>61</v>
      </c>
      <c r="B14" s="510" t="s">
        <v>573</v>
      </c>
      <c r="C14" s="510" t="s">
        <v>700</v>
      </c>
      <c r="D14" s="490" t="s">
        <v>701</v>
      </c>
      <c r="E14" s="493">
        <v>164</v>
      </c>
      <c r="F14" s="493">
        <v>267</v>
      </c>
      <c r="G14" s="493">
        <v>258</v>
      </c>
      <c r="H14" s="493">
        <v>547</v>
      </c>
    </row>
    <row r="15" spans="1:8" ht="9">
      <c r="A15" s="511" t="s">
        <v>64</v>
      </c>
      <c r="B15" s="512" t="s">
        <v>65</v>
      </c>
      <c r="C15" s="512" t="s">
        <v>702</v>
      </c>
      <c r="D15" s="490" t="s">
        <v>65</v>
      </c>
      <c r="E15" s="493">
        <v>19</v>
      </c>
      <c r="F15" s="493">
        <v>26</v>
      </c>
      <c r="G15" s="493">
        <v>21</v>
      </c>
      <c r="H15" s="493">
        <v>44</v>
      </c>
    </row>
    <row r="16" spans="1:8" ht="9">
      <c r="A16" s="509" t="s">
        <v>67</v>
      </c>
      <c r="B16" s="510" t="s">
        <v>70</v>
      </c>
      <c r="C16" s="510" t="s">
        <v>576</v>
      </c>
      <c r="D16" s="490" t="s">
        <v>618</v>
      </c>
      <c r="E16" s="493">
        <v>162</v>
      </c>
      <c r="F16" s="493">
        <v>106</v>
      </c>
      <c r="G16" s="493">
        <v>96</v>
      </c>
      <c r="H16" s="493">
        <v>96</v>
      </c>
    </row>
    <row r="17" spans="1:8" ht="9">
      <c r="A17" s="509"/>
      <c r="B17" s="510" t="s">
        <v>72</v>
      </c>
      <c r="C17" s="510" t="s">
        <v>73</v>
      </c>
      <c r="D17" s="490" t="s">
        <v>619</v>
      </c>
      <c r="E17" s="493">
        <v>26</v>
      </c>
      <c r="F17" s="493">
        <v>23</v>
      </c>
      <c r="G17" s="493">
        <v>27</v>
      </c>
      <c r="H17" s="493">
        <v>50</v>
      </c>
    </row>
    <row r="18" spans="1:8" ht="9">
      <c r="A18" s="509" t="s">
        <v>77</v>
      </c>
      <c r="B18" s="510" t="s">
        <v>78</v>
      </c>
      <c r="C18" s="510" t="s">
        <v>79</v>
      </c>
      <c r="D18" s="490" t="s">
        <v>621</v>
      </c>
      <c r="E18" s="493">
        <v>34</v>
      </c>
      <c r="F18" s="493">
        <v>38</v>
      </c>
      <c r="G18" s="493">
        <v>36</v>
      </c>
      <c r="H18" s="493">
        <v>71</v>
      </c>
    </row>
    <row r="19" spans="1:8" ht="9">
      <c r="A19" s="509" t="s">
        <v>80</v>
      </c>
      <c r="B19" s="510" t="s">
        <v>703</v>
      </c>
      <c r="C19" s="510" t="s">
        <v>82</v>
      </c>
      <c r="D19" s="490" t="s">
        <v>623</v>
      </c>
      <c r="E19" s="493">
        <v>21</v>
      </c>
      <c r="F19" s="493">
        <v>10</v>
      </c>
      <c r="G19" s="493">
        <v>13</v>
      </c>
      <c r="H19" s="493">
        <v>32</v>
      </c>
    </row>
    <row r="21" spans="2:3" ht="7.5" customHeight="1">
      <c r="B21" s="513"/>
      <c r="C21" s="513"/>
    </row>
    <row r="22" spans="2:3" ht="7.5" customHeight="1">
      <c r="B22" s="513"/>
      <c r="C22" s="513"/>
    </row>
    <row r="23" spans="1:8" ht="9">
      <c r="A23" s="508" t="s">
        <v>108</v>
      </c>
      <c r="B23" s="514"/>
      <c r="E23" s="493">
        <f>SUM(E25:E29)</f>
        <v>363</v>
      </c>
      <c r="F23" s="493">
        <f>SUM(F25:F29)</f>
        <v>318</v>
      </c>
      <c r="G23" s="493">
        <f>SUM(G25:G29)</f>
        <v>265</v>
      </c>
      <c r="H23" s="493">
        <f>SUM(H25:H29)</f>
        <v>663</v>
      </c>
    </row>
    <row r="24" ht="3.75" customHeight="1"/>
    <row r="25" spans="1:8" ht="9">
      <c r="A25" s="509" t="s">
        <v>112</v>
      </c>
      <c r="B25" s="510" t="s">
        <v>113</v>
      </c>
      <c r="C25" s="510" t="s">
        <v>114</v>
      </c>
      <c r="D25" s="490" t="s">
        <v>704</v>
      </c>
      <c r="E25" s="493">
        <v>148</v>
      </c>
      <c r="F25" s="493">
        <v>198</v>
      </c>
      <c r="G25" s="493">
        <v>190</v>
      </c>
      <c r="H25" s="493">
        <v>341</v>
      </c>
    </row>
    <row r="26" spans="1:8" ht="9">
      <c r="A26" s="509"/>
      <c r="B26" s="510" t="s">
        <v>117</v>
      </c>
      <c r="C26" s="510" t="s">
        <v>118</v>
      </c>
      <c r="D26" s="490" t="s">
        <v>631</v>
      </c>
      <c r="E26" s="493">
        <v>81</v>
      </c>
      <c r="F26" s="493">
        <v>31</v>
      </c>
      <c r="G26" s="493">
        <v>19</v>
      </c>
      <c r="H26" s="493">
        <v>133</v>
      </c>
    </row>
    <row r="27" spans="1:8" ht="9">
      <c r="A27" s="509"/>
      <c r="B27" s="510" t="s">
        <v>119</v>
      </c>
      <c r="C27" s="510" t="s">
        <v>120</v>
      </c>
      <c r="D27" s="490" t="s">
        <v>119</v>
      </c>
      <c r="E27" s="493">
        <v>88</v>
      </c>
      <c r="F27" s="493">
        <v>33</v>
      </c>
      <c r="G27" s="493">
        <v>31</v>
      </c>
      <c r="H27" s="493">
        <v>118</v>
      </c>
    </row>
    <row r="28" spans="1:8" ht="9">
      <c r="A28" s="509"/>
      <c r="B28" s="510" t="s">
        <v>593</v>
      </c>
      <c r="C28" s="510" t="s">
        <v>126</v>
      </c>
      <c r="D28" s="490" t="s">
        <v>593</v>
      </c>
      <c r="E28" s="493">
        <v>30</v>
      </c>
      <c r="F28" s="493">
        <v>48</v>
      </c>
      <c r="G28" s="493">
        <v>18</v>
      </c>
      <c r="H28" s="493">
        <v>49</v>
      </c>
    </row>
    <row r="29" spans="1:8" ht="9">
      <c r="A29" s="509"/>
      <c r="B29" s="512" t="s">
        <v>632</v>
      </c>
      <c r="C29" s="512" t="s">
        <v>128</v>
      </c>
      <c r="D29" s="515" t="s">
        <v>633</v>
      </c>
      <c r="E29" s="493">
        <v>16</v>
      </c>
      <c r="F29" s="493">
        <v>8</v>
      </c>
      <c r="G29" s="493">
        <v>7</v>
      </c>
      <c r="H29" s="493">
        <v>22</v>
      </c>
    </row>
    <row r="30" spans="2:3" ht="7.5" customHeight="1">
      <c r="B30" s="513"/>
      <c r="C30" s="513"/>
    </row>
    <row r="31" spans="1:8" ht="9">
      <c r="A31" s="508" t="s">
        <v>132</v>
      </c>
      <c r="E31" s="493">
        <f>SUM(E33)</f>
        <v>94</v>
      </c>
      <c r="F31" s="493">
        <f>SUM(F33)</f>
        <v>30</v>
      </c>
      <c r="G31" s="493">
        <f>SUM(G33)</f>
        <v>33</v>
      </c>
      <c r="H31" s="493">
        <f>SUM(H33)</f>
        <v>126</v>
      </c>
    </row>
    <row r="32" ht="3.75" customHeight="1"/>
    <row r="33" spans="1:8" ht="9">
      <c r="A33" s="509" t="s">
        <v>136</v>
      </c>
      <c r="B33" s="510" t="s">
        <v>137</v>
      </c>
      <c r="C33" s="510" t="s">
        <v>138</v>
      </c>
      <c r="D33" s="490" t="s">
        <v>634</v>
      </c>
      <c r="E33" s="493">
        <v>94</v>
      </c>
      <c r="F33" s="493">
        <v>30</v>
      </c>
      <c r="G33" s="493">
        <v>33</v>
      </c>
      <c r="H33" s="493">
        <v>126</v>
      </c>
    </row>
    <row r="34" spans="2:3" ht="7.5" customHeight="1">
      <c r="B34" s="513"/>
      <c r="C34" s="513"/>
    </row>
    <row r="35" spans="1:8" ht="9">
      <c r="A35" s="508" t="s">
        <v>141</v>
      </c>
      <c r="B35" s="514"/>
      <c r="E35" s="493">
        <f>SUM(E37)</f>
        <v>16</v>
      </c>
      <c r="F35" s="493">
        <f>SUM(F37)</f>
        <v>20</v>
      </c>
      <c r="G35" s="493">
        <f>SUM(G37)</f>
        <v>20</v>
      </c>
      <c r="H35" s="493">
        <f>SUM(H37)</f>
        <v>67</v>
      </c>
    </row>
    <row r="36" ht="3.75" customHeight="1"/>
    <row r="37" spans="1:8" ht="9">
      <c r="A37" s="509" t="s">
        <v>151</v>
      </c>
      <c r="B37" s="512" t="s">
        <v>156</v>
      </c>
      <c r="C37" s="512" t="s">
        <v>157</v>
      </c>
      <c r="D37" s="515" t="s">
        <v>635</v>
      </c>
      <c r="E37" s="493">
        <v>16</v>
      </c>
      <c r="F37" s="493">
        <v>20</v>
      </c>
      <c r="G37" s="493">
        <v>20</v>
      </c>
      <c r="H37" s="493">
        <v>67</v>
      </c>
    </row>
    <row r="38" spans="2:3" ht="7.5" customHeight="1">
      <c r="B38" s="513"/>
      <c r="C38" s="513"/>
    </row>
    <row r="39" spans="1:8" ht="9">
      <c r="A39" s="508" t="s">
        <v>434</v>
      </c>
      <c r="B39" s="516"/>
      <c r="E39" s="493">
        <f>SUM(E41)</f>
        <v>97</v>
      </c>
      <c r="F39" s="493">
        <f>SUM(F41)</f>
        <v>50</v>
      </c>
      <c r="G39" s="493">
        <f>SUM(G41)</f>
        <v>46</v>
      </c>
      <c r="H39" s="493">
        <f>SUM(H41)</f>
        <v>138</v>
      </c>
    </row>
    <row r="40" ht="3.75" customHeight="1"/>
    <row r="41" spans="1:8" ht="9">
      <c r="A41" s="509" t="s">
        <v>168</v>
      </c>
      <c r="B41" s="510" t="s">
        <v>173</v>
      </c>
      <c r="C41" s="510" t="s">
        <v>174</v>
      </c>
      <c r="D41" s="490" t="s">
        <v>639</v>
      </c>
      <c r="E41" s="493">
        <v>97</v>
      </c>
      <c r="F41" s="493">
        <v>50</v>
      </c>
      <c r="G41" s="493">
        <v>46</v>
      </c>
      <c r="H41" s="493">
        <v>138</v>
      </c>
    </row>
    <row r="42" spans="2:3" ht="7.5" customHeight="1">
      <c r="B42" s="513"/>
      <c r="C42" s="513"/>
    </row>
    <row r="43" spans="1:8" ht="9">
      <c r="A43" s="508" t="s">
        <v>438</v>
      </c>
      <c r="B43" s="516"/>
      <c r="E43" s="493">
        <f>SUM(E45)</f>
        <v>106</v>
      </c>
      <c r="F43" s="493">
        <f>SUM(F45)</f>
        <v>204</v>
      </c>
      <c r="G43" s="493">
        <f>SUM(G45)</f>
        <v>197</v>
      </c>
      <c r="H43" s="493">
        <f>SUM(H45)</f>
        <v>309</v>
      </c>
    </row>
    <row r="44" ht="3.75" customHeight="1"/>
    <row r="45" spans="1:8" ht="9">
      <c r="A45" s="509" t="s">
        <v>181</v>
      </c>
      <c r="B45" s="512" t="s">
        <v>184</v>
      </c>
      <c r="C45" s="512" t="s">
        <v>185</v>
      </c>
      <c r="D45" s="490" t="s">
        <v>532</v>
      </c>
      <c r="E45" s="493">
        <v>106</v>
      </c>
      <c r="F45" s="493">
        <v>204</v>
      </c>
      <c r="G45" s="493">
        <v>197</v>
      </c>
      <c r="H45" s="493">
        <v>309</v>
      </c>
    </row>
    <row r="46" spans="2:3" ht="7.5" customHeight="1">
      <c r="B46" s="513"/>
      <c r="C46" s="513"/>
    </row>
    <row r="47" spans="1:8" ht="9">
      <c r="A47" s="508" t="s">
        <v>504</v>
      </c>
      <c r="B47" s="513"/>
      <c r="E47" s="493">
        <f>SUM(E49)</f>
        <v>50</v>
      </c>
      <c r="F47" s="493">
        <f>SUM(F49)</f>
        <v>71</v>
      </c>
      <c r="G47" s="493">
        <f>SUM(G49)</f>
        <v>77</v>
      </c>
      <c r="H47" s="493">
        <f>SUM(H49)</f>
        <v>170</v>
      </c>
    </row>
    <row r="48" ht="3.75" customHeight="1"/>
    <row r="49" spans="1:8" ht="9">
      <c r="A49" s="509" t="s">
        <v>129</v>
      </c>
      <c r="B49" s="510" t="s">
        <v>210</v>
      </c>
      <c r="C49" s="510" t="s">
        <v>211</v>
      </c>
      <c r="D49" s="490" t="s">
        <v>705</v>
      </c>
      <c r="E49" s="493">
        <v>50</v>
      </c>
      <c r="F49" s="493">
        <v>71</v>
      </c>
      <c r="G49" s="493">
        <v>77</v>
      </c>
      <c r="H49" s="493">
        <v>170</v>
      </c>
    </row>
    <row r="50" spans="2:3" ht="7.5" customHeight="1">
      <c r="B50" s="513"/>
      <c r="C50" s="513"/>
    </row>
    <row r="51" spans="1:8" ht="9">
      <c r="A51" s="508" t="s">
        <v>212</v>
      </c>
      <c r="B51" s="516"/>
      <c r="E51" s="493">
        <f>SUM(E53)</f>
        <v>219</v>
      </c>
      <c r="F51" s="493">
        <f>SUM(F53)</f>
        <v>72</v>
      </c>
      <c r="G51" s="493">
        <f>SUM(G53)</f>
        <v>82</v>
      </c>
      <c r="H51" s="493">
        <f>SUM(H53)</f>
        <v>295</v>
      </c>
    </row>
    <row r="52" ht="3.75" customHeight="1"/>
    <row r="53" spans="1:8" ht="9">
      <c r="A53" s="509" t="s">
        <v>213</v>
      </c>
      <c r="B53" s="510" t="s">
        <v>441</v>
      </c>
      <c r="C53" s="510" t="s">
        <v>219</v>
      </c>
      <c r="D53" s="490" t="s">
        <v>643</v>
      </c>
      <c r="E53" s="493">
        <v>219</v>
      </c>
      <c r="F53" s="493">
        <v>72</v>
      </c>
      <c r="G53" s="493">
        <v>82</v>
      </c>
      <c r="H53" s="493">
        <v>295</v>
      </c>
    </row>
    <row r="54" spans="2:3" ht="7.5" customHeight="1">
      <c r="B54" s="513"/>
      <c r="C54" s="513"/>
    </row>
    <row r="55" spans="1:8" ht="9">
      <c r="A55" s="508" t="s">
        <v>222</v>
      </c>
      <c r="B55" s="516"/>
      <c r="E55" s="493">
        <f>SUM(E57:E58)</f>
        <v>87</v>
      </c>
      <c r="F55" s="493">
        <f>SUM(F57:F58)</f>
        <v>51</v>
      </c>
      <c r="G55" s="493">
        <f>SUM(G57:G58)</f>
        <v>38</v>
      </c>
      <c r="H55" s="493">
        <f>SUM(H57:H58)</f>
        <v>130</v>
      </c>
    </row>
    <row r="56" ht="3.75" customHeight="1"/>
    <row r="57" spans="1:8" ht="9">
      <c r="A57" s="509" t="s">
        <v>226</v>
      </c>
      <c r="B57" s="510" t="s">
        <v>706</v>
      </c>
      <c r="C57" s="510" t="s">
        <v>228</v>
      </c>
      <c r="D57" s="490" t="s">
        <v>644</v>
      </c>
      <c r="E57" s="493">
        <v>17</v>
      </c>
      <c r="F57" s="493">
        <v>6</v>
      </c>
      <c r="G57" s="493">
        <v>1</v>
      </c>
      <c r="H57" s="493">
        <v>1</v>
      </c>
    </row>
    <row r="58" spans="1:8" ht="9">
      <c r="A58" s="509" t="s">
        <v>231</v>
      </c>
      <c r="B58" s="510" t="s">
        <v>234</v>
      </c>
      <c r="C58" s="510" t="s">
        <v>235</v>
      </c>
      <c r="D58" s="490" t="s">
        <v>645</v>
      </c>
      <c r="E58" s="493">
        <v>70</v>
      </c>
      <c r="F58" s="493">
        <v>45</v>
      </c>
      <c r="G58" s="493">
        <v>37</v>
      </c>
      <c r="H58" s="493">
        <v>129</v>
      </c>
    </row>
    <row r="59" spans="2:3" ht="7.5" customHeight="1">
      <c r="B59" s="513"/>
      <c r="C59" s="513"/>
    </row>
    <row r="60" spans="1:8" ht="9">
      <c r="A60" s="508" t="s">
        <v>240</v>
      </c>
      <c r="B60" s="516"/>
      <c r="E60" s="493">
        <f>SUM(E62:E64)</f>
        <v>108</v>
      </c>
      <c r="F60" s="493">
        <f>SUM(F62:F64)</f>
        <v>39</v>
      </c>
      <c r="G60" s="493">
        <f>SUM(G62:G64)</f>
        <v>29</v>
      </c>
      <c r="H60" s="493">
        <f>SUM(H62:H64)</f>
        <v>138</v>
      </c>
    </row>
    <row r="61" ht="3.75" customHeight="1"/>
    <row r="62" spans="1:8" ht="9">
      <c r="A62" s="509" t="s">
        <v>223</v>
      </c>
      <c r="B62" s="510" t="s">
        <v>243</v>
      </c>
      <c r="C62" s="510" t="s">
        <v>244</v>
      </c>
      <c r="D62" s="490" t="s">
        <v>646</v>
      </c>
      <c r="E62" s="493">
        <v>6</v>
      </c>
      <c r="F62" s="493">
        <v>7</v>
      </c>
      <c r="G62" s="493">
        <v>7</v>
      </c>
      <c r="H62" s="493">
        <v>16</v>
      </c>
    </row>
    <row r="63" spans="1:8" ht="9">
      <c r="A63" s="509" t="s">
        <v>231</v>
      </c>
      <c r="B63" s="510" t="s">
        <v>247</v>
      </c>
      <c r="C63" s="510" t="s">
        <v>248</v>
      </c>
      <c r="D63" s="490" t="s">
        <v>648</v>
      </c>
      <c r="E63" s="493">
        <v>32</v>
      </c>
      <c r="F63" s="493">
        <v>26</v>
      </c>
      <c r="G63" s="493">
        <v>15</v>
      </c>
      <c r="H63" s="493">
        <v>45</v>
      </c>
    </row>
    <row r="64" spans="1:8" ht="9">
      <c r="A64" s="509" t="s">
        <v>249</v>
      </c>
      <c r="B64" s="510" t="s">
        <v>250</v>
      </c>
      <c r="C64" s="510" t="s">
        <v>251</v>
      </c>
      <c r="D64" s="490" t="s">
        <v>649</v>
      </c>
      <c r="E64" s="493">
        <v>70</v>
      </c>
      <c r="F64" s="493">
        <v>6</v>
      </c>
      <c r="G64" s="493">
        <v>7</v>
      </c>
      <c r="H64" s="493">
        <v>77</v>
      </c>
    </row>
    <row r="65" spans="2:3" ht="7.5" customHeight="1">
      <c r="B65" s="513"/>
      <c r="C65" s="513"/>
    </row>
    <row r="66" spans="1:8" ht="9">
      <c r="A66" s="508" t="s">
        <v>256</v>
      </c>
      <c r="B66" s="516"/>
      <c r="E66" s="493">
        <f>SUM(E68:E72)</f>
        <v>354</v>
      </c>
      <c r="F66" s="493">
        <f>SUM(F68:F72)</f>
        <v>253</v>
      </c>
      <c r="G66" s="493">
        <f>SUM(G68:G72)</f>
        <v>233</v>
      </c>
      <c r="H66" s="493">
        <f>SUM(H68:H72)</f>
        <v>567</v>
      </c>
    </row>
    <row r="67" ht="3.75" customHeight="1"/>
    <row r="68" spans="1:8" ht="9">
      <c r="A68" s="509" t="s">
        <v>257</v>
      </c>
      <c r="B68" s="510" t="s">
        <v>258</v>
      </c>
      <c r="C68" s="510" t="s">
        <v>259</v>
      </c>
      <c r="D68" s="490" t="s">
        <v>258</v>
      </c>
      <c r="E68" s="493">
        <v>14</v>
      </c>
      <c r="F68" s="493">
        <v>39</v>
      </c>
      <c r="G68" s="493">
        <v>5</v>
      </c>
      <c r="H68" s="493">
        <v>5</v>
      </c>
    </row>
    <row r="69" spans="1:8" ht="9">
      <c r="A69" s="509"/>
      <c r="B69" s="510" t="s">
        <v>258</v>
      </c>
      <c r="C69" s="510" t="s">
        <v>259</v>
      </c>
      <c r="D69" s="490" t="s">
        <v>707</v>
      </c>
      <c r="E69" s="493">
        <v>176</v>
      </c>
      <c r="F69" s="493">
        <v>115</v>
      </c>
      <c r="G69" s="493">
        <v>127</v>
      </c>
      <c r="H69" s="493">
        <v>302</v>
      </c>
    </row>
    <row r="70" spans="1:8" ht="9">
      <c r="A70" s="509" t="s">
        <v>262</v>
      </c>
      <c r="B70" s="510" t="s">
        <v>263</v>
      </c>
      <c r="C70" s="510" t="s">
        <v>264</v>
      </c>
      <c r="D70" s="490" t="s">
        <v>651</v>
      </c>
      <c r="E70" s="493">
        <v>89</v>
      </c>
      <c r="F70" s="493">
        <v>51</v>
      </c>
      <c r="G70" s="493">
        <v>50</v>
      </c>
      <c r="H70" s="493">
        <v>134</v>
      </c>
    </row>
    <row r="71" spans="1:8" ht="9">
      <c r="A71" s="509" t="s">
        <v>265</v>
      </c>
      <c r="B71" s="512" t="s">
        <v>266</v>
      </c>
      <c r="C71" s="512" t="s">
        <v>267</v>
      </c>
      <c r="D71" s="490" t="s">
        <v>448</v>
      </c>
      <c r="E71" s="493">
        <v>75</v>
      </c>
      <c r="F71" s="493">
        <v>48</v>
      </c>
      <c r="G71" s="493">
        <v>51</v>
      </c>
      <c r="H71" s="493">
        <v>126</v>
      </c>
    </row>
    <row r="73" spans="2:3" ht="7.5" customHeight="1">
      <c r="B73" s="513"/>
      <c r="C73" s="513"/>
    </row>
    <row r="74" spans="1:8" ht="9">
      <c r="A74" s="508" t="s">
        <v>270</v>
      </c>
      <c r="B74" s="516"/>
      <c r="E74" s="493">
        <f>SUM(E76:E80)</f>
        <v>151</v>
      </c>
      <c r="F74" s="493">
        <f>SUM(F76:F80)</f>
        <v>79</v>
      </c>
      <c r="G74" s="493">
        <f>SUM(G76:G80)</f>
        <v>91</v>
      </c>
      <c r="H74" s="493">
        <f>SUM(H76:H80)</f>
        <v>209</v>
      </c>
    </row>
    <row r="75" ht="3.75" customHeight="1"/>
    <row r="76" spans="1:8" ht="9">
      <c r="A76" s="509" t="s">
        <v>271</v>
      </c>
      <c r="B76" s="510" t="s">
        <v>272</v>
      </c>
      <c r="C76" s="510" t="s">
        <v>273</v>
      </c>
      <c r="D76" s="490" t="s">
        <v>654</v>
      </c>
      <c r="E76" s="493">
        <v>90</v>
      </c>
      <c r="F76" s="493">
        <v>53</v>
      </c>
      <c r="G76" s="493">
        <v>61</v>
      </c>
      <c r="H76" s="493">
        <v>149</v>
      </c>
    </row>
    <row r="77" spans="1:8" ht="9">
      <c r="A77" s="509"/>
      <c r="B77" s="510" t="s">
        <v>274</v>
      </c>
      <c r="C77" s="510" t="s">
        <v>275</v>
      </c>
      <c r="D77" s="490" t="s">
        <v>655</v>
      </c>
      <c r="E77" s="493">
        <v>28</v>
      </c>
      <c r="F77" s="493">
        <v>17</v>
      </c>
      <c r="G77" s="493">
        <v>16</v>
      </c>
      <c r="H77" s="493">
        <v>16</v>
      </c>
    </row>
    <row r="78" spans="1:8" ht="9">
      <c r="A78" s="509" t="s">
        <v>276</v>
      </c>
      <c r="B78" s="510" t="s">
        <v>453</v>
      </c>
      <c r="C78" s="512" t="s">
        <v>454</v>
      </c>
      <c r="D78" s="490" t="s">
        <v>453</v>
      </c>
      <c r="E78" s="493">
        <v>19</v>
      </c>
      <c r="F78" s="493">
        <v>6</v>
      </c>
      <c r="G78" s="493">
        <v>9</v>
      </c>
      <c r="H78" s="493">
        <v>26</v>
      </c>
    </row>
    <row r="79" spans="1:8" ht="9">
      <c r="A79" s="509"/>
      <c r="B79" s="510" t="s">
        <v>453</v>
      </c>
      <c r="C79" s="512" t="s">
        <v>454</v>
      </c>
      <c r="D79" s="515" t="s">
        <v>656</v>
      </c>
      <c r="E79" s="493">
        <v>10</v>
      </c>
      <c r="F79" s="493">
        <v>2</v>
      </c>
      <c r="G79" s="493">
        <v>4</v>
      </c>
      <c r="H79" s="493">
        <v>13</v>
      </c>
    </row>
    <row r="80" spans="1:8" ht="9">
      <c r="A80" s="509"/>
      <c r="B80" s="510" t="s">
        <v>279</v>
      </c>
      <c r="C80" s="510" t="s">
        <v>280</v>
      </c>
      <c r="D80" s="490" t="s">
        <v>279</v>
      </c>
      <c r="E80" s="493">
        <v>4</v>
      </c>
      <c r="F80" s="493">
        <v>1</v>
      </c>
      <c r="G80" s="493">
        <v>1</v>
      </c>
      <c r="H80" s="493">
        <v>5</v>
      </c>
    </row>
    <row r="81" spans="2:3" ht="7.5" customHeight="1">
      <c r="B81" s="513"/>
      <c r="C81" s="513"/>
    </row>
    <row r="82" spans="1:8" ht="9">
      <c r="A82" s="508" t="s">
        <v>281</v>
      </c>
      <c r="B82" s="516"/>
      <c r="E82" s="493">
        <f>SUM(E84:E85)</f>
        <v>101</v>
      </c>
      <c r="F82" s="493">
        <f>SUM(F84:F85)</f>
        <v>36</v>
      </c>
      <c r="G82" s="493">
        <f>SUM(G84:G85)</f>
        <v>31</v>
      </c>
      <c r="H82" s="493">
        <f>SUM(H84:H85)</f>
        <v>133</v>
      </c>
    </row>
    <row r="83" ht="3.75" customHeight="1"/>
    <row r="84" spans="1:8" ht="9">
      <c r="A84" s="509" t="s">
        <v>223</v>
      </c>
      <c r="B84" s="510" t="s">
        <v>229</v>
      </c>
      <c r="C84" s="510" t="s">
        <v>282</v>
      </c>
      <c r="D84" s="490" t="s">
        <v>657</v>
      </c>
      <c r="E84" s="493">
        <v>7</v>
      </c>
      <c r="F84" s="493">
        <v>7</v>
      </c>
      <c r="G84" s="493">
        <v>1</v>
      </c>
      <c r="H84" s="493">
        <v>10</v>
      </c>
    </row>
    <row r="85" spans="1:8" ht="9">
      <c r="A85" s="509" t="s">
        <v>283</v>
      </c>
      <c r="B85" s="510" t="s">
        <v>284</v>
      </c>
      <c r="C85" s="510" t="s">
        <v>285</v>
      </c>
      <c r="D85" s="490" t="s">
        <v>708</v>
      </c>
      <c r="E85" s="493">
        <v>94</v>
      </c>
      <c r="F85" s="493">
        <v>29</v>
      </c>
      <c r="G85" s="493">
        <v>30</v>
      </c>
      <c r="H85" s="493">
        <v>123</v>
      </c>
    </row>
    <row r="86" spans="2:3" ht="7.5" customHeight="1">
      <c r="B86" s="513"/>
      <c r="C86" s="513"/>
    </row>
    <row r="87" spans="1:8" ht="9">
      <c r="A87" s="508" t="s">
        <v>296</v>
      </c>
      <c r="B87" s="516"/>
      <c r="E87" s="493">
        <f>SUM(E89:E95)</f>
        <v>64</v>
      </c>
      <c r="F87" s="493">
        <f>SUM(F89:F95)</f>
        <v>46</v>
      </c>
      <c r="G87" s="493">
        <f>SUM(G89:G95)</f>
        <v>108</v>
      </c>
      <c r="H87" s="493">
        <f>SUM(H89:H95)</f>
        <v>157</v>
      </c>
    </row>
    <row r="88" ht="3.75" customHeight="1"/>
    <row r="89" spans="1:8" ht="9">
      <c r="A89" s="509" t="s">
        <v>297</v>
      </c>
      <c r="B89" s="512" t="s">
        <v>506</v>
      </c>
      <c r="C89" s="510" t="s">
        <v>300</v>
      </c>
      <c r="D89" s="490" t="s">
        <v>506</v>
      </c>
      <c r="E89" s="493">
        <v>24</v>
      </c>
      <c r="F89" s="493">
        <v>15</v>
      </c>
      <c r="G89" s="493">
        <v>13</v>
      </c>
      <c r="H89" s="493">
        <v>38</v>
      </c>
    </row>
    <row r="90" spans="1:8" ht="9">
      <c r="A90" s="509" t="s">
        <v>301</v>
      </c>
      <c r="B90" s="510" t="s">
        <v>304</v>
      </c>
      <c r="C90" s="510" t="s">
        <v>305</v>
      </c>
      <c r="D90" s="515" t="s">
        <v>663</v>
      </c>
      <c r="E90" s="493">
        <v>20</v>
      </c>
      <c r="F90" s="493">
        <v>14</v>
      </c>
      <c r="G90" s="493">
        <v>62</v>
      </c>
      <c r="H90" s="493">
        <v>74</v>
      </c>
    </row>
    <row r="91" spans="1:8" ht="9">
      <c r="A91" s="509"/>
      <c r="B91" s="512" t="s">
        <v>306</v>
      </c>
      <c r="C91" s="512" t="s">
        <v>307</v>
      </c>
      <c r="D91" s="490" t="s">
        <v>664</v>
      </c>
      <c r="E91" s="493">
        <v>7</v>
      </c>
      <c r="F91" s="493">
        <v>8</v>
      </c>
      <c r="G91" s="493">
        <v>23</v>
      </c>
      <c r="H91" s="493">
        <v>23</v>
      </c>
    </row>
    <row r="92" spans="1:8" ht="9">
      <c r="A92" s="509" t="s">
        <v>313</v>
      </c>
      <c r="B92" s="510" t="s">
        <v>316</v>
      </c>
      <c r="C92" s="510" t="s">
        <v>317</v>
      </c>
      <c r="D92" s="490" t="s">
        <v>669</v>
      </c>
      <c r="E92" s="493">
        <v>7</v>
      </c>
      <c r="F92" s="493">
        <v>6</v>
      </c>
      <c r="G92" s="493">
        <v>8</v>
      </c>
      <c r="H92" s="493">
        <v>13</v>
      </c>
    </row>
    <row r="93" spans="2:8" ht="9">
      <c r="B93" s="510" t="s">
        <v>316</v>
      </c>
      <c r="C93" s="510" t="s">
        <v>317</v>
      </c>
      <c r="D93" s="490" t="s">
        <v>671</v>
      </c>
      <c r="E93" s="493">
        <v>6</v>
      </c>
      <c r="F93" s="493">
        <v>3</v>
      </c>
      <c r="G93" s="493">
        <v>2</v>
      </c>
      <c r="H93" s="493">
        <v>9</v>
      </c>
    </row>
    <row r="95" spans="1:3" ht="9">
      <c r="A95" s="509"/>
      <c r="B95" s="510"/>
      <c r="C95" s="510"/>
    </row>
    <row r="96" spans="2:3" ht="7.5" customHeight="1">
      <c r="B96" s="513"/>
      <c r="C96" s="513"/>
    </row>
    <row r="97" spans="1:8" ht="9">
      <c r="A97" s="508" t="s">
        <v>508</v>
      </c>
      <c r="B97" s="516"/>
      <c r="E97" s="493">
        <f>SUM(E99)</f>
        <v>9</v>
      </c>
      <c r="F97" s="493">
        <f>SUM(F99)</f>
        <v>10</v>
      </c>
      <c r="G97" s="493">
        <f>SUM(G99)</f>
        <v>14</v>
      </c>
      <c r="H97" s="493">
        <f>SUM(H99)</f>
        <v>20</v>
      </c>
    </row>
    <row r="98" ht="3.75" customHeight="1"/>
    <row r="99" spans="1:8" ht="9">
      <c r="A99" s="509" t="s">
        <v>336</v>
      </c>
      <c r="B99" s="510" t="s">
        <v>337</v>
      </c>
      <c r="C99" s="510" t="s">
        <v>338</v>
      </c>
      <c r="D99" s="490" t="s">
        <v>673</v>
      </c>
      <c r="E99" s="493">
        <v>9</v>
      </c>
      <c r="F99" s="493">
        <v>10</v>
      </c>
      <c r="G99" s="493">
        <v>14</v>
      </c>
      <c r="H99" s="493">
        <v>20</v>
      </c>
    </row>
    <row r="100" spans="2:3" ht="7.5" customHeight="1">
      <c r="B100" s="513"/>
      <c r="C100" s="513"/>
    </row>
    <row r="101" spans="1:8" ht="9">
      <c r="A101" s="508" t="s">
        <v>343</v>
      </c>
      <c r="B101" s="516"/>
      <c r="E101" s="493">
        <f>SUM(E103:E106)</f>
        <v>163</v>
      </c>
      <c r="F101" s="493">
        <f>SUM(F103:F106)</f>
        <v>83</v>
      </c>
      <c r="G101" s="493">
        <f>SUM(G103:G106)</f>
        <v>75</v>
      </c>
      <c r="H101" s="493">
        <f>SUM(H103:H106)</f>
        <v>226</v>
      </c>
    </row>
    <row r="102" ht="3.75" customHeight="1"/>
    <row r="103" spans="1:8" ht="9">
      <c r="A103" s="509" t="s">
        <v>344</v>
      </c>
      <c r="B103" s="510" t="s">
        <v>345</v>
      </c>
      <c r="C103" s="510" t="s">
        <v>346</v>
      </c>
      <c r="D103" s="490" t="s">
        <v>675</v>
      </c>
      <c r="E103" s="493">
        <v>13</v>
      </c>
      <c r="F103" s="493">
        <v>6</v>
      </c>
      <c r="G103" s="493">
        <v>1</v>
      </c>
      <c r="H103" s="493">
        <v>1</v>
      </c>
    </row>
    <row r="104" spans="1:8" ht="9">
      <c r="A104" s="509" t="s">
        <v>349</v>
      </c>
      <c r="B104" s="510" t="s">
        <v>350</v>
      </c>
      <c r="C104" s="510" t="s">
        <v>351</v>
      </c>
      <c r="D104" s="490" t="s">
        <v>679</v>
      </c>
      <c r="E104" s="493">
        <v>22</v>
      </c>
      <c r="F104" s="493">
        <v>11</v>
      </c>
      <c r="G104" s="493">
        <v>9</v>
      </c>
      <c r="H104" s="493">
        <v>33</v>
      </c>
    </row>
    <row r="105" spans="1:8" ht="9">
      <c r="A105" s="509" t="s">
        <v>355</v>
      </c>
      <c r="B105" s="510" t="s">
        <v>356</v>
      </c>
      <c r="C105" s="510" t="s">
        <v>357</v>
      </c>
      <c r="D105" s="490" t="s">
        <v>682</v>
      </c>
      <c r="E105" s="493">
        <v>33</v>
      </c>
      <c r="F105" s="493">
        <v>29</v>
      </c>
      <c r="G105" s="493">
        <v>30</v>
      </c>
      <c r="H105" s="493">
        <v>65</v>
      </c>
    </row>
    <row r="106" spans="1:8" ht="9">
      <c r="A106" s="509"/>
      <c r="B106" s="510" t="s">
        <v>358</v>
      </c>
      <c r="C106" s="510" t="s">
        <v>359</v>
      </c>
      <c r="D106" s="490" t="s">
        <v>709</v>
      </c>
      <c r="E106" s="493">
        <v>95</v>
      </c>
      <c r="F106" s="493">
        <v>37</v>
      </c>
      <c r="G106" s="493">
        <v>35</v>
      </c>
      <c r="H106" s="493">
        <v>127</v>
      </c>
    </row>
    <row r="107" spans="2:3" ht="7.5" customHeight="1">
      <c r="B107" s="513"/>
      <c r="C107" s="513"/>
    </row>
    <row r="108" spans="1:8" ht="9">
      <c r="A108" s="508" t="s">
        <v>510</v>
      </c>
      <c r="B108" s="516"/>
      <c r="E108" s="493">
        <f>SUM(E110:E113)</f>
        <v>134</v>
      </c>
      <c r="F108" s="493">
        <f>SUM(F110:F113)</f>
        <v>131</v>
      </c>
      <c r="G108" s="493">
        <f>SUM(G110:G113)</f>
        <v>146</v>
      </c>
      <c r="H108" s="493">
        <f>SUM(H110:H113)</f>
        <v>271</v>
      </c>
    </row>
    <row r="109" ht="3.75" customHeight="1"/>
    <row r="110" spans="1:8" ht="9">
      <c r="A110" s="509" t="s">
        <v>364</v>
      </c>
      <c r="B110" s="510" t="s">
        <v>365</v>
      </c>
      <c r="C110" s="510" t="s">
        <v>366</v>
      </c>
      <c r="D110" s="490" t="s">
        <v>365</v>
      </c>
      <c r="E110" s="493">
        <v>43</v>
      </c>
      <c r="F110" s="493">
        <v>88</v>
      </c>
      <c r="G110" s="493">
        <v>97</v>
      </c>
      <c r="H110" s="493">
        <v>134</v>
      </c>
    </row>
    <row r="111" spans="1:10" ht="9">
      <c r="A111" s="509" t="s">
        <v>134</v>
      </c>
      <c r="B111" s="510" t="s">
        <v>372</v>
      </c>
      <c r="C111" s="510" t="s">
        <v>373</v>
      </c>
      <c r="D111" s="490" t="s">
        <v>683</v>
      </c>
      <c r="E111" s="493">
        <v>28</v>
      </c>
      <c r="F111" s="493">
        <v>10</v>
      </c>
      <c r="G111" s="493">
        <v>15</v>
      </c>
      <c r="H111" s="493">
        <v>42</v>
      </c>
      <c r="I111" s="493"/>
      <c r="J111" s="493"/>
    </row>
    <row r="112" spans="1:8" ht="9">
      <c r="A112" s="509"/>
      <c r="B112" s="510" t="s">
        <v>372</v>
      </c>
      <c r="C112" s="510" t="s">
        <v>373</v>
      </c>
      <c r="D112" s="490" t="s">
        <v>684</v>
      </c>
      <c r="E112" s="493">
        <v>63</v>
      </c>
      <c r="F112" s="493">
        <v>33</v>
      </c>
      <c r="G112" s="493">
        <v>34</v>
      </c>
      <c r="H112" s="493">
        <v>95</v>
      </c>
    </row>
    <row r="113" ht="9">
      <c r="A113" s="509"/>
    </row>
    <row r="114" spans="1:8" ht="9">
      <c r="A114" s="508" t="s">
        <v>378</v>
      </c>
      <c r="B114" s="516"/>
      <c r="E114" s="493">
        <f>SUM(E116)</f>
        <v>633</v>
      </c>
      <c r="F114" s="493">
        <f>SUM(F116)</f>
        <v>705</v>
      </c>
      <c r="G114" s="493">
        <f>SUM(G116)</f>
        <v>680</v>
      </c>
      <c r="H114" s="493">
        <f>SUM(H116)</f>
        <v>1324</v>
      </c>
    </row>
    <row r="115" ht="3.75" customHeight="1"/>
    <row r="116" spans="1:8" ht="9">
      <c r="A116" s="509" t="s">
        <v>379</v>
      </c>
      <c r="B116" s="510" t="s">
        <v>384</v>
      </c>
      <c r="C116" s="510" t="s">
        <v>385</v>
      </c>
      <c r="D116" s="490" t="s">
        <v>687</v>
      </c>
      <c r="E116" s="493">
        <v>633</v>
      </c>
      <c r="F116" s="493">
        <v>705</v>
      </c>
      <c r="G116" s="493">
        <v>680</v>
      </c>
      <c r="H116" s="493">
        <v>1324</v>
      </c>
    </row>
    <row r="118" spans="1:8" ht="9">
      <c r="A118" s="517" t="s">
        <v>392</v>
      </c>
      <c r="E118" s="493">
        <f>SUM(E120)</f>
        <v>132</v>
      </c>
      <c r="F118" s="493">
        <f>SUM(F120)</f>
        <v>145</v>
      </c>
      <c r="G118" s="493">
        <f>SUM(G120)</f>
        <v>122</v>
      </c>
      <c r="H118" s="493">
        <f>SUM(H120)</f>
        <v>249</v>
      </c>
    </row>
    <row r="119" ht="3.75" customHeight="1"/>
    <row r="120" spans="1:8" ht="9">
      <c r="A120" s="509" t="s">
        <v>379</v>
      </c>
      <c r="B120" s="512" t="s">
        <v>393</v>
      </c>
      <c r="C120" s="512" t="s">
        <v>394</v>
      </c>
      <c r="D120" s="490" t="s">
        <v>689</v>
      </c>
      <c r="E120" s="493">
        <v>132</v>
      </c>
      <c r="F120" s="493">
        <v>145</v>
      </c>
      <c r="G120" s="493">
        <v>122</v>
      </c>
      <c r="H120" s="493">
        <v>249</v>
      </c>
    </row>
  </sheetData>
  <printOptions horizontalCentered="1"/>
  <pageMargins left="1" right="1" top="0.6" bottom="0.6" header="0.5" footer="0.5"/>
  <pageSetup orientation="landscape" r:id="rId1"/>
  <headerFooter alignWithMargins="0">
    <oddFooter>&amp;CPage &amp;8&amp;P+44
</oddFooter>
  </headerFooter>
  <rowBreaks count="1" manualBreakCount="1">
    <brk id="65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R804"/>
  <sheetViews>
    <sheetView zoomScale="125" zoomScaleNormal="125" workbookViewId="0" topLeftCell="A1">
      <selection activeCell="A741" sqref="A741"/>
    </sheetView>
  </sheetViews>
  <sheetFormatPr defaultColWidth="9.33203125" defaultRowHeight="10.5"/>
  <cols>
    <col min="1" max="1" width="15.83203125" style="518" customWidth="1"/>
    <col min="2" max="2" width="24.16015625" style="518" customWidth="1"/>
    <col min="3" max="3" width="6.83203125" style="518" customWidth="1"/>
    <col min="4" max="4" width="13.16015625" style="519" customWidth="1"/>
    <col min="5" max="5" width="13" style="519" customWidth="1"/>
    <col min="6" max="6" width="12.5" style="519" customWidth="1"/>
    <col min="7" max="7" width="15.33203125" style="519" customWidth="1"/>
    <col min="8" max="8" width="13.83203125" style="519" customWidth="1"/>
    <col min="9" max="9" width="13.5" style="518" customWidth="1"/>
    <col min="10" max="10" width="11.16015625" style="518" customWidth="1"/>
    <col min="11" max="11" width="11.33203125" style="518" customWidth="1"/>
    <col min="12" max="16" width="6" style="518" customWidth="1"/>
    <col min="17" max="17" width="9" style="518" customWidth="1"/>
    <col min="18" max="16384" width="6" style="518" customWidth="1"/>
  </cols>
  <sheetData>
    <row r="1" ht="3.75" customHeight="1"/>
    <row r="2" spans="1:8" ht="12.75">
      <c r="A2" s="520" t="s">
        <v>710</v>
      </c>
      <c r="B2" s="521"/>
      <c r="C2" s="521"/>
      <c r="D2" s="522"/>
      <c r="E2" s="522"/>
      <c r="F2" s="522"/>
      <c r="G2" s="522"/>
      <c r="H2" s="522"/>
    </row>
    <row r="3" spans="1:8" ht="12.75">
      <c r="A3" s="520" t="s">
        <v>711</v>
      </c>
      <c r="B3" s="521"/>
      <c r="C3" s="521"/>
      <c r="D3" s="522"/>
      <c r="E3" s="522"/>
      <c r="F3" s="522"/>
      <c r="G3" s="522"/>
      <c r="H3" s="522"/>
    </row>
    <row r="4" spans="1:8" ht="9">
      <c r="A4" s="523" t="s">
        <v>26</v>
      </c>
      <c r="B4" s="521"/>
      <c r="C4" s="521"/>
      <c r="D4" s="522"/>
      <c r="E4" s="522"/>
      <c r="F4" s="522"/>
      <c r="G4" s="522"/>
      <c r="H4" s="522"/>
    </row>
    <row r="5" ht="3.75" customHeight="1"/>
    <row r="6" spans="1:8" s="530" customFormat="1" ht="10.5">
      <c r="A6" s="524"/>
      <c r="B6" s="524"/>
      <c r="C6" s="525"/>
      <c r="D6" s="526"/>
      <c r="E6" s="527"/>
      <c r="F6" s="528" t="s">
        <v>712</v>
      </c>
      <c r="G6" s="527"/>
      <c r="H6" s="529"/>
    </row>
    <row r="7" spans="1:8" s="530" customFormat="1" ht="3.75" customHeight="1">
      <c r="A7" s="531"/>
      <c r="B7" s="531"/>
      <c r="C7" s="532"/>
      <c r="D7" s="533"/>
      <c r="E7" s="534"/>
      <c r="F7" s="534"/>
      <c r="G7" s="535"/>
      <c r="H7" s="536"/>
    </row>
    <row r="8" spans="1:8" s="530" customFormat="1" ht="3.75" customHeight="1">
      <c r="A8" s="537"/>
      <c r="B8" s="537"/>
      <c r="C8" s="537"/>
      <c r="D8" s="538"/>
      <c r="E8" s="538"/>
      <c r="F8" s="538"/>
      <c r="G8" s="538"/>
      <c r="H8" s="538"/>
    </row>
    <row r="9" spans="1:8" s="530" customFormat="1" ht="10.5">
      <c r="A9" s="539" t="s">
        <v>36</v>
      </c>
      <c r="B9" s="537"/>
      <c r="C9" s="537" t="s">
        <v>37</v>
      </c>
      <c r="D9" s="540"/>
      <c r="E9" s="540" t="s">
        <v>713</v>
      </c>
      <c r="F9" s="540" t="s">
        <v>714</v>
      </c>
      <c r="G9" s="541"/>
      <c r="H9" s="541"/>
    </row>
    <row r="10" spans="1:8" s="530" customFormat="1" ht="10.5">
      <c r="A10" s="539" t="s">
        <v>48</v>
      </c>
      <c r="B10" s="537" t="s">
        <v>49</v>
      </c>
      <c r="C10" s="537" t="s">
        <v>50</v>
      </c>
      <c r="D10" s="540" t="s">
        <v>42</v>
      </c>
      <c r="E10" s="540" t="s">
        <v>715</v>
      </c>
      <c r="F10" s="540" t="s">
        <v>716</v>
      </c>
      <c r="G10" s="540" t="s">
        <v>717</v>
      </c>
      <c r="H10" s="540" t="s">
        <v>718</v>
      </c>
    </row>
    <row r="11" spans="1:8" ht="3.75" customHeight="1">
      <c r="A11" s="542"/>
      <c r="B11" s="542"/>
      <c r="C11" s="542"/>
      <c r="D11" s="543"/>
      <c r="E11" s="543"/>
      <c r="F11" s="543"/>
      <c r="G11" s="543"/>
      <c r="H11" s="543"/>
    </row>
    <row r="12" spans="1:8" ht="3.75" customHeight="1">
      <c r="A12" s="544"/>
      <c r="B12" s="544"/>
      <c r="C12" s="544"/>
      <c r="D12" s="545"/>
      <c r="E12" s="545"/>
      <c r="F12" s="545"/>
      <c r="G12" s="545"/>
      <c r="H12" s="545"/>
    </row>
    <row r="13" spans="1:9" ht="10.5">
      <c r="A13" s="546" t="s">
        <v>719</v>
      </c>
      <c r="D13" s="519">
        <f>D15+D62+D91+D134+D185+D204+D230+D265+D301+D327+D351+D376+D412+D443+D463+D488+D528+D566+D611+D652+D672+D719</f>
        <v>35235948</v>
      </c>
      <c r="E13" s="519">
        <f>E15+E62+E91+E134+E185+E204+E230+E265+E301+E327+E351+E376+E412+E443+E463+E488+E528+E566+E611+E652+E672+E719</f>
        <v>301358</v>
      </c>
      <c r="F13" s="519">
        <f>F15+F62+F91+F134+F185+F204+G230+F265+G301+F327+F351+F376+F412+F443+F463+F488+F528+F566+F611+F652+F672+F719</f>
        <v>2120160</v>
      </c>
      <c r="G13" s="519">
        <f>G15+G62+G91+G134+G185+G204+H230+G265+H301+G327+G351+G376+G412+G443+G463+G488+G528+G566+G611+G652+G672+G719</f>
        <v>19528772</v>
      </c>
      <c r="H13" s="519">
        <f>H15+H62+H91+H134+H185+H204+F230+H265+F301+H327+H351+H376+H412+H443+H463+H488+H528+H566+H611+H652+H672+H719</f>
        <v>13285658</v>
      </c>
      <c r="I13" s="519"/>
    </row>
    <row r="14" spans="1:3" ht="6" customHeight="1">
      <c r="A14" s="546"/>
      <c r="B14" s="547"/>
      <c r="C14" s="548"/>
    </row>
    <row r="15" spans="1:8" ht="9">
      <c r="A15" s="549" t="s">
        <v>60</v>
      </c>
      <c r="D15" s="519">
        <f>SUM(D17:D60)</f>
        <v>2056951</v>
      </c>
      <c r="E15" s="519">
        <f>SUM(E17:E60)</f>
        <v>13810</v>
      </c>
      <c r="F15" s="519">
        <f>SUM(F17:F60)</f>
        <v>8934</v>
      </c>
      <c r="G15" s="519">
        <f>SUM(G17:G60)</f>
        <v>1214012</v>
      </c>
      <c r="H15" s="519">
        <f>SUM(H17:H60)</f>
        <v>820195</v>
      </c>
    </row>
    <row r="16" spans="1:3" ht="6" customHeight="1">
      <c r="A16" s="546"/>
      <c r="B16" s="547"/>
      <c r="C16" s="548"/>
    </row>
    <row r="17" spans="1:8" ht="9">
      <c r="A17" s="550" t="s">
        <v>61</v>
      </c>
      <c r="B17" s="551" t="s">
        <v>62</v>
      </c>
      <c r="C17" s="551" t="s">
        <v>63</v>
      </c>
      <c r="D17" s="519">
        <v>295905</v>
      </c>
      <c r="E17" s="519">
        <v>1944</v>
      </c>
      <c r="F17" s="519">
        <v>4479</v>
      </c>
      <c r="G17" s="519">
        <v>162777</v>
      </c>
      <c r="H17" s="519">
        <v>126705</v>
      </c>
    </row>
    <row r="18" spans="1:8" ht="9">
      <c r="A18" s="550"/>
      <c r="B18" s="551" t="s">
        <v>573</v>
      </c>
      <c r="C18" s="551" t="s">
        <v>700</v>
      </c>
      <c r="D18" s="519">
        <v>101631</v>
      </c>
      <c r="E18" s="519">
        <v>514</v>
      </c>
      <c r="F18" s="519">
        <v>3028</v>
      </c>
      <c r="G18" s="519">
        <v>78354</v>
      </c>
      <c r="H18" s="519">
        <v>19735</v>
      </c>
    </row>
    <row r="19" spans="2:8" ht="9">
      <c r="B19" s="552" t="s">
        <v>720</v>
      </c>
      <c r="C19" s="552" t="s">
        <v>721</v>
      </c>
      <c r="D19" s="519">
        <v>3552</v>
      </c>
      <c r="E19" s="519">
        <v>0</v>
      </c>
      <c r="F19" s="519">
        <v>4</v>
      </c>
      <c r="G19" s="519">
        <v>2969</v>
      </c>
      <c r="H19" s="519">
        <v>579</v>
      </c>
    </row>
    <row r="20" spans="2:8" ht="9">
      <c r="B20" s="552" t="s">
        <v>722</v>
      </c>
      <c r="C20" s="552" t="s">
        <v>723</v>
      </c>
      <c r="D20" s="519">
        <v>10</v>
      </c>
      <c r="E20" s="519">
        <v>0</v>
      </c>
      <c r="F20" s="519">
        <v>10</v>
      </c>
      <c r="G20" s="519">
        <v>0</v>
      </c>
      <c r="H20" s="519">
        <v>0</v>
      </c>
    </row>
    <row r="21" spans="2:8" ht="9">
      <c r="B21" s="552" t="s">
        <v>724</v>
      </c>
      <c r="C21" s="552" t="s">
        <v>725</v>
      </c>
      <c r="D21" s="519">
        <v>2478</v>
      </c>
      <c r="E21" s="519">
        <v>0</v>
      </c>
      <c r="F21" s="519">
        <v>13</v>
      </c>
      <c r="G21" s="519">
        <v>2256</v>
      </c>
      <c r="H21" s="519">
        <v>209</v>
      </c>
    </row>
    <row r="22" spans="2:8" ht="9">
      <c r="B22" s="552" t="s">
        <v>726</v>
      </c>
      <c r="C22" s="552" t="s">
        <v>727</v>
      </c>
      <c r="D22" s="519">
        <v>2027</v>
      </c>
      <c r="E22" s="519">
        <v>0</v>
      </c>
      <c r="F22" s="519">
        <v>1</v>
      </c>
      <c r="G22" s="519">
        <v>1009</v>
      </c>
      <c r="H22" s="519">
        <v>1017</v>
      </c>
    </row>
    <row r="23" spans="1:8" ht="9">
      <c r="A23" s="550" t="s">
        <v>64</v>
      </c>
      <c r="B23" s="551" t="s">
        <v>65</v>
      </c>
      <c r="C23" s="551" t="s">
        <v>66</v>
      </c>
      <c r="D23" s="519">
        <v>150663</v>
      </c>
      <c r="E23" s="519">
        <v>2547</v>
      </c>
      <c r="F23" s="519">
        <v>0</v>
      </c>
      <c r="G23" s="519">
        <v>82562</v>
      </c>
      <c r="H23" s="519">
        <v>65554</v>
      </c>
    </row>
    <row r="24" spans="2:10" ht="9">
      <c r="B24" s="551" t="s">
        <v>728</v>
      </c>
      <c r="C24" s="551" t="s">
        <v>729</v>
      </c>
      <c r="D24" s="519">
        <v>12453</v>
      </c>
      <c r="E24" s="519">
        <v>1</v>
      </c>
      <c r="F24" s="519">
        <v>0</v>
      </c>
      <c r="G24" s="519">
        <v>10618</v>
      </c>
      <c r="H24" s="519">
        <v>1834</v>
      </c>
      <c r="J24" s="519"/>
    </row>
    <row r="25" spans="1:8" ht="9">
      <c r="A25" s="550"/>
      <c r="B25" s="551" t="s">
        <v>730</v>
      </c>
      <c r="C25" s="551" t="s">
        <v>731</v>
      </c>
      <c r="D25" s="519">
        <v>6296</v>
      </c>
      <c r="E25" s="519">
        <v>2</v>
      </c>
      <c r="F25" s="519">
        <v>0</v>
      </c>
      <c r="G25" s="519">
        <v>5771</v>
      </c>
      <c r="H25" s="519">
        <v>523</v>
      </c>
    </row>
    <row r="26" spans="2:9" ht="9">
      <c r="B26" s="551" t="s">
        <v>732</v>
      </c>
      <c r="C26" s="551" t="s">
        <v>733</v>
      </c>
      <c r="D26" s="519">
        <v>2814</v>
      </c>
      <c r="E26" s="519">
        <v>0</v>
      </c>
      <c r="F26" s="519">
        <v>0</v>
      </c>
      <c r="G26" s="519">
        <v>2524</v>
      </c>
      <c r="H26" s="519">
        <v>290</v>
      </c>
      <c r="I26" s="553"/>
    </row>
    <row r="27" spans="1:8" ht="9">
      <c r="A27" s="550"/>
      <c r="B27" s="551" t="s">
        <v>734</v>
      </c>
      <c r="C27" s="551" t="s">
        <v>735</v>
      </c>
      <c r="D27" s="519">
        <v>2402</v>
      </c>
      <c r="E27" s="519">
        <v>0</v>
      </c>
      <c r="F27" s="519">
        <v>0</v>
      </c>
      <c r="G27" s="519">
        <v>1864</v>
      </c>
      <c r="H27" s="519">
        <v>538</v>
      </c>
    </row>
    <row r="28" spans="1:8" ht="9">
      <c r="A28" s="550"/>
      <c r="B28" s="551" t="s">
        <v>736</v>
      </c>
      <c r="C28" s="551" t="s">
        <v>737</v>
      </c>
      <c r="D28" s="519">
        <v>2494</v>
      </c>
      <c r="E28" s="519">
        <v>0</v>
      </c>
      <c r="F28" s="519">
        <v>0</v>
      </c>
      <c r="G28" s="519">
        <v>2438</v>
      </c>
      <c r="H28" s="519">
        <v>56</v>
      </c>
    </row>
    <row r="29" spans="1:8" ht="9">
      <c r="A29" s="550"/>
      <c r="B29" s="551" t="s">
        <v>738</v>
      </c>
      <c r="C29" s="551" t="s">
        <v>739</v>
      </c>
      <c r="D29" s="519">
        <v>2390</v>
      </c>
      <c r="E29" s="519">
        <v>1</v>
      </c>
      <c r="F29" s="519">
        <v>0</v>
      </c>
      <c r="G29" s="519">
        <v>1832</v>
      </c>
      <c r="H29" s="519">
        <v>557</v>
      </c>
    </row>
    <row r="30" spans="1:8" ht="9">
      <c r="A30" s="550" t="s">
        <v>67</v>
      </c>
      <c r="B30" s="551" t="s">
        <v>68</v>
      </c>
      <c r="C30" s="551" t="s">
        <v>69</v>
      </c>
      <c r="D30" s="519">
        <v>187339</v>
      </c>
      <c r="E30" s="519">
        <v>9</v>
      </c>
      <c r="F30" s="519">
        <v>138</v>
      </c>
      <c r="G30" s="519">
        <v>55564</v>
      </c>
      <c r="H30" s="519">
        <v>131628</v>
      </c>
    </row>
    <row r="31" spans="1:8" ht="9">
      <c r="A31" s="550"/>
      <c r="B31" s="552" t="s">
        <v>740</v>
      </c>
      <c r="C31" s="552" t="s">
        <v>741</v>
      </c>
      <c r="D31" s="519">
        <v>2092</v>
      </c>
      <c r="E31" s="519">
        <v>1</v>
      </c>
      <c r="F31" s="519">
        <v>0</v>
      </c>
      <c r="G31" s="519">
        <v>1985</v>
      </c>
      <c r="H31" s="519">
        <v>106</v>
      </c>
    </row>
    <row r="32" spans="2:8" ht="9">
      <c r="B32" s="552" t="s">
        <v>742</v>
      </c>
      <c r="C32" s="552" t="s">
        <v>743</v>
      </c>
      <c r="D32" s="519">
        <v>2186</v>
      </c>
      <c r="E32" s="519">
        <v>0</v>
      </c>
      <c r="F32" s="519">
        <v>0</v>
      </c>
      <c r="G32" s="519">
        <v>2067</v>
      </c>
      <c r="H32" s="519">
        <v>119</v>
      </c>
    </row>
    <row r="33" spans="1:8" ht="9">
      <c r="A33" s="550"/>
      <c r="B33" s="551" t="s">
        <v>70</v>
      </c>
      <c r="C33" s="551" t="s">
        <v>71</v>
      </c>
      <c r="D33" s="519">
        <v>202804</v>
      </c>
      <c r="E33" s="519">
        <v>25</v>
      </c>
      <c r="F33" s="519">
        <v>154</v>
      </c>
      <c r="G33" s="519">
        <v>110604</v>
      </c>
      <c r="H33" s="519">
        <v>92021</v>
      </c>
    </row>
    <row r="34" spans="1:8" ht="9">
      <c r="A34" s="550"/>
      <c r="B34" s="551" t="s">
        <v>497</v>
      </c>
      <c r="C34" s="551" t="s">
        <v>418</v>
      </c>
      <c r="D34" s="519">
        <v>111698</v>
      </c>
      <c r="E34" s="519">
        <v>4</v>
      </c>
      <c r="F34" s="519">
        <v>50</v>
      </c>
      <c r="G34" s="519">
        <v>62595</v>
      </c>
      <c r="H34" s="519">
        <v>49049</v>
      </c>
    </row>
    <row r="35" spans="1:8" ht="9">
      <c r="A35" s="550"/>
      <c r="B35" s="551" t="s">
        <v>691</v>
      </c>
      <c r="C35" s="551" t="s">
        <v>416</v>
      </c>
      <c r="D35" s="519">
        <v>161622</v>
      </c>
      <c r="E35" s="519">
        <v>5</v>
      </c>
      <c r="F35" s="519">
        <v>360</v>
      </c>
      <c r="G35" s="519">
        <v>124369</v>
      </c>
      <c r="H35" s="519">
        <v>36888</v>
      </c>
    </row>
    <row r="36" spans="2:8" ht="9">
      <c r="B36" s="551" t="s">
        <v>744</v>
      </c>
      <c r="C36" s="551" t="s">
        <v>526</v>
      </c>
      <c r="D36" s="519">
        <v>134543</v>
      </c>
      <c r="E36" s="519">
        <v>3721</v>
      </c>
      <c r="F36" s="519">
        <v>11</v>
      </c>
      <c r="G36" s="519">
        <v>86066</v>
      </c>
      <c r="H36" s="519">
        <v>44745</v>
      </c>
    </row>
    <row r="37" spans="1:8" ht="9">
      <c r="A37" s="550"/>
      <c r="B37" s="552" t="s">
        <v>745</v>
      </c>
      <c r="C37" s="552" t="s">
        <v>746</v>
      </c>
      <c r="D37" s="519">
        <v>2322</v>
      </c>
      <c r="E37" s="519">
        <v>0</v>
      </c>
      <c r="F37" s="519">
        <v>0</v>
      </c>
      <c r="G37" s="519">
        <v>1319</v>
      </c>
      <c r="H37" s="519">
        <v>1003</v>
      </c>
    </row>
    <row r="38" spans="1:8" ht="9">
      <c r="A38" s="550"/>
      <c r="B38" s="551" t="s">
        <v>747</v>
      </c>
      <c r="C38" s="551" t="s">
        <v>748</v>
      </c>
      <c r="D38" s="519">
        <v>29337</v>
      </c>
      <c r="E38" s="519">
        <v>0</v>
      </c>
      <c r="F38" s="519">
        <v>15</v>
      </c>
      <c r="G38" s="519">
        <v>19003</v>
      </c>
      <c r="H38" s="519">
        <v>10319</v>
      </c>
    </row>
    <row r="39" spans="1:8" ht="9">
      <c r="A39" s="550"/>
      <c r="B39" s="551" t="s">
        <v>749</v>
      </c>
      <c r="C39" s="551" t="s">
        <v>750</v>
      </c>
      <c r="D39" s="519">
        <v>24036</v>
      </c>
      <c r="E39" s="519">
        <v>3</v>
      </c>
      <c r="F39" s="519">
        <v>51</v>
      </c>
      <c r="G39" s="519">
        <v>19524</v>
      </c>
      <c r="H39" s="519">
        <v>4458</v>
      </c>
    </row>
    <row r="40" spans="2:8" ht="9">
      <c r="B40" s="551" t="s">
        <v>72</v>
      </c>
      <c r="C40" s="551" t="s">
        <v>73</v>
      </c>
      <c r="D40" s="519">
        <v>86412</v>
      </c>
      <c r="E40" s="519">
        <v>131</v>
      </c>
      <c r="F40" s="519">
        <v>0</v>
      </c>
      <c r="G40" s="519">
        <v>60550</v>
      </c>
      <c r="H40" s="519">
        <v>25731</v>
      </c>
    </row>
    <row r="41" spans="1:8" ht="9">
      <c r="A41" s="550"/>
      <c r="B41" s="552" t="s">
        <v>751</v>
      </c>
      <c r="C41" s="552" t="s">
        <v>752</v>
      </c>
      <c r="D41" s="519">
        <v>33</v>
      </c>
      <c r="E41" s="519">
        <v>0</v>
      </c>
      <c r="F41" s="519">
        <v>0</v>
      </c>
      <c r="G41" s="519">
        <v>33</v>
      </c>
      <c r="H41" s="519">
        <v>0</v>
      </c>
    </row>
    <row r="42" spans="2:8" ht="9">
      <c r="B42" s="552" t="s">
        <v>753</v>
      </c>
      <c r="C42" s="552" t="s">
        <v>754</v>
      </c>
      <c r="D42" s="519">
        <v>9762</v>
      </c>
      <c r="E42" s="519">
        <v>3</v>
      </c>
      <c r="F42" s="519">
        <v>0</v>
      </c>
      <c r="G42" s="519">
        <v>9707</v>
      </c>
      <c r="H42" s="519">
        <v>52</v>
      </c>
    </row>
    <row r="43" spans="2:8" ht="9">
      <c r="B43" s="552" t="s">
        <v>755</v>
      </c>
      <c r="C43" s="552" t="s">
        <v>756</v>
      </c>
      <c r="D43" s="519">
        <v>8139</v>
      </c>
      <c r="E43" s="519">
        <v>1</v>
      </c>
      <c r="F43" s="519">
        <v>0</v>
      </c>
      <c r="G43" s="519">
        <v>7281</v>
      </c>
      <c r="H43" s="519">
        <v>857</v>
      </c>
    </row>
    <row r="44" spans="2:8" ht="9">
      <c r="B44" s="551" t="s">
        <v>757</v>
      </c>
      <c r="C44" s="551" t="s">
        <v>758</v>
      </c>
      <c r="D44" s="519">
        <v>25949</v>
      </c>
      <c r="E44" s="519">
        <v>5</v>
      </c>
      <c r="F44" s="519">
        <v>0</v>
      </c>
      <c r="G44" s="519">
        <v>17602</v>
      </c>
      <c r="H44" s="519">
        <v>8342</v>
      </c>
    </row>
    <row r="45" spans="2:8" ht="9">
      <c r="B45" s="551" t="s">
        <v>759</v>
      </c>
      <c r="C45" s="551" t="s">
        <v>760</v>
      </c>
      <c r="D45" s="519">
        <v>9714</v>
      </c>
      <c r="E45" s="519">
        <v>0</v>
      </c>
      <c r="F45" s="519">
        <v>0</v>
      </c>
      <c r="G45" s="519">
        <v>9435</v>
      </c>
      <c r="H45" s="519">
        <v>279</v>
      </c>
    </row>
    <row r="46" spans="1:8" ht="9">
      <c r="A46" s="550" t="s">
        <v>74</v>
      </c>
      <c r="B46" s="551" t="s">
        <v>75</v>
      </c>
      <c r="C46" s="551" t="s">
        <v>76</v>
      </c>
      <c r="D46" s="519">
        <v>118389</v>
      </c>
      <c r="E46" s="519">
        <v>1364</v>
      </c>
      <c r="F46" s="519">
        <v>121</v>
      </c>
      <c r="G46" s="519">
        <v>59509</v>
      </c>
      <c r="H46" s="519">
        <v>57395</v>
      </c>
    </row>
    <row r="47" spans="2:8" ht="9">
      <c r="B47" s="552" t="s">
        <v>761</v>
      </c>
      <c r="C47" s="552" t="s">
        <v>762</v>
      </c>
      <c r="D47" s="519">
        <v>6570</v>
      </c>
      <c r="E47" s="519">
        <v>0</v>
      </c>
      <c r="F47" s="519">
        <v>0</v>
      </c>
      <c r="G47" s="519">
        <v>5249</v>
      </c>
      <c r="H47" s="519">
        <v>1321</v>
      </c>
    </row>
    <row r="48" spans="2:8" ht="9">
      <c r="B48" s="552" t="s">
        <v>763</v>
      </c>
      <c r="C48" s="552" t="s">
        <v>764</v>
      </c>
      <c r="D48" s="519">
        <v>2314</v>
      </c>
      <c r="E48" s="519">
        <v>0</v>
      </c>
      <c r="F48" s="519">
        <v>0</v>
      </c>
      <c r="G48" s="519">
        <v>2208</v>
      </c>
      <c r="H48" s="519">
        <v>106</v>
      </c>
    </row>
    <row r="49" spans="1:8" ht="9">
      <c r="A49" s="550" t="s">
        <v>77</v>
      </c>
      <c r="B49" s="551" t="s">
        <v>78</v>
      </c>
      <c r="C49" s="551" t="s">
        <v>79</v>
      </c>
      <c r="D49" s="519">
        <v>201206</v>
      </c>
      <c r="E49" s="519">
        <v>2425</v>
      </c>
      <c r="F49" s="519">
        <v>413</v>
      </c>
      <c r="G49" s="519">
        <v>126587</v>
      </c>
      <c r="H49" s="519">
        <v>71781</v>
      </c>
    </row>
    <row r="50" spans="2:8" ht="9">
      <c r="B50" s="551" t="s">
        <v>765</v>
      </c>
      <c r="C50" s="551" t="s">
        <v>766</v>
      </c>
      <c r="D50" s="519">
        <v>9894</v>
      </c>
      <c r="E50" s="519">
        <v>3</v>
      </c>
      <c r="F50" s="519">
        <v>67</v>
      </c>
      <c r="G50" s="519">
        <v>7754</v>
      </c>
      <c r="H50" s="519">
        <v>2070</v>
      </c>
    </row>
    <row r="51" spans="2:8" ht="9">
      <c r="B51" s="552" t="s">
        <v>767</v>
      </c>
      <c r="C51" s="552" t="s">
        <v>768</v>
      </c>
      <c r="D51" s="519">
        <v>4665</v>
      </c>
      <c r="E51" s="519">
        <v>1</v>
      </c>
      <c r="F51" s="519">
        <v>19</v>
      </c>
      <c r="G51" s="519">
        <v>3795</v>
      </c>
      <c r="H51" s="519">
        <v>850</v>
      </c>
    </row>
    <row r="52" spans="1:8" ht="9">
      <c r="A52" s="550" t="s">
        <v>80</v>
      </c>
      <c r="B52" s="551" t="s">
        <v>81</v>
      </c>
      <c r="C52" s="551" t="s">
        <v>82</v>
      </c>
      <c r="D52" s="519">
        <v>116228</v>
      </c>
      <c r="E52" s="519">
        <v>1070</v>
      </c>
      <c r="F52" s="519">
        <v>0</v>
      </c>
      <c r="G52" s="519">
        <v>57378</v>
      </c>
      <c r="H52" s="519">
        <v>57780</v>
      </c>
    </row>
    <row r="53" spans="2:8" ht="9">
      <c r="B53" s="552" t="s">
        <v>769</v>
      </c>
      <c r="C53" s="551" t="s">
        <v>770</v>
      </c>
      <c r="D53" s="519">
        <v>1967</v>
      </c>
      <c r="E53" s="519">
        <v>0</v>
      </c>
      <c r="F53" s="519">
        <v>0</v>
      </c>
      <c r="G53" s="519">
        <v>1039</v>
      </c>
      <c r="H53" s="519">
        <v>928</v>
      </c>
    </row>
    <row r="54" spans="2:8" ht="9">
      <c r="B54" s="551" t="s">
        <v>771</v>
      </c>
      <c r="C54" s="551" t="s">
        <v>772</v>
      </c>
      <c r="D54" s="519">
        <v>11151</v>
      </c>
      <c r="E54" s="519">
        <v>30</v>
      </c>
      <c r="F54" s="519">
        <v>0</v>
      </c>
      <c r="G54" s="519">
        <v>7252</v>
      </c>
      <c r="H54" s="519">
        <v>3869</v>
      </c>
    </row>
    <row r="55" spans="2:8" ht="9">
      <c r="B55" s="551" t="s">
        <v>773</v>
      </c>
      <c r="C55" s="551" t="s">
        <v>774</v>
      </c>
      <c r="D55" s="519">
        <v>1044</v>
      </c>
      <c r="E55" s="519">
        <v>0</v>
      </c>
      <c r="F55" s="519">
        <v>0</v>
      </c>
      <c r="G55" s="519">
        <v>387</v>
      </c>
      <c r="H55" s="519">
        <v>657</v>
      </c>
    </row>
    <row r="56" spans="2:8" ht="9">
      <c r="B56" s="551" t="s">
        <v>775</v>
      </c>
      <c r="C56" s="551" t="s">
        <v>776</v>
      </c>
      <c r="D56" s="519">
        <v>217</v>
      </c>
      <c r="E56" s="519">
        <v>0</v>
      </c>
      <c r="F56" s="519">
        <v>0</v>
      </c>
      <c r="G56" s="519">
        <v>15</v>
      </c>
      <c r="H56" s="519">
        <v>202</v>
      </c>
    </row>
    <row r="57" spans="2:8" ht="9">
      <c r="B57" s="552" t="s">
        <v>777</v>
      </c>
      <c r="C57" s="552" t="s">
        <v>778</v>
      </c>
      <c r="D57" s="519">
        <v>203</v>
      </c>
      <c r="E57" s="519">
        <v>0</v>
      </c>
      <c r="F57" s="519">
        <v>0</v>
      </c>
      <c r="G57" s="519">
        <v>161</v>
      </c>
      <c r="H57" s="519">
        <v>42</v>
      </c>
    </row>
    <row r="58" spans="2:3" ht="9">
      <c r="B58" s="552"/>
      <c r="C58" s="552"/>
    </row>
    <row r="61" spans="1:3" ht="4.5" customHeight="1">
      <c r="A61" s="546"/>
      <c r="B61" s="547"/>
      <c r="C61" s="548"/>
    </row>
    <row r="62" spans="1:8" ht="9">
      <c r="A62" s="549" t="s">
        <v>83</v>
      </c>
      <c r="B62" s="552"/>
      <c r="D62" s="519">
        <f>SUM(D64:D89)</f>
        <v>1116968</v>
      </c>
      <c r="E62" s="519">
        <f>SUM(E64:E89)</f>
        <v>8215</v>
      </c>
      <c r="F62" s="519">
        <f>SUM(F64:F89)</f>
        <v>21589</v>
      </c>
      <c r="G62" s="519">
        <f>SUM(G64:G89)</f>
        <v>731157</v>
      </c>
      <c r="H62" s="519">
        <f>SUM(H64:H89)</f>
        <v>356007</v>
      </c>
    </row>
    <row r="63" spans="1:3" ht="4.5" customHeight="1">
      <c r="A63" s="546"/>
      <c r="B63" s="547"/>
      <c r="C63" s="548"/>
    </row>
    <row r="64" spans="1:8" ht="8.25" customHeight="1">
      <c r="A64" s="550" t="s">
        <v>84</v>
      </c>
      <c r="B64" s="551" t="s">
        <v>85</v>
      </c>
      <c r="C64" s="551" t="s">
        <v>86</v>
      </c>
      <c r="D64" s="519">
        <v>255784</v>
      </c>
      <c r="E64" s="519">
        <v>1831</v>
      </c>
      <c r="F64" s="519">
        <v>6552</v>
      </c>
      <c r="G64" s="519">
        <v>143820</v>
      </c>
      <c r="H64" s="519">
        <v>103581</v>
      </c>
    </row>
    <row r="65" spans="1:8" ht="8.25" customHeight="1">
      <c r="A65" s="550"/>
      <c r="B65" s="551" t="s">
        <v>779</v>
      </c>
      <c r="C65" s="551" t="s">
        <v>780</v>
      </c>
      <c r="D65" s="519">
        <v>4337</v>
      </c>
      <c r="E65" s="519">
        <v>0</v>
      </c>
      <c r="F65" s="519">
        <v>2</v>
      </c>
      <c r="G65" s="519">
        <v>4084</v>
      </c>
      <c r="H65" s="519">
        <v>251</v>
      </c>
    </row>
    <row r="66" spans="1:8" ht="8.25" customHeight="1">
      <c r="A66" s="550"/>
      <c r="B66" s="552" t="s">
        <v>781</v>
      </c>
      <c r="C66" s="552" t="s">
        <v>782</v>
      </c>
      <c r="D66" s="519">
        <v>4956</v>
      </c>
      <c r="E66" s="519">
        <v>0</v>
      </c>
      <c r="F66" s="519">
        <v>1</v>
      </c>
      <c r="G66" s="519">
        <v>4889</v>
      </c>
      <c r="H66" s="519">
        <v>66</v>
      </c>
    </row>
    <row r="67" spans="1:8" ht="8.25" customHeight="1">
      <c r="A67" s="550"/>
      <c r="B67" s="552" t="s">
        <v>783</v>
      </c>
      <c r="C67" s="552" t="s">
        <v>784</v>
      </c>
      <c r="D67" s="519">
        <v>4296</v>
      </c>
      <c r="E67" s="519">
        <v>0</v>
      </c>
      <c r="F67" s="519">
        <v>1</v>
      </c>
      <c r="G67" s="519">
        <v>4131</v>
      </c>
      <c r="H67" s="519">
        <v>164</v>
      </c>
    </row>
    <row r="68" spans="1:8" ht="8.25" customHeight="1">
      <c r="A68" s="549"/>
      <c r="B68" s="552" t="s">
        <v>785</v>
      </c>
      <c r="C68" s="552" t="s">
        <v>786</v>
      </c>
      <c r="D68" s="519">
        <v>1</v>
      </c>
      <c r="E68" s="519">
        <v>0</v>
      </c>
      <c r="F68" s="519">
        <v>1</v>
      </c>
      <c r="G68" s="519">
        <v>0</v>
      </c>
      <c r="H68" s="519">
        <v>0</v>
      </c>
    </row>
    <row r="69" spans="1:8" ht="8.25" customHeight="1">
      <c r="A69" s="549"/>
      <c r="B69" s="552" t="s">
        <v>787</v>
      </c>
      <c r="C69" s="552" t="s">
        <v>788</v>
      </c>
      <c r="D69" s="519">
        <v>2097</v>
      </c>
      <c r="E69" s="519">
        <v>0</v>
      </c>
      <c r="F69" s="519">
        <v>0</v>
      </c>
      <c r="G69" s="519">
        <v>2000</v>
      </c>
      <c r="H69" s="519">
        <v>97</v>
      </c>
    </row>
    <row r="70" spans="1:8" ht="8.25" customHeight="1">
      <c r="A70" s="549"/>
      <c r="B70" s="552" t="s">
        <v>789</v>
      </c>
      <c r="C70" s="552" t="s">
        <v>790</v>
      </c>
      <c r="D70" s="519">
        <v>2454</v>
      </c>
      <c r="E70" s="519">
        <v>0</v>
      </c>
      <c r="F70" s="519">
        <v>0</v>
      </c>
      <c r="G70" s="519">
        <v>2440</v>
      </c>
      <c r="H70" s="519">
        <v>14</v>
      </c>
    </row>
    <row r="71" spans="1:8" ht="8.25" customHeight="1">
      <c r="A71" s="549"/>
      <c r="B71" s="552" t="s">
        <v>791</v>
      </c>
      <c r="C71" s="552" t="s">
        <v>792</v>
      </c>
      <c r="D71" s="519">
        <v>1082</v>
      </c>
      <c r="E71" s="519">
        <v>0</v>
      </c>
      <c r="F71" s="519">
        <v>0</v>
      </c>
      <c r="G71" s="519">
        <v>728</v>
      </c>
      <c r="H71" s="519">
        <v>354</v>
      </c>
    </row>
    <row r="72" spans="1:8" ht="8.25" customHeight="1">
      <c r="A72" s="549"/>
      <c r="B72" s="552" t="s">
        <v>793</v>
      </c>
      <c r="C72" s="552" t="s">
        <v>794</v>
      </c>
      <c r="D72" s="519">
        <v>2301</v>
      </c>
      <c r="E72" s="519">
        <v>1</v>
      </c>
      <c r="F72" s="519">
        <v>2</v>
      </c>
      <c r="G72" s="519">
        <v>2293</v>
      </c>
      <c r="H72" s="519">
        <v>5</v>
      </c>
    </row>
    <row r="73" spans="1:8" ht="8.25" customHeight="1">
      <c r="A73" s="549"/>
      <c r="B73" s="552" t="s">
        <v>795</v>
      </c>
      <c r="C73" s="552" t="s">
        <v>796</v>
      </c>
      <c r="D73" s="519">
        <v>2717</v>
      </c>
      <c r="E73" s="519">
        <v>0</v>
      </c>
      <c r="F73" s="519">
        <v>0</v>
      </c>
      <c r="G73" s="519">
        <v>1554</v>
      </c>
      <c r="H73" s="519">
        <v>1163</v>
      </c>
    </row>
    <row r="74" spans="1:8" ht="8.25" customHeight="1">
      <c r="A74" s="549"/>
      <c r="B74" s="551" t="s">
        <v>87</v>
      </c>
      <c r="C74" s="551" t="s">
        <v>88</v>
      </c>
      <c r="D74" s="519">
        <v>101016</v>
      </c>
      <c r="E74" s="519">
        <v>539</v>
      </c>
      <c r="F74" s="519">
        <v>717</v>
      </c>
      <c r="G74" s="519">
        <v>64429</v>
      </c>
      <c r="H74" s="519">
        <v>35331</v>
      </c>
    </row>
    <row r="75" spans="1:8" ht="8.25" customHeight="1">
      <c r="A75" s="549"/>
      <c r="B75" s="551" t="s">
        <v>89</v>
      </c>
      <c r="C75" s="551" t="s">
        <v>90</v>
      </c>
      <c r="D75" s="519">
        <v>272352</v>
      </c>
      <c r="E75" s="519">
        <v>1737</v>
      </c>
      <c r="F75" s="519">
        <v>9757</v>
      </c>
      <c r="G75" s="519">
        <v>197463</v>
      </c>
      <c r="H75" s="519">
        <v>63395</v>
      </c>
    </row>
    <row r="76" spans="1:8" ht="8.25" customHeight="1">
      <c r="A76" s="549"/>
      <c r="B76" s="551" t="s">
        <v>419</v>
      </c>
      <c r="C76" s="551" t="s">
        <v>420</v>
      </c>
      <c r="D76" s="519">
        <v>36567</v>
      </c>
      <c r="E76" s="519">
        <v>1</v>
      </c>
      <c r="F76" s="519">
        <v>285</v>
      </c>
      <c r="G76" s="519">
        <v>25581</v>
      </c>
      <c r="H76" s="519">
        <v>10700</v>
      </c>
    </row>
    <row r="77" spans="1:8" ht="8.25" customHeight="1">
      <c r="A77" s="550" t="s">
        <v>84</v>
      </c>
      <c r="B77" s="551" t="s">
        <v>797</v>
      </c>
      <c r="C77" s="551" t="s">
        <v>798</v>
      </c>
      <c r="D77" s="519">
        <v>223</v>
      </c>
      <c r="E77" s="519">
        <v>4</v>
      </c>
      <c r="F77" s="519">
        <v>0</v>
      </c>
      <c r="G77" s="519">
        <v>204</v>
      </c>
      <c r="H77" s="519">
        <v>15</v>
      </c>
    </row>
    <row r="78" spans="1:8" ht="8.25" customHeight="1">
      <c r="A78" s="550"/>
      <c r="B78" s="551" t="s">
        <v>799</v>
      </c>
      <c r="C78" s="551" t="s">
        <v>800</v>
      </c>
      <c r="D78" s="519">
        <v>7661</v>
      </c>
      <c r="E78" s="519">
        <v>0</v>
      </c>
      <c r="F78" s="519">
        <v>0</v>
      </c>
      <c r="G78" s="519">
        <v>6970</v>
      </c>
      <c r="H78" s="519">
        <v>691</v>
      </c>
    </row>
    <row r="79" spans="1:8" ht="8.25" customHeight="1">
      <c r="A79" s="550"/>
      <c r="B79" s="551" t="s">
        <v>801</v>
      </c>
      <c r="C79" s="551" t="s">
        <v>802</v>
      </c>
      <c r="D79" s="519">
        <v>3152</v>
      </c>
      <c r="E79" s="519">
        <v>0</v>
      </c>
      <c r="F79" s="519">
        <v>0</v>
      </c>
      <c r="G79" s="519">
        <v>3147</v>
      </c>
      <c r="H79" s="519">
        <v>5</v>
      </c>
    </row>
    <row r="80" spans="1:8" ht="8.25" customHeight="1">
      <c r="A80" s="550"/>
      <c r="B80" s="551" t="s">
        <v>803</v>
      </c>
      <c r="C80" s="551" t="s">
        <v>804</v>
      </c>
      <c r="D80" s="519">
        <v>1827</v>
      </c>
      <c r="E80" s="519">
        <v>0</v>
      </c>
      <c r="F80" s="519">
        <v>0</v>
      </c>
      <c r="G80" s="519">
        <v>1822</v>
      </c>
      <c r="H80" s="519">
        <v>5</v>
      </c>
    </row>
    <row r="81" spans="1:8" ht="8.25" customHeight="1">
      <c r="A81" s="550"/>
      <c r="B81" s="551" t="s">
        <v>805</v>
      </c>
      <c r="C81" s="551" t="s">
        <v>806</v>
      </c>
      <c r="D81" s="519">
        <v>1509</v>
      </c>
      <c r="E81" s="519">
        <v>0</v>
      </c>
      <c r="F81" s="519">
        <v>0</v>
      </c>
      <c r="G81" s="519">
        <v>1507</v>
      </c>
      <c r="H81" s="519">
        <v>2</v>
      </c>
    </row>
    <row r="82" spans="1:8" ht="8.25" customHeight="1">
      <c r="A82" s="550"/>
      <c r="B82" s="551" t="s">
        <v>91</v>
      </c>
      <c r="C82" s="551" t="s">
        <v>92</v>
      </c>
      <c r="D82" s="519">
        <v>106655</v>
      </c>
      <c r="E82" s="519">
        <v>90</v>
      </c>
      <c r="F82" s="519">
        <v>289</v>
      </c>
      <c r="G82" s="519">
        <v>60866</v>
      </c>
      <c r="H82" s="519">
        <v>45410</v>
      </c>
    </row>
    <row r="83" spans="1:8" ht="8.25" customHeight="1">
      <c r="A83" s="550"/>
      <c r="B83" s="551" t="s">
        <v>807</v>
      </c>
      <c r="C83" s="551" t="s">
        <v>808</v>
      </c>
      <c r="D83" s="519">
        <v>51712</v>
      </c>
      <c r="E83" s="519">
        <v>766</v>
      </c>
      <c r="F83" s="519">
        <v>61</v>
      </c>
      <c r="G83" s="519">
        <v>42677</v>
      </c>
      <c r="H83" s="519">
        <v>8208</v>
      </c>
    </row>
    <row r="84" spans="1:8" ht="8.25" customHeight="1">
      <c r="A84" s="550"/>
      <c r="B84" s="551" t="s">
        <v>93</v>
      </c>
      <c r="C84" s="551" t="s">
        <v>94</v>
      </c>
      <c r="D84" s="519">
        <v>206062</v>
      </c>
      <c r="E84" s="519">
        <v>3135</v>
      </c>
      <c r="F84" s="519">
        <v>3904</v>
      </c>
      <c r="G84" s="519">
        <v>118028</v>
      </c>
      <c r="H84" s="519">
        <v>80995</v>
      </c>
    </row>
    <row r="85" spans="1:8" ht="8.25" customHeight="1">
      <c r="A85" s="550"/>
      <c r="B85" s="554" t="s">
        <v>809</v>
      </c>
      <c r="C85" s="554" t="s">
        <v>810</v>
      </c>
      <c r="D85" s="519">
        <v>5573</v>
      </c>
      <c r="E85" s="519">
        <v>4</v>
      </c>
      <c r="F85" s="519">
        <v>0</v>
      </c>
      <c r="G85" s="519">
        <v>5349</v>
      </c>
      <c r="H85" s="519">
        <v>220</v>
      </c>
    </row>
    <row r="86" spans="1:8" ht="8.25" customHeight="1">
      <c r="A86" s="550"/>
      <c r="B86" s="554" t="s">
        <v>811</v>
      </c>
      <c r="C86" s="554" t="s">
        <v>812</v>
      </c>
      <c r="D86" s="519">
        <v>6682</v>
      </c>
      <c r="E86" s="519">
        <v>35</v>
      </c>
      <c r="F86" s="519">
        <v>0</v>
      </c>
      <c r="G86" s="519">
        <v>6443</v>
      </c>
      <c r="H86" s="519">
        <v>204</v>
      </c>
    </row>
    <row r="87" spans="1:8" ht="8.25" customHeight="1">
      <c r="A87" s="550"/>
      <c r="B87" s="554" t="s">
        <v>813</v>
      </c>
      <c r="C87" s="554" t="s">
        <v>814</v>
      </c>
      <c r="D87" s="519">
        <v>24958</v>
      </c>
      <c r="E87" s="519">
        <v>0</v>
      </c>
      <c r="F87" s="519">
        <v>17</v>
      </c>
      <c r="G87" s="519">
        <v>20099</v>
      </c>
      <c r="H87" s="519">
        <v>4842</v>
      </c>
    </row>
    <row r="88" spans="1:8" ht="8.25" customHeight="1">
      <c r="A88" s="550"/>
      <c r="B88" s="554" t="s">
        <v>815</v>
      </c>
      <c r="C88" s="554" t="s">
        <v>816</v>
      </c>
      <c r="D88" s="519">
        <v>82</v>
      </c>
      <c r="E88" s="519">
        <v>0</v>
      </c>
      <c r="F88" s="519">
        <v>0</v>
      </c>
      <c r="G88" s="519">
        <v>80</v>
      </c>
      <c r="H88" s="519">
        <v>2</v>
      </c>
    </row>
    <row r="89" spans="1:8" ht="8.25" customHeight="1">
      <c r="A89" s="550"/>
      <c r="B89" s="552" t="s">
        <v>817</v>
      </c>
      <c r="C89" s="552" t="s">
        <v>818</v>
      </c>
      <c r="D89" s="519">
        <v>10912</v>
      </c>
      <c r="E89" s="519">
        <v>72</v>
      </c>
      <c r="F89" s="519">
        <v>0</v>
      </c>
      <c r="G89" s="519">
        <v>10553</v>
      </c>
      <c r="H89" s="519">
        <v>287</v>
      </c>
    </row>
    <row r="90" spans="1:3" ht="4.5" customHeight="1">
      <c r="A90" s="546"/>
      <c r="B90" s="547"/>
      <c r="C90" s="548"/>
    </row>
    <row r="91" spans="1:8" ht="9">
      <c r="A91" s="549" t="s">
        <v>95</v>
      </c>
      <c r="B91" s="519"/>
      <c r="C91" s="519"/>
      <c r="D91" s="519">
        <f>SUM(D93:D133)</f>
        <v>1978509</v>
      </c>
      <c r="E91" s="519">
        <f>SUM(E93:E133)</f>
        <v>11357</v>
      </c>
      <c r="F91" s="519">
        <f>SUM(F93:F133)</f>
        <v>27659</v>
      </c>
      <c r="G91" s="519">
        <f>SUM(G93:G133)</f>
        <v>1232673</v>
      </c>
      <c r="H91" s="519">
        <f>SUM(H93:H133)</f>
        <v>706820</v>
      </c>
    </row>
    <row r="92" spans="1:3" ht="4.5" customHeight="1">
      <c r="A92" s="546"/>
      <c r="B92" s="547"/>
      <c r="C92" s="548"/>
    </row>
    <row r="93" spans="1:8" ht="9">
      <c r="A93" s="550" t="s">
        <v>96</v>
      </c>
      <c r="B93" s="551" t="s">
        <v>97</v>
      </c>
      <c r="C93" s="551" t="s">
        <v>98</v>
      </c>
      <c r="D93" s="519">
        <v>260494</v>
      </c>
      <c r="E93" s="519">
        <v>3754</v>
      </c>
      <c r="F93" s="519">
        <v>12</v>
      </c>
      <c r="G93" s="519">
        <v>136725</v>
      </c>
      <c r="H93" s="519">
        <v>120003</v>
      </c>
    </row>
    <row r="94" spans="1:8" ht="9">
      <c r="A94" s="550"/>
      <c r="B94" s="551" t="s">
        <v>421</v>
      </c>
      <c r="C94" s="551" t="s">
        <v>422</v>
      </c>
      <c r="D94" s="519">
        <v>100602</v>
      </c>
      <c r="E94" s="519">
        <v>14</v>
      </c>
      <c r="F94" s="519">
        <v>4060</v>
      </c>
      <c r="G94" s="519">
        <v>76005</v>
      </c>
      <c r="H94" s="519">
        <v>20523</v>
      </c>
    </row>
    <row r="95" spans="2:8" ht="9">
      <c r="B95" s="552" t="s">
        <v>819</v>
      </c>
      <c r="C95" s="552" t="s">
        <v>820</v>
      </c>
      <c r="D95" s="519">
        <v>1002</v>
      </c>
      <c r="E95" s="519">
        <v>0</v>
      </c>
      <c r="F95" s="519">
        <v>0</v>
      </c>
      <c r="G95" s="519">
        <v>721</v>
      </c>
      <c r="H95" s="519">
        <v>281</v>
      </c>
    </row>
    <row r="96" spans="2:8" ht="9">
      <c r="B96" s="551" t="s">
        <v>821</v>
      </c>
      <c r="C96" s="551" t="s">
        <v>822</v>
      </c>
      <c r="D96" s="519">
        <v>34491</v>
      </c>
      <c r="E96" s="519">
        <v>184</v>
      </c>
      <c r="F96" s="519">
        <v>0</v>
      </c>
      <c r="G96" s="519">
        <v>30016</v>
      </c>
      <c r="H96" s="519">
        <v>4291</v>
      </c>
    </row>
    <row r="97" spans="2:8" ht="9">
      <c r="B97" s="552" t="s">
        <v>823</v>
      </c>
      <c r="C97" s="552" t="s">
        <v>824</v>
      </c>
      <c r="D97" s="519">
        <v>1956</v>
      </c>
      <c r="E97" s="519">
        <v>0</v>
      </c>
      <c r="F97" s="519">
        <v>0</v>
      </c>
      <c r="G97" s="519">
        <v>1634</v>
      </c>
      <c r="H97" s="519">
        <v>322</v>
      </c>
    </row>
    <row r="98" spans="2:8" ht="9">
      <c r="B98" s="551" t="s">
        <v>825</v>
      </c>
      <c r="C98" s="551" t="s">
        <v>826</v>
      </c>
      <c r="D98" s="519">
        <v>8029</v>
      </c>
      <c r="E98" s="519">
        <v>0</v>
      </c>
      <c r="F98" s="519">
        <v>0</v>
      </c>
      <c r="G98" s="519">
        <v>7871</v>
      </c>
      <c r="H98" s="519">
        <v>158</v>
      </c>
    </row>
    <row r="99" spans="2:8" ht="9">
      <c r="B99" s="551" t="s">
        <v>827</v>
      </c>
      <c r="C99" s="551" t="s">
        <v>828</v>
      </c>
      <c r="D99" s="519">
        <v>3119</v>
      </c>
      <c r="E99" s="519">
        <v>0</v>
      </c>
      <c r="F99" s="519">
        <v>3</v>
      </c>
      <c r="G99" s="519">
        <v>2757</v>
      </c>
      <c r="H99" s="519">
        <v>359</v>
      </c>
    </row>
    <row r="100" spans="2:8" ht="9">
      <c r="B100" s="551" t="s">
        <v>829</v>
      </c>
      <c r="C100" s="551" t="s">
        <v>830</v>
      </c>
      <c r="D100" s="519">
        <v>8070</v>
      </c>
      <c r="E100" s="519">
        <v>1</v>
      </c>
      <c r="F100" s="519">
        <v>0</v>
      </c>
      <c r="G100" s="519">
        <v>5716</v>
      </c>
      <c r="H100" s="519">
        <v>2353</v>
      </c>
    </row>
    <row r="101" spans="1:8" ht="9">
      <c r="A101" s="550"/>
      <c r="B101" s="551" t="s">
        <v>831</v>
      </c>
      <c r="C101" s="551" t="s">
        <v>832</v>
      </c>
      <c r="D101" s="519">
        <v>174</v>
      </c>
      <c r="E101" s="519">
        <v>0</v>
      </c>
      <c r="F101" s="519">
        <v>0</v>
      </c>
      <c r="G101" s="519">
        <v>169</v>
      </c>
      <c r="H101" s="519">
        <v>5</v>
      </c>
    </row>
    <row r="102" spans="1:8" ht="9">
      <c r="A102" s="550"/>
      <c r="B102" s="551" t="s">
        <v>833</v>
      </c>
      <c r="C102" s="551" t="s">
        <v>834</v>
      </c>
      <c r="D102" s="519">
        <v>133</v>
      </c>
      <c r="E102" s="519">
        <v>0</v>
      </c>
      <c r="F102" s="519">
        <v>0</v>
      </c>
      <c r="G102" s="519">
        <v>127</v>
      </c>
      <c r="H102" s="519">
        <v>6</v>
      </c>
    </row>
    <row r="103" spans="1:8" ht="9">
      <c r="A103" s="550" t="s">
        <v>84</v>
      </c>
      <c r="B103" s="551" t="s">
        <v>99</v>
      </c>
      <c r="C103" s="551" t="s">
        <v>100</v>
      </c>
      <c r="D103" s="519">
        <v>291580</v>
      </c>
      <c r="E103" s="519">
        <v>1457</v>
      </c>
      <c r="F103" s="519">
        <v>730</v>
      </c>
      <c r="G103" s="519">
        <v>161477</v>
      </c>
      <c r="H103" s="519">
        <v>127916</v>
      </c>
    </row>
    <row r="104" spans="1:8" ht="9">
      <c r="A104" s="550"/>
      <c r="B104" s="551" t="s">
        <v>835</v>
      </c>
      <c r="C104" s="551" t="s">
        <v>836</v>
      </c>
      <c r="D104" s="519">
        <v>1435</v>
      </c>
      <c r="E104" s="519">
        <v>0</v>
      </c>
      <c r="F104" s="519">
        <v>0</v>
      </c>
      <c r="G104" s="519">
        <v>1337</v>
      </c>
      <c r="H104" s="519">
        <v>98</v>
      </c>
    </row>
    <row r="105" spans="1:8" ht="9">
      <c r="A105" s="550"/>
      <c r="B105" s="551" t="s">
        <v>837</v>
      </c>
      <c r="C105" s="551" t="s">
        <v>838</v>
      </c>
      <c r="D105" s="519">
        <v>687</v>
      </c>
      <c r="E105" s="519">
        <v>0</v>
      </c>
      <c r="F105" s="519">
        <v>1</v>
      </c>
      <c r="G105" s="519">
        <v>528</v>
      </c>
      <c r="H105" s="519">
        <v>158</v>
      </c>
    </row>
    <row r="106" spans="1:8" ht="9">
      <c r="A106" s="550"/>
      <c r="B106" s="552" t="s">
        <v>527</v>
      </c>
      <c r="C106" s="551" t="s">
        <v>102</v>
      </c>
      <c r="D106" s="519">
        <v>331405</v>
      </c>
      <c r="E106" s="519">
        <v>1254</v>
      </c>
      <c r="F106" s="519">
        <v>4232</v>
      </c>
      <c r="G106" s="519">
        <v>202346</v>
      </c>
      <c r="H106" s="519">
        <v>123573</v>
      </c>
    </row>
    <row r="107" spans="1:18" ht="9">
      <c r="A107" s="550"/>
      <c r="B107" s="552" t="s">
        <v>839</v>
      </c>
      <c r="C107" s="551" t="s">
        <v>840</v>
      </c>
      <c r="D107" s="519">
        <v>45711</v>
      </c>
      <c r="E107" s="519">
        <v>5</v>
      </c>
      <c r="F107" s="519">
        <v>9</v>
      </c>
      <c r="G107" s="519">
        <v>39687</v>
      </c>
      <c r="H107" s="519">
        <v>6010</v>
      </c>
      <c r="L107" s="518" t="s">
        <v>841</v>
      </c>
      <c r="M107" s="518" t="s">
        <v>842</v>
      </c>
      <c r="N107" s="518">
        <v>16365</v>
      </c>
      <c r="O107" s="518">
        <v>3</v>
      </c>
      <c r="P107" s="518">
        <v>0</v>
      </c>
      <c r="Q107" s="518">
        <v>9830</v>
      </c>
      <c r="R107" s="518">
        <v>6532</v>
      </c>
    </row>
    <row r="108" spans="1:18" ht="9">
      <c r="A108" s="550"/>
      <c r="B108" s="551" t="s">
        <v>843</v>
      </c>
      <c r="C108" s="551" t="s">
        <v>844</v>
      </c>
      <c r="D108" s="519">
        <v>23001</v>
      </c>
      <c r="E108" s="519">
        <v>0</v>
      </c>
      <c r="F108" s="519">
        <v>290</v>
      </c>
      <c r="G108" s="519">
        <v>3880</v>
      </c>
      <c r="H108" s="519">
        <v>18831</v>
      </c>
      <c r="L108" s="518" t="s">
        <v>845</v>
      </c>
      <c r="M108" s="518" t="s">
        <v>846</v>
      </c>
      <c r="N108" s="518">
        <v>51099</v>
      </c>
      <c r="O108" s="518">
        <v>4</v>
      </c>
      <c r="P108" s="518">
        <v>3855</v>
      </c>
      <c r="Q108" s="518">
        <v>30536</v>
      </c>
      <c r="R108" s="518">
        <v>16704</v>
      </c>
    </row>
    <row r="109" spans="1:8" ht="9">
      <c r="A109" s="550"/>
      <c r="B109" s="552" t="s">
        <v>847</v>
      </c>
      <c r="C109" s="552" t="s">
        <v>848</v>
      </c>
      <c r="D109" s="519">
        <v>5842</v>
      </c>
      <c r="E109" s="519">
        <v>0</v>
      </c>
      <c r="F109" s="519">
        <v>0</v>
      </c>
      <c r="G109" s="519">
        <v>5640</v>
      </c>
      <c r="H109" s="519">
        <v>202</v>
      </c>
    </row>
    <row r="110" spans="1:8" ht="9">
      <c r="A110" s="550"/>
      <c r="B110" s="551" t="s">
        <v>103</v>
      </c>
      <c r="C110" s="551" t="s">
        <v>104</v>
      </c>
      <c r="D110" s="519">
        <v>139755</v>
      </c>
      <c r="E110" s="519">
        <v>71</v>
      </c>
      <c r="F110" s="519">
        <v>1390</v>
      </c>
      <c r="G110" s="519">
        <v>117865</v>
      </c>
      <c r="H110" s="519">
        <v>20429</v>
      </c>
    </row>
    <row r="111" spans="1:3" ht="9">
      <c r="A111" s="549" t="s">
        <v>849</v>
      </c>
      <c r="B111" s="519"/>
      <c r="C111" s="551"/>
    </row>
    <row r="112" spans="1:3" ht="3.75" customHeight="1">
      <c r="A112" s="550"/>
      <c r="B112" s="551"/>
      <c r="C112" s="551"/>
    </row>
    <row r="113" spans="1:8" ht="9">
      <c r="A113" s="550"/>
      <c r="B113" s="551" t="s">
        <v>424</v>
      </c>
      <c r="C113" s="552" t="s">
        <v>425</v>
      </c>
      <c r="D113" s="519">
        <v>98008</v>
      </c>
      <c r="E113" s="519">
        <v>17</v>
      </c>
      <c r="F113" s="519">
        <v>498</v>
      </c>
      <c r="G113" s="519">
        <v>55659</v>
      </c>
      <c r="H113" s="519">
        <v>41834</v>
      </c>
    </row>
    <row r="114" spans="1:18" ht="9">
      <c r="A114" s="550"/>
      <c r="B114" s="552" t="s">
        <v>850</v>
      </c>
      <c r="C114" s="552" t="s">
        <v>851</v>
      </c>
      <c r="D114" s="519">
        <v>2062</v>
      </c>
      <c r="E114" s="519">
        <v>0</v>
      </c>
      <c r="F114" s="519">
        <v>0</v>
      </c>
      <c r="G114" s="519">
        <v>1946</v>
      </c>
      <c r="H114" s="519">
        <v>116</v>
      </c>
      <c r="N114" s="518">
        <v>67464</v>
      </c>
      <c r="O114" s="518">
        <v>7</v>
      </c>
      <c r="P114" s="518">
        <v>3855</v>
      </c>
      <c r="Q114" s="518">
        <v>40366</v>
      </c>
      <c r="R114" s="518">
        <v>23236</v>
      </c>
    </row>
    <row r="115" spans="1:8" ht="9">
      <c r="A115" s="550"/>
      <c r="B115" s="552" t="s">
        <v>852</v>
      </c>
      <c r="C115" s="552" t="s">
        <v>853</v>
      </c>
      <c r="D115" s="519">
        <v>346</v>
      </c>
      <c r="E115" s="519">
        <v>0</v>
      </c>
      <c r="F115" s="519">
        <v>0</v>
      </c>
      <c r="G115" s="519">
        <v>280</v>
      </c>
      <c r="H115" s="519">
        <v>66</v>
      </c>
    </row>
    <row r="116" spans="1:8" ht="9">
      <c r="A116" s="550"/>
      <c r="B116" s="552" t="s">
        <v>793</v>
      </c>
      <c r="C116" s="552" t="s">
        <v>854</v>
      </c>
      <c r="D116" s="519">
        <v>34</v>
      </c>
      <c r="E116" s="519">
        <v>0</v>
      </c>
      <c r="F116" s="519">
        <v>0</v>
      </c>
      <c r="G116" s="519">
        <v>34</v>
      </c>
      <c r="H116" s="519">
        <v>0</v>
      </c>
    </row>
    <row r="117" spans="1:8" ht="9">
      <c r="A117" s="550"/>
      <c r="B117" s="551" t="s">
        <v>84</v>
      </c>
      <c r="C117" s="551" t="s">
        <v>105</v>
      </c>
      <c r="D117" s="519">
        <v>292122</v>
      </c>
      <c r="E117" s="519">
        <v>1982</v>
      </c>
      <c r="F117" s="519">
        <v>16177</v>
      </c>
      <c r="G117" s="519">
        <v>144168</v>
      </c>
      <c r="H117" s="519">
        <v>129795</v>
      </c>
    </row>
    <row r="118" spans="1:8" ht="9">
      <c r="A118" s="550"/>
      <c r="B118" s="554" t="s">
        <v>855</v>
      </c>
      <c r="C118" s="552" t="s">
        <v>856</v>
      </c>
      <c r="D118" s="519">
        <v>26202</v>
      </c>
      <c r="E118" s="519">
        <v>0</v>
      </c>
      <c r="F118" s="519">
        <v>3</v>
      </c>
      <c r="G118" s="519">
        <v>25739</v>
      </c>
      <c r="H118" s="519">
        <v>460</v>
      </c>
    </row>
    <row r="119" spans="1:8" ht="9">
      <c r="A119" s="550"/>
      <c r="B119" s="554" t="s">
        <v>857</v>
      </c>
      <c r="C119" s="552" t="s">
        <v>858</v>
      </c>
      <c r="D119" s="519">
        <v>6456</v>
      </c>
      <c r="E119" s="519">
        <v>0</v>
      </c>
      <c r="F119" s="519">
        <v>1</v>
      </c>
      <c r="G119" s="519">
        <v>405</v>
      </c>
      <c r="H119" s="519">
        <v>6050</v>
      </c>
    </row>
    <row r="120" spans="1:8" ht="9">
      <c r="A120" s="550"/>
      <c r="B120" s="554" t="s">
        <v>859</v>
      </c>
      <c r="C120" s="552" t="s">
        <v>860</v>
      </c>
      <c r="D120" s="519">
        <v>356</v>
      </c>
      <c r="E120" s="519">
        <v>220</v>
      </c>
      <c r="F120" s="519">
        <v>0</v>
      </c>
      <c r="G120" s="519">
        <v>130</v>
      </c>
      <c r="H120" s="519">
        <v>6</v>
      </c>
    </row>
    <row r="121" spans="1:8" ht="9">
      <c r="A121" s="550"/>
      <c r="B121" s="554" t="s">
        <v>861</v>
      </c>
      <c r="C121" s="552" t="s">
        <v>862</v>
      </c>
      <c r="D121" s="519">
        <v>767</v>
      </c>
      <c r="E121" s="519">
        <v>0</v>
      </c>
      <c r="F121" s="519">
        <v>0</v>
      </c>
      <c r="G121" s="519">
        <v>261</v>
      </c>
      <c r="H121" s="519">
        <v>506</v>
      </c>
    </row>
    <row r="122" spans="1:8" ht="9">
      <c r="A122" s="550"/>
      <c r="B122" s="551" t="s">
        <v>106</v>
      </c>
      <c r="C122" s="551" t="s">
        <v>107</v>
      </c>
      <c r="D122" s="519">
        <v>279685</v>
      </c>
      <c r="E122" s="519">
        <v>2397</v>
      </c>
      <c r="F122" s="519">
        <v>250</v>
      </c>
      <c r="G122" s="519">
        <v>195114</v>
      </c>
      <c r="H122" s="519">
        <v>81924</v>
      </c>
    </row>
    <row r="123" spans="1:8" ht="9">
      <c r="A123" s="550"/>
      <c r="B123" s="554" t="s">
        <v>863</v>
      </c>
      <c r="C123" s="554" t="s">
        <v>864</v>
      </c>
      <c r="D123" s="519">
        <v>6321</v>
      </c>
      <c r="E123" s="519">
        <v>1</v>
      </c>
      <c r="F123" s="519">
        <v>0</v>
      </c>
      <c r="G123" s="519">
        <v>6187</v>
      </c>
      <c r="H123" s="519">
        <v>133</v>
      </c>
    </row>
    <row r="124" spans="1:8" ht="9">
      <c r="A124" s="550"/>
      <c r="B124" s="555" t="s">
        <v>865</v>
      </c>
      <c r="C124" s="555" t="s">
        <v>866</v>
      </c>
      <c r="D124" s="519">
        <v>2062</v>
      </c>
      <c r="E124" s="519">
        <v>0</v>
      </c>
      <c r="F124" s="519">
        <v>0</v>
      </c>
      <c r="G124" s="519">
        <v>1960</v>
      </c>
      <c r="H124" s="519">
        <v>102</v>
      </c>
    </row>
    <row r="125" spans="1:8" ht="9">
      <c r="A125" s="550"/>
      <c r="B125" s="555" t="s">
        <v>867</v>
      </c>
      <c r="C125" s="555" t="s">
        <v>868</v>
      </c>
      <c r="D125" s="519">
        <v>655</v>
      </c>
      <c r="E125" s="519">
        <v>0</v>
      </c>
      <c r="F125" s="519">
        <v>0</v>
      </c>
      <c r="G125" s="519">
        <v>628</v>
      </c>
      <c r="H125" s="519">
        <v>27</v>
      </c>
    </row>
    <row r="126" spans="1:8" ht="9">
      <c r="A126" s="550"/>
      <c r="B126" s="555" t="s">
        <v>869</v>
      </c>
      <c r="C126" s="555" t="s">
        <v>870</v>
      </c>
      <c r="D126" s="519">
        <v>723</v>
      </c>
      <c r="E126" s="519">
        <v>0</v>
      </c>
      <c r="F126" s="519">
        <v>0</v>
      </c>
      <c r="G126" s="519">
        <v>691</v>
      </c>
      <c r="H126" s="519">
        <v>32</v>
      </c>
    </row>
    <row r="127" spans="1:8" ht="9">
      <c r="A127" s="550"/>
      <c r="B127" s="555" t="s">
        <v>871</v>
      </c>
      <c r="C127" s="555" t="s">
        <v>872</v>
      </c>
      <c r="D127" s="519">
        <v>1864</v>
      </c>
      <c r="E127" s="519">
        <v>0</v>
      </c>
      <c r="F127" s="519">
        <v>3</v>
      </c>
      <c r="G127" s="519">
        <v>1762</v>
      </c>
      <c r="H127" s="519">
        <v>99</v>
      </c>
    </row>
    <row r="128" spans="1:8" ht="9">
      <c r="A128" s="550"/>
      <c r="B128" s="555" t="s">
        <v>873</v>
      </c>
      <c r="C128" s="555" t="s">
        <v>874</v>
      </c>
      <c r="D128" s="519">
        <v>584</v>
      </c>
      <c r="E128" s="519">
        <v>0</v>
      </c>
      <c r="F128" s="519">
        <v>0</v>
      </c>
      <c r="G128" s="519">
        <v>567</v>
      </c>
      <c r="H128" s="519">
        <v>17</v>
      </c>
    </row>
    <row r="129" spans="1:8" ht="9">
      <c r="A129" s="550"/>
      <c r="B129" s="555" t="s">
        <v>875</v>
      </c>
      <c r="C129" s="555" t="s">
        <v>876</v>
      </c>
      <c r="D129" s="519">
        <v>1094</v>
      </c>
      <c r="E129" s="519">
        <v>0</v>
      </c>
      <c r="F129" s="519">
        <v>0</v>
      </c>
      <c r="G129" s="519">
        <v>1030</v>
      </c>
      <c r="H129" s="519">
        <v>64</v>
      </c>
    </row>
    <row r="130" spans="1:8" ht="9">
      <c r="A130" s="550"/>
      <c r="B130" s="555" t="s">
        <v>877</v>
      </c>
      <c r="C130" s="555" t="s">
        <v>878</v>
      </c>
      <c r="D130" s="519">
        <v>1097</v>
      </c>
      <c r="E130" s="519">
        <v>0</v>
      </c>
      <c r="F130" s="519">
        <v>0</v>
      </c>
      <c r="G130" s="519">
        <v>1063</v>
      </c>
      <c r="H130" s="519">
        <v>34</v>
      </c>
    </row>
    <row r="131" spans="1:8" ht="9">
      <c r="A131" s="550"/>
      <c r="B131" s="555" t="s">
        <v>879</v>
      </c>
      <c r="C131" s="555" t="s">
        <v>880</v>
      </c>
      <c r="D131" s="519">
        <v>585</v>
      </c>
      <c r="E131" s="519">
        <v>0</v>
      </c>
      <c r="F131" s="519">
        <v>0</v>
      </c>
      <c r="G131" s="519">
        <v>548</v>
      </c>
      <c r="H131" s="519">
        <v>37</v>
      </c>
    </row>
    <row r="132" ht="9">
      <c r="A132" s="550"/>
    </row>
    <row r="134" spans="1:8" ht="9">
      <c r="A134" s="549" t="s">
        <v>108</v>
      </c>
      <c r="B134" s="551"/>
      <c r="C134" s="551"/>
      <c r="D134" s="519">
        <f>SUM(D136:D183)</f>
        <v>1852577</v>
      </c>
      <c r="E134" s="519">
        <f>SUM(E136:E183)</f>
        <v>19748</v>
      </c>
      <c r="F134" s="519">
        <f>SUM(F136:F183)</f>
        <v>25671</v>
      </c>
      <c r="G134" s="519">
        <f>SUM(G136:G183)</f>
        <v>1063599</v>
      </c>
      <c r="H134" s="519">
        <f>SUM(H136:H183)</f>
        <v>743559</v>
      </c>
    </row>
    <row r="135" spans="1:3" ht="5.25" customHeight="1">
      <c r="A135" s="546"/>
      <c r="B135" s="547"/>
      <c r="C135" s="548"/>
    </row>
    <row r="136" spans="1:8" ht="9">
      <c r="A136" s="550" t="s">
        <v>109</v>
      </c>
      <c r="B136" s="556" t="s">
        <v>110</v>
      </c>
      <c r="C136" s="551" t="s">
        <v>111</v>
      </c>
      <c r="D136" s="519">
        <v>126687</v>
      </c>
      <c r="E136" s="519">
        <v>0</v>
      </c>
      <c r="F136" s="519">
        <v>1944</v>
      </c>
      <c r="G136" s="519">
        <v>67733</v>
      </c>
      <c r="H136" s="519">
        <v>57010</v>
      </c>
    </row>
    <row r="137" spans="1:8" ht="9">
      <c r="A137" s="550"/>
      <c r="B137" s="552" t="s">
        <v>881</v>
      </c>
      <c r="C137" s="552" t="s">
        <v>882</v>
      </c>
      <c r="D137" s="519">
        <v>2952</v>
      </c>
      <c r="E137" s="519">
        <v>0</v>
      </c>
      <c r="F137" s="519">
        <v>0</v>
      </c>
      <c r="G137" s="519">
        <v>2405</v>
      </c>
      <c r="H137" s="519">
        <v>547</v>
      </c>
    </row>
    <row r="138" spans="2:8" ht="9">
      <c r="B138" s="556" t="s">
        <v>883</v>
      </c>
      <c r="C138" s="551" t="s">
        <v>884</v>
      </c>
      <c r="D138" s="519">
        <v>2822</v>
      </c>
      <c r="E138" s="519">
        <v>0</v>
      </c>
      <c r="F138" s="519">
        <v>0</v>
      </c>
      <c r="G138" s="519">
        <v>1941</v>
      </c>
      <c r="H138" s="519">
        <v>881</v>
      </c>
    </row>
    <row r="139" spans="1:11" ht="9">
      <c r="A139" s="550"/>
      <c r="B139" s="556" t="s">
        <v>885</v>
      </c>
      <c r="C139" s="551" t="s">
        <v>886</v>
      </c>
      <c r="D139" s="519">
        <v>197</v>
      </c>
      <c r="E139" s="519">
        <v>0</v>
      </c>
      <c r="F139" s="519">
        <v>0</v>
      </c>
      <c r="G139" s="519">
        <v>162</v>
      </c>
      <c r="H139" s="519">
        <v>35</v>
      </c>
      <c r="K139" s="519"/>
    </row>
    <row r="140" spans="1:11" ht="9">
      <c r="A140" s="550" t="s">
        <v>112</v>
      </c>
      <c r="B140" s="556" t="s">
        <v>113</v>
      </c>
      <c r="C140" s="551" t="s">
        <v>114</v>
      </c>
      <c r="D140" s="519">
        <v>91581</v>
      </c>
      <c r="E140" s="519">
        <v>3749</v>
      </c>
      <c r="F140" s="519">
        <v>734</v>
      </c>
      <c r="G140" s="519">
        <v>47209</v>
      </c>
      <c r="H140" s="519">
        <v>39889</v>
      </c>
      <c r="K140" s="519"/>
    </row>
    <row r="141" spans="1:8" ht="9">
      <c r="A141" s="550"/>
      <c r="B141" s="552" t="s">
        <v>887</v>
      </c>
      <c r="C141" s="552" t="s">
        <v>888</v>
      </c>
      <c r="D141" s="519">
        <v>5169</v>
      </c>
      <c r="E141" s="519">
        <v>3</v>
      </c>
      <c r="F141" s="519">
        <v>0</v>
      </c>
      <c r="G141" s="519">
        <v>4391</v>
      </c>
      <c r="H141" s="519">
        <v>775</v>
      </c>
    </row>
    <row r="142" spans="1:8" ht="9">
      <c r="A142" s="550"/>
      <c r="B142" s="552" t="s">
        <v>889</v>
      </c>
      <c r="C142" s="552" t="s">
        <v>890</v>
      </c>
      <c r="D142" s="519">
        <v>5809</v>
      </c>
      <c r="E142" s="519">
        <v>0</v>
      </c>
      <c r="F142" s="519">
        <v>1</v>
      </c>
      <c r="G142" s="519">
        <v>4754</v>
      </c>
      <c r="H142" s="519">
        <v>1054</v>
      </c>
    </row>
    <row r="143" spans="2:8" ht="9">
      <c r="B143" s="552" t="s">
        <v>891</v>
      </c>
      <c r="C143" s="552" t="s">
        <v>892</v>
      </c>
      <c r="D143" s="519">
        <v>401</v>
      </c>
      <c r="E143" s="519">
        <v>0</v>
      </c>
      <c r="F143" s="519">
        <v>0</v>
      </c>
      <c r="G143" s="519">
        <v>367</v>
      </c>
      <c r="H143" s="519">
        <v>34</v>
      </c>
    </row>
    <row r="144" spans="1:16" ht="9">
      <c r="A144" s="550"/>
      <c r="B144" s="556" t="s">
        <v>115</v>
      </c>
      <c r="C144" s="551" t="s">
        <v>116</v>
      </c>
      <c r="D144" s="519">
        <v>93589</v>
      </c>
      <c r="E144" s="519">
        <v>48</v>
      </c>
      <c r="F144" s="519">
        <v>397</v>
      </c>
      <c r="G144" s="519">
        <v>38298</v>
      </c>
      <c r="H144" s="519">
        <v>54846</v>
      </c>
      <c r="L144" s="557"/>
      <c r="M144" s="557"/>
      <c r="N144" s="557"/>
      <c r="O144" s="557"/>
      <c r="P144" s="557"/>
    </row>
    <row r="145" spans="1:8" ht="9">
      <c r="A145" s="550"/>
      <c r="B145" s="556" t="s">
        <v>117</v>
      </c>
      <c r="C145" s="551" t="s">
        <v>118</v>
      </c>
      <c r="D145" s="519">
        <v>80404</v>
      </c>
      <c r="E145" s="519">
        <v>1741</v>
      </c>
      <c r="F145" s="519">
        <v>435</v>
      </c>
      <c r="G145" s="519">
        <v>53710</v>
      </c>
      <c r="H145" s="519">
        <v>24518</v>
      </c>
    </row>
    <row r="146" spans="1:8" ht="9">
      <c r="A146" s="550"/>
      <c r="B146" s="552" t="s">
        <v>893</v>
      </c>
      <c r="C146" s="552" t="s">
        <v>894</v>
      </c>
      <c r="D146" s="519">
        <v>2925</v>
      </c>
      <c r="E146" s="519">
        <v>0</v>
      </c>
      <c r="F146" s="519">
        <v>14</v>
      </c>
      <c r="G146" s="519">
        <v>2294</v>
      </c>
      <c r="H146" s="519">
        <v>617</v>
      </c>
    </row>
    <row r="147" spans="1:8" ht="9">
      <c r="A147" s="550"/>
      <c r="B147" s="556" t="s">
        <v>895</v>
      </c>
      <c r="C147" s="551" t="s">
        <v>896</v>
      </c>
      <c r="D147" s="519">
        <v>24</v>
      </c>
      <c r="E147" s="519">
        <v>24</v>
      </c>
      <c r="F147" s="519">
        <v>0</v>
      </c>
      <c r="G147" s="519">
        <v>0</v>
      </c>
      <c r="H147" s="519">
        <v>0</v>
      </c>
    </row>
    <row r="148" spans="1:8" ht="9">
      <c r="A148" s="550"/>
      <c r="B148" s="552" t="s">
        <v>897</v>
      </c>
      <c r="C148" s="552" t="s">
        <v>898</v>
      </c>
      <c r="D148" s="519">
        <v>3458</v>
      </c>
      <c r="E148" s="519">
        <v>1</v>
      </c>
      <c r="F148" s="519">
        <v>0</v>
      </c>
      <c r="G148" s="519">
        <v>2651</v>
      </c>
      <c r="H148" s="519">
        <v>806</v>
      </c>
    </row>
    <row r="149" spans="1:8" ht="9">
      <c r="A149" s="550"/>
      <c r="B149" s="556" t="s">
        <v>759</v>
      </c>
      <c r="C149" s="551" t="s">
        <v>899</v>
      </c>
      <c r="D149" s="519">
        <v>5359</v>
      </c>
      <c r="E149" s="519">
        <v>0</v>
      </c>
      <c r="F149" s="519">
        <v>2</v>
      </c>
      <c r="G149" s="519">
        <v>4681</v>
      </c>
      <c r="H149" s="519">
        <v>676</v>
      </c>
    </row>
    <row r="150" spans="1:8" ht="9">
      <c r="A150" s="550"/>
      <c r="B150" s="552" t="s">
        <v>900</v>
      </c>
      <c r="C150" s="552" t="s">
        <v>901</v>
      </c>
      <c r="D150" s="519">
        <v>3058</v>
      </c>
      <c r="E150" s="519">
        <v>0</v>
      </c>
      <c r="F150" s="519">
        <v>24</v>
      </c>
      <c r="G150" s="519">
        <v>1197</v>
      </c>
      <c r="H150" s="519">
        <v>1837</v>
      </c>
    </row>
    <row r="151" spans="1:8" ht="9">
      <c r="A151" s="550"/>
      <c r="B151" s="552" t="s">
        <v>902</v>
      </c>
      <c r="C151" s="552" t="s">
        <v>903</v>
      </c>
      <c r="D151" s="519">
        <v>575</v>
      </c>
      <c r="E151" s="519">
        <v>5</v>
      </c>
      <c r="F151" s="519">
        <v>0</v>
      </c>
      <c r="G151" s="519">
        <v>465</v>
      </c>
      <c r="H151" s="519">
        <v>105</v>
      </c>
    </row>
    <row r="152" spans="1:8" ht="9">
      <c r="A152" s="550"/>
      <c r="B152" s="552" t="s">
        <v>904</v>
      </c>
      <c r="C152" s="552" t="s">
        <v>905</v>
      </c>
      <c r="D152" s="519">
        <v>377</v>
      </c>
      <c r="E152" s="519">
        <v>0</v>
      </c>
      <c r="F152" s="519">
        <v>0</v>
      </c>
      <c r="G152" s="519">
        <v>266</v>
      </c>
      <c r="H152" s="519">
        <v>111</v>
      </c>
    </row>
    <row r="153" spans="1:8" ht="9">
      <c r="A153" s="550"/>
      <c r="B153" s="552" t="s">
        <v>906</v>
      </c>
      <c r="C153" s="552" t="s">
        <v>907</v>
      </c>
      <c r="D153" s="519">
        <v>76</v>
      </c>
      <c r="E153" s="519">
        <v>1</v>
      </c>
      <c r="F153" s="519">
        <v>0</v>
      </c>
      <c r="G153" s="519">
        <v>67</v>
      </c>
      <c r="H153" s="519">
        <v>8</v>
      </c>
    </row>
    <row r="154" spans="1:8" ht="9">
      <c r="A154" s="550"/>
      <c r="B154" s="556" t="s">
        <v>119</v>
      </c>
      <c r="C154" s="551" t="s">
        <v>120</v>
      </c>
      <c r="D154" s="519">
        <v>105120</v>
      </c>
      <c r="E154" s="519">
        <v>754</v>
      </c>
      <c r="F154" s="519">
        <v>489</v>
      </c>
      <c r="G154" s="519">
        <v>51676</v>
      </c>
      <c r="H154" s="519">
        <v>52201</v>
      </c>
    </row>
    <row r="155" spans="1:8" ht="9">
      <c r="A155" s="550"/>
      <c r="B155" s="552" t="s">
        <v>908</v>
      </c>
      <c r="C155" s="552" t="s">
        <v>909</v>
      </c>
      <c r="D155" s="519">
        <v>1361</v>
      </c>
      <c r="E155" s="519">
        <v>0</v>
      </c>
      <c r="F155" s="519">
        <v>0</v>
      </c>
      <c r="G155" s="519">
        <v>1360</v>
      </c>
      <c r="H155" s="519">
        <v>1</v>
      </c>
    </row>
    <row r="156" spans="2:8" ht="8.25" customHeight="1">
      <c r="B156" s="552" t="s">
        <v>910</v>
      </c>
      <c r="C156" s="552" t="s">
        <v>911</v>
      </c>
      <c r="D156" s="519">
        <v>978</v>
      </c>
      <c r="E156" s="519">
        <v>3</v>
      </c>
      <c r="F156" s="519">
        <v>0</v>
      </c>
      <c r="G156" s="519">
        <v>975</v>
      </c>
      <c r="H156" s="519">
        <v>0</v>
      </c>
    </row>
    <row r="157" spans="2:8" ht="8.25" customHeight="1">
      <c r="B157" s="552" t="s">
        <v>912</v>
      </c>
      <c r="C157" s="552" t="s">
        <v>913</v>
      </c>
      <c r="D157" s="519">
        <v>555</v>
      </c>
      <c r="E157" s="519">
        <v>1</v>
      </c>
      <c r="F157" s="519">
        <v>0</v>
      </c>
      <c r="G157" s="519">
        <v>553</v>
      </c>
      <c r="H157" s="519">
        <v>1</v>
      </c>
    </row>
    <row r="158" spans="2:3" ht="8.25" customHeight="1">
      <c r="B158" s="552"/>
      <c r="C158" s="552"/>
    </row>
    <row r="159" spans="2:3" ht="8.25" customHeight="1">
      <c r="B159" s="552"/>
      <c r="C159" s="552"/>
    </row>
    <row r="160" spans="1:3" ht="8.25" customHeight="1">
      <c r="A160" s="549" t="s">
        <v>592</v>
      </c>
      <c r="B160" s="552"/>
      <c r="C160" s="552"/>
    </row>
    <row r="161" spans="2:3" ht="3.75" customHeight="1">
      <c r="B161" s="552"/>
      <c r="C161" s="552"/>
    </row>
    <row r="162" spans="2:8" ht="8.25" customHeight="1">
      <c r="B162" s="552" t="s">
        <v>121</v>
      </c>
      <c r="C162" s="552" t="s">
        <v>122</v>
      </c>
      <c r="D162" s="519">
        <v>141233</v>
      </c>
      <c r="E162" s="519">
        <v>2251</v>
      </c>
      <c r="F162" s="519">
        <v>3551</v>
      </c>
      <c r="G162" s="519">
        <v>98758</v>
      </c>
      <c r="H162" s="519">
        <v>36673</v>
      </c>
    </row>
    <row r="163" spans="2:8" ht="8.25" customHeight="1">
      <c r="B163" s="552" t="s">
        <v>914</v>
      </c>
      <c r="C163" s="552" t="s">
        <v>915</v>
      </c>
      <c r="D163" s="519">
        <v>21491</v>
      </c>
      <c r="E163" s="519">
        <v>9</v>
      </c>
      <c r="F163" s="519">
        <v>0</v>
      </c>
      <c r="G163" s="519">
        <v>19723</v>
      </c>
      <c r="H163" s="519">
        <v>1759</v>
      </c>
    </row>
    <row r="164" spans="2:8" ht="8.25" customHeight="1">
      <c r="B164" s="552" t="s">
        <v>916</v>
      </c>
      <c r="C164" s="552" t="s">
        <v>917</v>
      </c>
      <c r="D164" s="519">
        <v>3375</v>
      </c>
      <c r="E164" s="519">
        <v>0</v>
      </c>
      <c r="F164" s="519">
        <v>5</v>
      </c>
      <c r="G164" s="519">
        <v>0</v>
      </c>
      <c r="H164" s="519">
        <v>3370</v>
      </c>
    </row>
    <row r="165" spans="2:8" ht="8.25" customHeight="1">
      <c r="B165" s="552" t="s">
        <v>918</v>
      </c>
      <c r="C165" s="552" t="s">
        <v>919</v>
      </c>
      <c r="D165" s="519">
        <v>756</v>
      </c>
      <c r="E165" s="519">
        <v>0</v>
      </c>
      <c r="F165" s="519">
        <v>0</v>
      </c>
      <c r="G165" s="519">
        <v>705</v>
      </c>
      <c r="H165" s="519">
        <v>51</v>
      </c>
    </row>
    <row r="166" spans="2:8" ht="8.25" customHeight="1">
      <c r="B166" s="552" t="s">
        <v>123</v>
      </c>
      <c r="C166" s="552" t="s">
        <v>124</v>
      </c>
      <c r="D166" s="519">
        <v>403518</v>
      </c>
      <c r="E166" s="519">
        <v>4607</v>
      </c>
      <c r="F166" s="519">
        <v>6072</v>
      </c>
      <c r="G166" s="519">
        <v>235134</v>
      </c>
      <c r="H166" s="519">
        <v>157705</v>
      </c>
    </row>
    <row r="167" spans="2:8" ht="8.25" customHeight="1">
      <c r="B167" s="552" t="s">
        <v>920</v>
      </c>
      <c r="C167" s="552" t="s">
        <v>921</v>
      </c>
      <c r="D167" s="519">
        <v>8283</v>
      </c>
      <c r="E167" s="519">
        <v>0</v>
      </c>
      <c r="F167" s="519">
        <v>3</v>
      </c>
      <c r="G167" s="519">
        <v>7234</v>
      </c>
      <c r="H167" s="519">
        <v>1046</v>
      </c>
    </row>
    <row r="168" spans="2:8" ht="8.25" customHeight="1">
      <c r="B168" s="552" t="s">
        <v>922</v>
      </c>
      <c r="C168" s="552" t="s">
        <v>923</v>
      </c>
      <c r="D168" s="519">
        <v>4932</v>
      </c>
      <c r="E168" s="519">
        <v>2</v>
      </c>
      <c r="F168" s="519">
        <v>2</v>
      </c>
      <c r="G168" s="519">
        <v>4380</v>
      </c>
      <c r="H168" s="519">
        <v>548</v>
      </c>
    </row>
    <row r="169" spans="2:8" ht="8.25" customHeight="1">
      <c r="B169" s="552" t="s">
        <v>125</v>
      </c>
      <c r="C169" s="552" t="s">
        <v>126</v>
      </c>
      <c r="D169" s="519">
        <v>216602</v>
      </c>
      <c r="E169" s="519">
        <v>1177</v>
      </c>
      <c r="F169" s="519">
        <v>9525</v>
      </c>
      <c r="G169" s="519">
        <v>97991</v>
      </c>
      <c r="H169" s="519">
        <v>107909</v>
      </c>
    </row>
    <row r="170" spans="2:8" ht="8.25" customHeight="1">
      <c r="B170" s="552" t="s">
        <v>924</v>
      </c>
      <c r="C170" s="552" t="s">
        <v>925</v>
      </c>
      <c r="D170" s="519">
        <v>9574</v>
      </c>
      <c r="E170" s="519">
        <v>5</v>
      </c>
      <c r="F170" s="519">
        <v>2</v>
      </c>
      <c r="G170" s="519">
        <v>8924</v>
      </c>
      <c r="H170" s="519">
        <v>643</v>
      </c>
    </row>
    <row r="171" spans="2:8" ht="8.25" customHeight="1">
      <c r="B171" s="552" t="s">
        <v>926</v>
      </c>
      <c r="C171" s="552" t="s">
        <v>429</v>
      </c>
      <c r="D171" s="519">
        <v>124810</v>
      </c>
      <c r="E171" s="519">
        <v>1491</v>
      </c>
      <c r="F171" s="519">
        <v>2436</v>
      </c>
      <c r="G171" s="519">
        <v>96835</v>
      </c>
      <c r="H171" s="519">
        <v>24048</v>
      </c>
    </row>
    <row r="172" spans="2:8" ht="8.25" customHeight="1">
      <c r="B172" s="552" t="s">
        <v>927</v>
      </c>
      <c r="C172" s="552" t="s">
        <v>928</v>
      </c>
      <c r="D172" s="519">
        <v>4012</v>
      </c>
      <c r="E172" s="519">
        <v>0</v>
      </c>
      <c r="F172" s="519">
        <v>30</v>
      </c>
      <c r="G172" s="519">
        <v>3132</v>
      </c>
      <c r="H172" s="519">
        <v>850</v>
      </c>
    </row>
    <row r="173" spans="2:8" ht="8.25" customHeight="1">
      <c r="B173" s="552" t="s">
        <v>929</v>
      </c>
      <c r="C173" s="552" t="s">
        <v>930</v>
      </c>
      <c r="D173" s="519">
        <v>1087</v>
      </c>
      <c r="E173" s="519">
        <v>0</v>
      </c>
      <c r="F173" s="519">
        <v>0</v>
      </c>
      <c r="G173" s="519">
        <v>1086</v>
      </c>
      <c r="H173" s="519">
        <v>1</v>
      </c>
    </row>
    <row r="174" spans="2:8" ht="8.25" customHeight="1">
      <c r="B174" s="552" t="s">
        <v>931</v>
      </c>
      <c r="C174" s="552" t="s">
        <v>932</v>
      </c>
      <c r="D174" s="519">
        <v>165</v>
      </c>
      <c r="E174" s="519">
        <v>0</v>
      </c>
      <c r="F174" s="519">
        <v>0</v>
      </c>
      <c r="G174" s="519">
        <v>162</v>
      </c>
      <c r="H174" s="519">
        <v>3</v>
      </c>
    </row>
    <row r="175" spans="2:8" ht="8.25" customHeight="1">
      <c r="B175" s="552" t="s">
        <v>127</v>
      </c>
      <c r="C175" s="552" t="s">
        <v>128</v>
      </c>
      <c r="D175" s="519">
        <v>175699</v>
      </c>
      <c r="E175" s="519">
        <v>1979</v>
      </c>
      <c r="F175" s="519">
        <v>0</v>
      </c>
      <c r="G175" s="519">
        <v>100132</v>
      </c>
      <c r="H175" s="519">
        <v>73588</v>
      </c>
    </row>
    <row r="176" spans="2:8" ht="8.25" customHeight="1">
      <c r="B176" s="552" t="s">
        <v>933</v>
      </c>
      <c r="C176" s="552" t="s">
        <v>934</v>
      </c>
      <c r="D176" s="519">
        <v>34858</v>
      </c>
      <c r="E176" s="519">
        <v>747</v>
      </c>
      <c r="F176" s="519">
        <v>0</v>
      </c>
      <c r="G176" s="519">
        <v>20096</v>
      </c>
      <c r="H176" s="519">
        <v>14015</v>
      </c>
    </row>
    <row r="177" spans="2:8" ht="8.25" customHeight="1">
      <c r="B177" s="552" t="s">
        <v>935</v>
      </c>
      <c r="C177" s="552" t="s">
        <v>936</v>
      </c>
      <c r="D177" s="519">
        <v>19239</v>
      </c>
      <c r="E177" s="519">
        <v>0</v>
      </c>
      <c r="F177" s="519">
        <v>0</v>
      </c>
      <c r="G177" s="519">
        <v>12055</v>
      </c>
      <c r="H177" s="519">
        <v>7184</v>
      </c>
    </row>
    <row r="178" spans="2:8" ht="8.25" customHeight="1">
      <c r="B178" s="552" t="s">
        <v>937</v>
      </c>
      <c r="C178" s="552" t="s">
        <v>938</v>
      </c>
      <c r="D178" s="519">
        <v>2763</v>
      </c>
      <c r="E178" s="519">
        <v>0</v>
      </c>
      <c r="F178" s="519">
        <v>0</v>
      </c>
      <c r="G178" s="519">
        <v>2516</v>
      </c>
      <c r="H178" s="519">
        <v>247</v>
      </c>
    </row>
    <row r="179" spans="2:8" ht="8.25" customHeight="1">
      <c r="B179" s="552" t="s">
        <v>939</v>
      </c>
      <c r="C179" s="552" t="s">
        <v>940</v>
      </c>
      <c r="D179" s="519">
        <v>661</v>
      </c>
      <c r="E179" s="519">
        <v>0</v>
      </c>
      <c r="F179" s="519">
        <v>0</v>
      </c>
      <c r="G179" s="519">
        <v>621</v>
      </c>
      <c r="H179" s="519">
        <v>40</v>
      </c>
    </row>
    <row r="180" spans="2:8" ht="8.25" customHeight="1">
      <c r="B180" s="552" t="s">
        <v>941</v>
      </c>
      <c r="C180" s="552" t="s">
        <v>942</v>
      </c>
      <c r="D180" s="519">
        <v>2765</v>
      </c>
      <c r="E180" s="519">
        <v>0</v>
      </c>
      <c r="F180" s="519">
        <v>0</v>
      </c>
      <c r="G180" s="519">
        <v>1671</v>
      </c>
      <c r="H180" s="519">
        <v>1094</v>
      </c>
    </row>
    <row r="181" spans="1:8" ht="8.25" customHeight="1">
      <c r="A181" s="518" t="s">
        <v>129</v>
      </c>
      <c r="B181" s="552" t="s">
        <v>130</v>
      </c>
      <c r="C181" s="552" t="s">
        <v>131</v>
      </c>
      <c r="D181" s="519">
        <v>132917</v>
      </c>
      <c r="E181" s="519">
        <v>1147</v>
      </c>
      <c r="F181" s="519">
        <v>5</v>
      </c>
      <c r="G181" s="519">
        <v>54984</v>
      </c>
      <c r="H181" s="519">
        <v>76781</v>
      </c>
    </row>
    <row r="182" spans="2:8" ht="8.25" customHeight="1">
      <c r="B182" s="552" t="s">
        <v>943</v>
      </c>
      <c r="C182" s="552" t="s">
        <v>944</v>
      </c>
      <c r="D182" s="519">
        <v>3458</v>
      </c>
      <c r="E182" s="519">
        <v>2</v>
      </c>
      <c r="F182" s="519">
        <v>0</v>
      </c>
      <c r="G182" s="519">
        <v>3408</v>
      </c>
      <c r="H182" s="519">
        <v>48</v>
      </c>
    </row>
    <row r="183" spans="2:8" ht="8.25" customHeight="1">
      <c r="B183" s="552" t="s">
        <v>945</v>
      </c>
      <c r="C183" s="552" t="s">
        <v>946</v>
      </c>
      <c r="D183" s="519">
        <v>6902</v>
      </c>
      <c r="E183" s="519">
        <v>1</v>
      </c>
      <c r="F183" s="519">
        <v>0</v>
      </c>
      <c r="G183" s="519">
        <v>6897</v>
      </c>
      <c r="H183" s="519">
        <v>4</v>
      </c>
    </row>
    <row r="184" spans="1:3" ht="5.25" customHeight="1">
      <c r="A184" s="546"/>
      <c r="B184" s="547"/>
      <c r="C184" s="548"/>
    </row>
    <row r="185" spans="1:8" ht="9">
      <c r="A185" s="549" t="s">
        <v>132</v>
      </c>
      <c r="D185" s="519">
        <f>SUM(D187:D203)</f>
        <v>1015726</v>
      </c>
      <c r="E185" s="519">
        <f>SUM(E187:E203)</f>
        <v>10240</v>
      </c>
      <c r="F185" s="519">
        <f>SUM(F187:F203)</f>
        <v>8591</v>
      </c>
      <c r="G185" s="519">
        <f>SUM(G187:G203)</f>
        <v>550232</v>
      </c>
      <c r="H185" s="519">
        <f>SUM(H187:H203)</f>
        <v>446663</v>
      </c>
    </row>
    <row r="186" spans="1:3" ht="5.25" customHeight="1">
      <c r="A186" s="546"/>
      <c r="B186" s="547"/>
      <c r="C186" s="548"/>
    </row>
    <row r="187" spans="1:8" ht="8.25" customHeight="1">
      <c r="A187" s="518" t="s">
        <v>133</v>
      </c>
      <c r="B187" s="552" t="s">
        <v>134</v>
      </c>
      <c r="C187" s="552" t="s">
        <v>135</v>
      </c>
      <c r="D187" s="519">
        <v>332575</v>
      </c>
      <c r="E187" s="519">
        <v>4795</v>
      </c>
      <c r="F187" s="519">
        <v>6843</v>
      </c>
      <c r="G187" s="519">
        <v>163997</v>
      </c>
      <c r="H187" s="519">
        <v>156940</v>
      </c>
    </row>
    <row r="188" spans="2:8" ht="8.25" customHeight="1">
      <c r="B188" s="552" t="s">
        <v>947</v>
      </c>
      <c r="C188" s="552" t="s">
        <v>948</v>
      </c>
      <c r="D188" s="519">
        <v>2005</v>
      </c>
      <c r="E188" s="519">
        <v>0</v>
      </c>
      <c r="F188" s="519">
        <v>2</v>
      </c>
      <c r="G188" s="519">
        <v>1029</v>
      </c>
      <c r="H188" s="519">
        <v>974</v>
      </c>
    </row>
    <row r="189" spans="2:8" ht="9">
      <c r="B189" s="552" t="s">
        <v>949</v>
      </c>
      <c r="C189" s="552" t="s">
        <v>950</v>
      </c>
      <c r="D189" s="519">
        <v>8269</v>
      </c>
      <c r="E189" s="519">
        <v>0</v>
      </c>
      <c r="F189" s="519">
        <v>0</v>
      </c>
      <c r="G189" s="519">
        <v>8012</v>
      </c>
      <c r="H189" s="519">
        <v>257</v>
      </c>
    </row>
    <row r="190" spans="1:8" ht="9">
      <c r="A190" s="550" t="s">
        <v>136</v>
      </c>
      <c r="B190" s="551" t="s">
        <v>137</v>
      </c>
      <c r="C190" s="551" t="s">
        <v>138</v>
      </c>
      <c r="D190" s="519">
        <v>311025</v>
      </c>
      <c r="E190" s="519">
        <v>4224</v>
      </c>
      <c r="F190" s="519">
        <v>845</v>
      </c>
      <c r="G190" s="519">
        <v>149657</v>
      </c>
      <c r="H190" s="519">
        <v>156299</v>
      </c>
    </row>
    <row r="191" spans="1:8" ht="9">
      <c r="A191" s="550"/>
      <c r="B191" s="551" t="s">
        <v>951</v>
      </c>
      <c r="C191" s="551" t="s">
        <v>431</v>
      </c>
      <c r="D191" s="519">
        <v>41026</v>
      </c>
      <c r="E191" s="519">
        <v>33</v>
      </c>
      <c r="F191" s="519">
        <v>38</v>
      </c>
      <c r="G191" s="519">
        <v>31489</v>
      </c>
      <c r="H191" s="519">
        <v>9466</v>
      </c>
    </row>
    <row r="192" spans="1:8" ht="9">
      <c r="A192" s="550"/>
      <c r="B192" s="551" t="s">
        <v>432</v>
      </c>
      <c r="C192" s="551" t="s">
        <v>433</v>
      </c>
      <c r="D192" s="519">
        <v>87881</v>
      </c>
      <c r="E192" s="519">
        <v>8</v>
      </c>
      <c r="F192" s="519">
        <v>0</v>
      </c>
      <c r="G192" s="519">
        <v>47758</v>
      </c>
      <c r="H192" s="519">
        <v>40115</v>
      </c>
    </row>
    <row r="193" spans="1:8" ht="9">
      <c r="A193" s="550"/>
      <c r="B193" s="551" t="s">
        <v>952</v>
      </c>
      <c r="C193" s="551" t="s">
        <v>953</v>
      </c>
      <c r="D193" s="519">
        <v>15675</v>
      </c>
      <c r="E193" s="519">
        <v>1</v>
      </c>
      <c r="F193" s="519">
        <v>9</v>
      </c>
      <c r="G193" s="519">
        <v>13127</v>
      </c>
      <c r="H193" s="519">
        <v>2538</v>
      </c>
    </row>
    <row r="194" spans="1:8" ht="9">
      <c r="A194" s="550"/>
      <c r="B194" s="552" t="s">
        <v>954</v>
      </c>
      <c r="C194" s="552" t="s">
        <v>955</v>
      </c>
      <c r="D194" s="519">
        <v>1948</v>
      </c>
      <c r="E194" s="519">
        <v>0</v>
      </c>
      <c r="F194" s="519">
        <v>1</v>
      </c>
      <c r="G194" s="519">
        <v>1941</v>
      </c>
      <c r="H194" s="519">
        <v>6</v>
      </c>
    </row>
    <row r="195" spans="1:8" ht="9">
      <c r="A195" s="550"/>
      <c r="B195" s="552" t="s">
        <v>956</v>
      </c>
      <c r="C195" s="552" t="s">
        <v>957</v>
      </c>
      <c r="D195" s="519">
        <v>1434</v>
      </c>
      <c r="E195" s="519">
        <v>0</v>
      </c>
      <c r="F195" s="519">
        <v>6</v>
      </c>
      <c r="G195" s="519">
        <v>1335</v>
      </c>
      <c r="H195" s="519">
        <v>93</v>
      </c>
    </row>
    <row r="196" spans="1:8" ht="9">
      <c r="A196" s="550" t="s">
        <v>129</v>
      </c>
      <c r="B196" s="551" t="s">
        <v>139</v>
      </c>
      <c r="C196" s="551" t="s">
        <v>140</v>
      </c>
      <c r="D196" s="519">
        <v>191808</v>
      </c>
      <c r="E196" s="519">
        <v>1178</v>
      </c>
      <c r="F196" s="519">
        <v>630</v>
      </c>
      <c r="G196" s="519">
        <v>113509</v>
      </c>
      <c r="H196" s="519">
        <v>76491</v>
      </c>
    </row>
    <row r="197" spans="1:8" ht="9">
      <c r="A197" s="550"/>
      <c r="B197" s="551" t="s">
        <v>958</v>
      </c>
      <c r="C197" s="551" t="s">
        <v>959</v>
      </c>
      <c r="D197" s="519">
        <v>12573</v>
      </c>
      <c r="E197" s="519">
        <v>1</v>
      </c>
      <c r="F197" s="519">
        <v>169</v>
      </c>
      <c r="G197" s="519">
        <v>11118</v>
      </c>
      <c r="H197" s="519">
        <v>1285</v>
      </c>
    </row>
    <row r="198" spans="1:8" ht="9">
      <c r="A198" s="550"/>
      <c r="B198" s="552" t="s">
        <v>960</v>
      </c>
      <c r="C198" s="552" t="s">
        <v>961</v>
      </c>
      <c r="D198" s="519">
        <v>5425</v>
      </c>
      <c r="E198" s="519">
        <v>0</v>
      </c>
      <c r="F198" s="519">
        <v>48</v>
      </c>
      <c r="G198" s="519">
        <v>4222</v>
      </c>
      <c r="H198" s="519">
        <v>1155</v>
      </c>
    </row>
    <row r="199" spans="1:8" ht="9">
      <c r="A199" s="550"/>
      <c r="B199" s="552" t="s">
        <v>962</v>
      </c>
      <c r="C199" s="552" t="s">
        <v>963</v>
      </c>
      <c r="D199" s="519">
        <v>2962</v>
      </c>
      <c r="E199" s="519">
        <v>0</v>
      </c>
      <c r="F199" s="519">
        <v>0</v>
      </c>
      <c r="G199" s="519">
        <v>2050</v>
      </c>
      <c r="H199" s="519">
        <v>912</v>
      </c>
    </row>
    <row r="200" spans="2:8" ht="9">
      <c r="B200" s="552" t="s">
        <v>964</v>
      </c>
      <c r="C200" s="552" t="s">
        <v>965</v>
      </c>
      <c r="D200" s="519">
        <v>114</v>
      </c>
      <c r="E200" s="519">
        <v>0</v>
      </c>
      <c r="F200" s="519">
        <v>0</v>
      </c>
      <c r="G200" s="519">
        <v>111</v>
      </c>
      <c r="H200" s="519">
        <v>3</v>
      </c>
    </row>
    <row r="201" spans="2:8" ht="9">
      <c r="B201" s="552" t="s">
        <v>966</v>
      </c>
      <c r="C201" s="552" t="s">
        <v>963</v>
      </c>
      <c r="D201" s="519">
        <v>973</v>
      </c>
      <c r="E201" s="519">
        <v>0</v>
      </c>
      <c r="F201" s="519">
        <v>0</v>
      </c>
      <c r="G201" s="519">
        <v>844</v>
      </c>
      <c r="H201" s="519">
        <v>129</v>
      </c>
    </row>
    <row r="202" spans="2:8" ht="9">
      <c r="B202" s="552" t="s">
        <v>967</v>
      </c>
      <c r="C202" s="552" t="s">
        <v>968</v>
      </c>
      <c r="D202" s="519">
        <v>33</v>
      </c>
      <c r="E202" s="519">
        <v>0</v>
      </c>
      <c r="F202" s="519">
        <v>0</v>
      </c>
      <c r="G202" s="519">
        <v>33</v>
      </c>
      <c r="H202" s="519">
        <v>0</v>
      </c>
    </row>
    <row r="204" spans="1:8" ht="9">
      <c r="A204" s="549" t="s">
        <v>141</v>
      </c>
      <c r="B204" s="551"/>
      <c r="D204" s="519">
        <f>SUM(D206:D228)</f>
        <v>1468718</v>
      </c>
      <c r="E204" s="519">
        <f>SUM(E206:E228)</f>
        <v>8943</v>
      </c>
      <c r="F204" s="519">
        <f>SUM(F206:F228)</f>
        <v>32693</v>
      </c>
      <c r="G204" s="519">
        <f>SUM(G206:G228)</f>
        <v>794631</v>
      </c>
      <c r="H204" s="519">
        <f>SUM(H206:H228)</f>
        <v>632451</v>
      </c>
    </row>
    <row r="205" spans="1:3" ht="6" customHeight="1">
      <c r="A205" s="546"/>
      <c r="B205" s="547"/>
      <c r="C205" s="548"/>
    </row>
    <row r="206" spans="1:8" ht="9">
      <c r="A206" s="550" t="s">
        <v>142</v>
      </c>
      <c r="B206" s="556" t="s">
        <v>143</v>
      </c>
      <c r="C206" s="551" t="s">
        <v>144</v>
      </c>
      <c r="D206" s="519">
        <v>131204</v>
      </c>
      <c r="E206" s="519">
        <v>11</v>
      </c>
      <c r="F206" s="519">
        <v>14949</v>
      </c>
      <c r="G206" s="519">
        <v>66433</v>
      </c>
      <c r="H206" s="519">
        <v>49811</v>
      </c>
    </row>
    <row r="207" spans="1:8" ht="9">
      <c r="A207" s="550"/>
      <c r="B207" s="556" t="s">
        <v>145</v>
      </c>
      <c r="C207" s="551" t="s">
        <v>146</v>
      </c>
      <c r="D207" s="519">
        <v>197285</v>
      </c>
      <c r="E207" s="519">
        <v>731</v>
      </c>
      <c r="F207" s="519">
        <v>387</v>
      </c>
      <c r="G207" s="519">
        <v>112247</v>
      </c>
      <c r="H207" s="519">
        <v>83920</v>
      </c>
    </row>
    <row r="208" spans="1:8" ht="9">
      <c r="A208" s="550"/>
      <c r="B208" s="556" t="s">
        <v>969</v>
      </c>
      <c r="C208" s="551" t="s">
        <v>970</v>
      </c>
      <c r="D208" s="519">
        <v>1141</v>
      </c>
      <c r="E208" s="519">
        <v>0</v>
      </c>
      <c r="F208" s="519">
        <v>0</v>
      </c>
      <c r="G208" s="519">
        <v>1139</v>
      </c>
      <c r="H208" s="519">
        <v>2</v>
      </c>
    </row>
    <row r="209" spans="1:8" ht="9">
      <c r="A209" s="550"/>
      <c r="B209" s="556" t="s">
        <v>147</v>
      </c>
      <c r="C209" s="551" t="s">
        <v>148</v>
      </c>
      <c r="D209" s="519">
        <v>173446</v>
      </c>
      <c r="E209" s="519">
        <v>33</v>
      </c>
      <c r="F209" s="519">
        <v>3454</v>
      </c>
      <c r="G209" s="519">
        <v>78580</v>
      </c>
      <c r="H209" s="519">
        <v>91379</v>
      </c>
    </row>
    <row r="210" spans="1:8" ht="9">
      <c r="A210" s="550"/>
      <c r="B210" s="556" t="s">
        <v>971</v>
      </c>
      <c r="C210" s="551" t="s">
        <v>972</v>
      </c>
      <c r="D210" s="519">
        <v>1036</v>
      </c>
      <c r="E210" s="519">
        <v>0</v>
      </c>
      <c r="F210" s="519">
        <v>0</v>
      </c>
      <c r="G210" s="519">
        <v>983</v>
      </c>
      <c r="H210" s="519">
        <v>53</v>
      </c>
    </row>
    <row r="211" spans="1:8" ht="9">
      <c r="A211" s="550"/>
      <c r="B211" s="556" t="s">
        <v>971</v>
      </c>
      <c r="C211" s="551" t="s">
        <v>973</v>
      </c>
      <c r="D211" s="519">
        <v>118</v>
      </c>
      <c r="E211" s="519">
        <v>0</v>
      </c>
      <c r="F211" s="519">
        <v>0</v>
      </c>
      <c r="G211" s="519">
        <v>90</v>
      </c>
      <c r="H211" s="519">
        <v>28</v>
      </c>
    </row>
    <row r="212" spans="1:8" ht="9">
      <c r="A212" s="550"/>
      <c r="B212" s="556" t="s">
        <v>974</v>
      </c>
      <c r="C212" s="551" t="s">
        <v>975</v>
      </c>
      <c r="D212" s="519">
        <v>1615</v>
      </c>
      <c r="E212" s="519">
        <v>0</v>
      </c>
      <c r="F212" s="519">
        <v>0</v>
      </c>
      <c r="G212" s="519">
        <v>1607</v>
      </c>
      <c r="H212" s="519">
        <v>8</v>
      </c>
    </row>
    <row r="213" spans="1:8" ht="9">
      <c r="A213" s="550"/>
      <c r="B213" s="556" t="s">
        <v>149</v>
      </c>
      <c r="C213" s="551" t="s">
        <v>150</v>
      </c>
      <c r="D213" s="519">
        <v>130499</v>
      </c>
      <c r="E213" s="519">
        <v>618</v>
      </c>
      <c r="F213" s="519">
        <v>11636</v>
      </c>
      <c r="G213" s="519">
        <v>72618</v>
      </c>
      <c r="H213" s="519">
        <v>45627</v>
      </c>
    </row>
    <row r="214" spans="1:8" ht="9">
      <c r="A214" s="550"/>
      <c r="B214" s="556" t="s">
        <v>976</v>
      </c>
      <c r="C214" s="551" t="s">
        <v>977</v>
      </c>
      <c r="D214" s="519">
        <v>28818</v>
      </c>
      <c r="E214" s="519">
        <v>3973</v>
      </c>
      <c r="F214" s="519">
        <v>114</v>
      </c>
      <c r="G214" s="519">
        <v>13707</v>
      </c>
      <c r="H214" s="519">
        <v>11024</v>
      </c>
    </row>
    <row r="215" spans="1:8" ht="9">
      <c r="A215" s="550"/>
      <c r="B215" s="556" t="s">
        <v>978</v>
      </c>
      <c r="C215" s="551" t="s">
        <v>979</v>
      </c>
      <c r="D215" s="519">
        <v>19589</v>
      </c>
      <c r="E215" s="519">
        <v>3</v>
      </c>
      <c r="F215" s="519">
        <v>0</v>
      </c>
      <c r="G215" s="519">
        <v>13031</v>
      </c>
      <c r="H215" s="519">
        <v>6555</v>
      </c>
    </row>
    <row r="216" spans="1:8" ht="9">
      <c r="A216" s="550" t="s">
        <v>151</v>
      </c>
      <c r="B216" s="551" t="s">
        <v>152</v>
      </c>
      <c r="C216" s="551" t="s">
        <v>153</v>
      </c>
      <c r="D216" s="519">
        <v>205259</v>
      </c>
      <c r="E216" s="519">
        <v>137</v>
      </c>
      <c r="F216" s="519">
        <v>1951</v>
      </c>
      <c r="G216" s="519">
        <v>99617</v>
      </c>
      <c r="H216" s="519">
        <v>103554</v>
      </c>
    </row>
    <row r="217" spans="1:8" ht="9">
      <c r="A217" s="550"/>
      <c r="B217" s="551" t="s">
        <v>154</v>
      </c>
      <c r="C217" s="551" t="s">
        <v>155</v>
      </c>
      <c r="D217" s="519">
        <v>276145</v>
      </c>
      <c r="E217" s="519">
        <v>1700</v>
      </c>
      <c r="F217" s="519">
        <v>9</v>
      </c>
      <c r="G217" s="519">
        <v>164269</v>
      </c>
      <c r="H217" s="519">
        <v>110167</v>
      </c>
    </row>
    <row r="218" spans="2:8" ht="9">
      <c r="B218" s="551" t="s">
        <v>156</v>
      </c>
      <c r="C218" s="551" t="s">
        <v>157</v>
      </c>
      <c r="D218" s="519">
        <v>214920</v>
      </c>
      <c r="E218" s="519">
        <v>1055</v>
      </c>
      <c r="F218" s="519">
        <v>36</v>
      </c>
      <c r="G218" s="519">
        <v>129258</v>
      </c>
      <c r="H218" s="519">
        <v>84571</v>
      </c>
    </row>
    <row r="219" spans="1:8" ht="9">
      <c r="A219" s="550"/>
      <c r="B219" s="552" t="s">
        <v>980</v>
      </c>
      <c r="C219" s="552" t="s">
        <v>981</v>
      </c>
      <c r="D219" s="519">
        <v>838</v>
      </c>
      <c r="E219" s="519">
        <v>0</v>
      </c>
      <c r="F219" s="519">
        <v>0</v>
      </c>
      <c r="G219" s="519">
        <v>838</v>
      </c>
      <c r="H219" s="519">
        <v>0</v>
      </c>
    </row>
    <row r="220" spans="1:8" ht="9">
      <c r="A220" s="550"/>
      <c r="B220" s="551" t="s">
        <v>982</v>
      </c>
      <c r="C220" s="551" t="s">
        <v>983</v>
      </c>
      <c r="D220" s="519">
        <v>156</v>
      </c>
      <c r="E220" s="519">
        <v>0</v>
      </c>
      <c r="F220" s="519">
        <v>0</v>
      </c>
      <c r="G220" s="519">
        <v>150</v>
      </c>
      <c r="H220" s="519">
        <v>6</v>
      </c>
    </row>
    <row r="221" spans="1:8" ht="9">
      <c r="A221" s="550"/>
      <c r="B221" s="551" t="s">
        <v>984</v>
      </c>
      <c r="C221" s="551" t="s">
        <v>985</v>
      </c>
      <c r="D221" s="519">
        <v>147</v>
      </c>
      <c r="E221" s="519">
        <v>0</v>
      </c>
      <c r="F221" s="519">
        <v>0</v>
      </c>
      <c r="G221" s="519">
        <v>128</v>
      </c>
      <c r="H221" s="519">
        <v>19</v>
      </c>
    </row>
    <row r="222" spans="1:8" ht="9">
      <c r="A222" s="550"/>
      <c r="B222" s="551" t="s">
        <v>986</v>
      </c>
      <c r="C222" s="551" t="s">
        <v>987</v>
      </c>
      <c r="D222" s="519">
        <v>470</v>
      </c>
      <c r="E222" s="519">
        <v>0</v>
      </c>
      <c r="F222" s="519">
        <v>0</v>
      </c>
      <c r="G222" s="519">
        <v>445</v>
      </c>
      <c r="H222" s="519">
        <v>25</v>
      </c>
    </row>
    <row r="223" spans="1:8" ht="9">
      <c r="A223" s="550"/>
      <c r="B223" s="551" t="s">
        <v>988</v>
      </c>
      <c r="C223" s="551" t="s">
        <v>989</v>
      </c>
      <c r="D223" s="519">
        <v>141</v>
      </c>
      <c r="E223" s="519">
        <v>0</v>
      </c>
      <c r="F223" s="519">
        <v>0</v>
      </c>
      <c r="G223" s="519">
        <v>137</v>
      </c>
      <c r="H223" s="519">
        <v>4</v>
      </c>
    </row>
    <row r="224" spans="1:8" ht="9">
      <c r="A224" s="550"/>
      <c r="B224" s="551" t="s">
        <v>990</v>
      </c>
      <c r="C224" s="551" t="s">
        <v>991</v>
      </c>
      <c r="D224" s="519">
        <v>221</v>
      </c>
      <c r="E224" s="519">
        <v>0</v>
      </c>
      <c r="F224" s="519">
        <v>0</v>
      </c>
      <c r="G224" s="519">
        <v>206</v>
      </c>
      <c r="H224" s="519">
        <v>15</v>
      </c>
    </row>
    <row r="225" spans="2:8" ht="9">
      <c r="B225" s="551" t="s">
        <v>992</v>
      </c>
      <c r="C225" s="551" t="s">
        <v>993</v>
      </c>
      <c r="D225" s="519">
        <v>186</v>
      </c>
      <c r="E225" s="519">
        <v>0</v>
      </c>
      <c r="F225" s="519">
        <v>0</v>
      </c>
      <c r="G225" s="519">
        <v>180</v>
      </c>
      <c r="H225" s="519">
        <v>6</v>
      </c>
    </row>
    <row r="226" spans="2:8" ht="9">
      <c r="B226" s="552" t="s">
        <v>994</v>
      </c>
      <c r="C226" s="552" t="s">
        <v>995</v>
      </c>
      <c r="D226" s="519">
        <v>100</v>
      </c>
      <c r="E226" s="519">
        <v>0</v>
      </c>
      <c r="F226" s="519">
        <v>0</v>
      </c>
      <c r="G226" s="519">
        <v>91</v>
      </c>
      <c r="H226" s="519">
        <v>9</v>
      </c>
    </row>
    <row r="227" spans="2:8" ht="9">
      <c r="B227" s="552" t="s">
        <v>996</v>
      </c>
      <c r="C227" s="552" t="s">
        <v>997</v>
      </c>
      <c r="D227" s="519">
        <v>109</v>
      </c>
      <c r="E227" s="519">
        <v>0</v>
      </c>
      <c r="F227" s="519">
        <v>0</v>
      </c>
      <c r="G227" s="519">
        <v>102</v>
      </c>
      <c r="H227" s="519">
        <v>7</v>
      </c>
    </row>
    <row r="228" spans="1:8" ht="9">
      <c r="A228" s="550" t="s">
        <v>129</v>
      </c>
      <c r="B228" s="551" t="s">
        <v>158</v>
      </c>
      <c r="C228" s="551" t="s">
        <v>159</v>
      </c>
      <c r="D228" s="519">
        <v>85275</v>
      </c>
      <c r="E228" s="519">
        <v>682</v>
      </c>
      <c r="F228" s="519">
        <v>157</v>
      </c>
      <c r="G228" s="519">
        <v>38775</v>
      </c>
      <c r="H228" s="519">
        <v>45661</v>
      </c>
    </row>
    <row r="229" spans="1:3" ht="9">
      <c r="A229" s="550"/>
      <c r="B229" s="556"/>
      <c r="C229" s="551"/>
    </row>
    <row r="230" spans="1:8" ht="9">
      <c r="A230" s="549" t="s">
        <v>434</v>
      </c>
      <c r="B230" s="556"/>
      <c r="D230" s="519">
        <f>SUM(D232:D263)</f>
        <v>1835225</v>
      </c>
      <c r="E230" s="519">
        <f>SUM(E232:E263)</f>
        <v>15937</v>
      </c>
      <c r="F230" s="519">
        <f>SUM(F232:F263)</f>
        <v>39745</v>
      </c>
      <c r="G230" s="519">
        <f>SUM(G232:G263)</f>
        <v>971422</v>
      </c>
      <c r="H230" s="519">
        <f>SUM(H232:H263)</f>
        <v>808121</v>
      </c>
    </row>
    <row r="231" spans="1:3" ht="6" customHeight="1">
      <c r="A231" s="546"/>
      <c r="B231" s="547"/>
      <c r="C231" s="548"/>
    </row>
    <row r="232" spans="1:8" ht="9">
      <c r="A232" s="550" t="s">
        <v>161</v>
      </c>
      <c r="B232" s="556" t="s">
        <v>162</v>
      </c>
      <c r="C232" s="551" t="s">
        <v>163</v>
      </c>
      <c r="D232" s="558">
        <v>227383</v>
      </c>
      <c r="E232" s="519">
        <v>3232</v>
      </c>
      <c r="F232" s="519">
        <v>0</v>
      </c>
      <c r="G232" s="519">
        <v>109004</v>
      </c>
      <c r="H232" s="519">
        <v>115147</v>
      </c>
    </row>
    <row r="233" spans="1:8" ht="9">
      <c r="A233" s="550"/>
      <c r="B233" s="552" t="s">
        <v>998</v>
      </c>
      <c r="C233" s="551" t="s">
        <v>999</v>
      </c>
      <c r="D233" s="519">
        <v>23416</v>
      </c>
      <c r="E233" s="519">
        <v>0</v>
      </c>
      <c r="F233" s="519">
        <v>2</v>
      </c>
      <c r="G233" s="519">
        <v>15489</v>
      </c>
      <c r="H233" s="519">
        <v>7925</v>
      </c>
    </row>
    <row r="234" spans="1:8" ht="9">
      <c r="A234" s="550"/>
      <c r="B234" s="552" t="s">
        <v>1000</v>
      </c>
      <c r="C234" s="552" t="s">
        <v>1001</v>
      </c>
      <c r="D234" s="519">
        <v>3045</v>
      </c>
      <c r="E234" s="519">
        <v>0</v>
      </c>
      <c r="F234" s="519">
        <v>0</v>
      </c>
      <c r="G234" s="519">
        <v>2674</v>
      </c>
      <c r="H234" s="519">
        <v>371</v>
      </c>
    </row>
    <row r="235" spans="1:8" ht="9">
      <c r="A235" s="550"/>
      <c r="B235" s="552" t="s">
        <v>1002</v>
      </c>
      <c r="C235" s="552" t="s">
        <v>1003</v>
      </c>
      <c r="D235" s="519">
        <v>7593</v>
      </c>
      <c r="E235" s="519">
        <v>1</v>
      </c>
      <c r="F235" s="519">
        <v>0</v>
      </c>
      <c r="G235" s="519">
        <v>6311</v>
      </c>
      <c r="H235" s="519">
        <v>1281</v>
      </c>
    </row>
    <row r="236" spans="1:8" ht="9">
      <c r="A236" s="550"/>
      <c r="B236" s="552" t="s">
        <v>1004</v>
      </c>
      <c r="C236" s="552" t="s">
        <v>1005</v>
      </c>
      <c r="D236" s="519">
        <v>9043</v>
      </c>
      <c r="E236" s="519">
        <v>0</v>
      </c>
      <c r="F236" s="519">
        <v>0</v>
      </c>
      <c r="G236" s="519">
        <v>6215</v>
      </c>
      <c r="H236" s="519">
        <v>2828</v>
      </c>
    </row>
    <row r="237" spans="1:8" ht="9">
      <c r="A237" s="550"/>
      <c r="B237" s="552" t="s">
        <v>1006</v>
      </c>
      <c r="C237" s="552" t="s">
        <v>1007</v>
      </c>
      <c r="D237" s="519">
        <v>9513</v>
      </c>
      <c r="E237" s="519">
        <v>0</v>
      </c>
      <c r="F237" s="519">
        <v>0</v>
      </c>
      <c r="G237" s="519">
        <v>8142</v>
      </c>
      <c r="H237" s="519">
        <v>1371</v>
      </c>
    </row>
    <row r="238" spans="2:8" ht="9">
      <c r="B238" s="552" t="s">
        <v>1008</v>
      </c>
      <c r="C238" s="552" t="s">
        <v>1009</v>
      </c>
      <c r="D238" s="519">
        <v>1787</v>
      </c>
      <c r="E238" s="519">
        <v>0</v>
      </c>
      <c r="F238" s="519">
        <v>0</v>
      </c>
      <c r="G238" s="519">
        <v>1212</v>
      </c>
      <c r="H238" s="519">
        <v>575</v>
      </c>
    </row>
    <row r="239" spans="1:8" ht="9">
      <c r="A239" s="550"/>
      <c r="B239" s="556" t="s">
        <v>164</v>
      </c>
      <c r="C239" s="551" t="s">
        <v>165</v>
      </c>
      <c r="D239" s="519">
        <v>91457</v>
      </c>
      <c r="E239" s="519">
        <v>1496</v>
      </c>
      <c r="F239" s="519">
        <v>3772</v>
      </c>
      <c r="G239" s="519">
        <v>37264</v>
      </c>
      <c r="H239" s="519">
        <v>48925</v>
      </c>
    </row>
    <row r="240" spans="1:8" ht="9">
      <c r="A240" s="550"/>
      <c r="B240" s="556" t="s">
        <v>435</v>
      </c>
      <c r="C240" s="552" t="s">
        <v>436</v>
      </c>
      <c r="D240" s="519">
        <v>90415</v>
      </c>
      <c r="E240" s="519">
        <v>1540</v>
      </c>
      <c r="F240" s="519">
        <v>2098</v>
      </c>
      <c r="G240" s="519">
        <v>49813</v>
      </c>
      <c r="H240" s="519">
        <v>36964</v>
      </c>
    </row>
    <row r="241" spans="1:8" ht="9">
      <c r="A241" s="550"/>
      <c r="B241" s="556" t="s">
        <v>1010</v>
      </c>
      <c r="C241" s="552" t="s">
        <v>1011</v>
      </c>
      <c r="D241" s="519">
        <v>9322</v>
      </c>
      <c r="E241" s="519">
        <v>0</v>
      </c>
      <c r="F241" s="519">
        <v>426</v>
      </c>
      <c r="G241" s="519">
        <v>4716</v>
      </c>
      <c r="H241" s="519">
        <v>4180</v>
      </c>
    </row>
    <row r="242" spans="1:8" ht="9">
      <c r="A242" s="550"/>
      <c r="B242" s="552" t="s">
        <v>1012</v>
      </c>
      <c r="C242" s="552" t="s">
        <v>1013</v>
      </c>
      <c r="D242" s="519">
        <v>8934</v>
      </c>
      <c r="E242" s="519">
        <v>0</v>
      </c>
      <c r="F242" s="519">
        <v>0</v>
      </c>
      <c r="G242" s="519">
        <v>7966</v>
      </c>
      <c r="H242" s="519">
        <v>968</v>
      </c>
    </row>
    <row r="243" spans="1:8" ht="9">
      <c r="A243" s="550"/>
      <c r="B243" s="556" t="s">
        <v>166</v>
      </c>
      <c r="C243" s="551" t="s">
        <v>167</v>
      </c>
      <c r="D243" s="519">
        <v>115166</v>
      </c>
      <c r="E243" s="519">
        <v>808</v>
      </c>
      <c r="F243" s="519">
        <v>2973</v>
      </c>
      <c r="G243" s="519">
        <v>64401</v>
      </c>
      <c r="H243" s="519">
        <v>46984</v>
      </c>
    </row>
    <row r="244" spans="1:8" ht="9">
      <c r="A244" s="550" t="s">
        <v>168</v>
      </c>
      <c r="B244" s="556" t="s">
        <v>169</v>
      </c>
      <c r="C244" s="551" t="s">
        <v>170</v>
      </c>
      <c r="D244" s="519">
        <v>350849</v>
      </c>
      <c r="E244" s="519">
        <v>374</v>
      </c>
      <c r="F244" s="519">
        <v>14986</v>
      </c>
      <c r="G244" s="519">
        <v>176293</v>
      </c>
      <c r="H244" s="519">
        <v>159196</v>
      </c>
    </row>
    <row r="245" spans="2:8" ht="9">
      <c r="B245" s="552" t="s">
        <v>1014</v>
      </c>
      <c r="C245" s="552" t="s">
        <v>1015</v>
      </c>
      <c r="D245" s="519">
        <v>1534</v>
      </c>
      <c r="E245" s="519">
        <v>0</v>
      </c>
      <c r="F245" s="519">
        <v>1</v>
      </c>
      <c r="G245" s="519">
        <v>1260</v>
      </c>
      <c r="H245" s="519">
        <v>273</v>
      </c>
    </row>
    <row r="246" spans="1:8" ht="9">
      <c r="A246" s="550"/>
      <c r="B246" s="552" t="s">
        <v>1016</v>
      </c>
      <c r="C246" s="552" t="s">
        <v>1017</v>
      </c>
      <c r="D246" s="519">
        <v>497</v>
      </c>
      <c r="E246" s="519">
        <v>0</v>
      </c>
      <c r="F246" s="519">
        <v>1</v>
      </c>
      <c r="G246" s="519">
        <v>299</v>
      </c>
      <c r="H246" s="519">
        <v>197</v>
      </c>
    </row>
    <row r="247" spans="2:8" ht="9">
      <c r="B247" s="552" t="s">
        <v>1018</v>
      </c>
      <c r="C247" s="552" t="s">
        <v>1019</v>
      </c>
      <c r="D247" s="519">
        <v>731</v>
      </c>
      <c r="E247" s="519">
        <v>0</v>
      </c>
      <c r="F247" s="519">
        <v>6</v>
      </c>
      <c r="G247" s="519">
        <v>420</v>
      </c>
      <c r="H247" s="519">
        <v>305</v>
      </c>
    </row>
    <row r="248" spans="2:8" ht="9">
      <c r="B248" s="556" t="s">
        <v>171</v>
      </c>
      <c r="C248" s="551" t="s">
        <v>172</v>
      </c>
      <c r="D248" s="519">
        <v>158856</v>
      </c>
      <c r="E248" s="519">
        <v>1089</v>
      </c>
      <c r="F248" s="519">
        <v>12682</v>
      </c>
      <c r="G248" s="519">
        <v>81081</v>
      </c>
      <c r="H248" s="519">
        <v>64004</v>
      </c>
    </row>
    <row r="249" spans="2:8" ht="9">
      <c r="B249" s="552" t="s">
        <v>1020</v>
      </c>
      <c r="C249" s="551" t="s">
        <v>1021</v>
      </c>
      <c r="D249" s="519">
        <v>89845</v>
      </c>
      <c r="E249" s="519">
        <v>9</v>
      </c>
      <c r="F249" s="519">
        <v>1638</v>
      </c>
      <c r="G249" s="519">
        <v>52337</v>
      </c>
      <c r="H249" s="519">
        <v>35861</v>
      </c>
    </row>
    <row r="251" spans="2:3" ht="9">
      <c r="B251" s="556"/>
      <c r="C251" s="551"/>
    </row>
    <row r="252" spans="1:3" ht="6" customHeight="1">
      <c r="A252" s="546"/>
      <c r="B252" s="547"/>
      <c r="C252" s="548"/>
    </row>
    <row r="253" spans="1:3" ht="9">
      <c r="A253" s="559" t="s">
        <v>1022</v>
      </c>
      <c r="B253" s="552"/>
      <c r="C253" s="551"/>
    </row>
    <row r="254" spans="1:3" ht="6" customHeight="1">
      <c r="A254" s="546"/>
      <c r="B254" s="547"/>
      <c r="C254" s="548"/>
    </row>
    <row r="255" spans="1:8" ht="9">
      <c r="A255" s="560" t="s">
        <v>1023</v>
      </c>
      <c r="B255" s="556" t="s">
        <v>173</v>
      </c>
      <c r="C255" s="551" t="s">
        <v>174</v>
      </c>
      <c r="D255" s="519">
        <v>99344</v>
      </c>
      <c r="E255" s="519">
        <v>836</v>
      </c>
      <c r="F255" s="519">
        <v>921</v>
      </c>
      <c r="G255" s="519">
        <v>51918</v>
      </c>
      <c r="H255" s="519">
        <v>45669</v>
      </c>
    </row>
    <row r="256" spans="2:8" ht="9">
      <c r="B256" s="552" t="s">
        <v>1024</v>
      </c>
      <c r="C256" s="552" t="s">
        <v>1025</v>
      </c>
      <c r="D256" s="519">
        <v>8527</v>
      </c>
      <c r="E256" s="519">
        <v>0</v>
      </c>
      <c r="F256" s="519">
        <v>138</v>
      </c>
      <c r="G256" s="519">
        <v>7541</v>
      </c>
      <c r="H256" s="519">
        <v>848</v>
      </c>
    </row>
    <row r="257" spans="2:8" ht="9">
      <c r="B257" s="552" t="s">
        <v>1026</v>
      </c>
      <c r="C257" s="552" t="s">
        <v>1027</v>
      </c>
      <c r="D257" s="519">
        <v>7826</v>
      </c>
      <c r="E257" s="519">
        <v>1</v>
      </c>
      <c r="F257" s="519">
        <v>0</v>
      </c>
      <c r="G257" s="519">
        <v>6305</v>
      </c>
      <c r="H257" s="519">
        <v>1520</v>
      </c>
    </row>
    <row r="258" spans="1:8" ht="9">
      <c r="A258" s="550" t="s">
        <v>175</v>
      </c>
      <c r="B258" s="556" t="s">
        <v>176</v>
      </c>
      <c r="C258" s="551" t="s">
        <v>177</v>
      </c>
      <c r="D258" s="519">
        <v>205476</v>
      </c>
      <c r="E258" s="519">
        <v>458</v>
      </c>
      <c r="F258" s="519">
        <v>43</v>
      </c>
      <c r="G258" s="519">
        <v>100806</v>
      </c>
      <c r="H258" s="519">
        <v>104169</v>
      </c>
    </row>
    <row r="259" spans="1:8" ht="9">
      <c r="A259" s="550"/>
      <c r="B259" s="556" t="s">
        <v>1028</v>
      </c>
      <c r="C259" s="551" t="s">
        <v>1029</v>
      </c>
      <c r="D259" s="519">
        <v>32268</v>
      </c>
      <c r="E259" s="519">
        <v>2</v>
      </c>
      <c r="F259" s="519">
        <v>2</v>
      </c>
      <c r="G259" s="519">
        <v>23863</v>
      </c>
      <c r="H259" s="519">
        <v>8401</v>
      </c>
    </row>
    <row r="260" spans="1:8" ht="9">
      <c r="A260" s="550"/>
      <c r="B260" s="552" t="s">
        <v>1030</v>
      </c>
      <c r="C260" s="552" t="s">
        <v>1031</v>
      </c>
      <c r="D260" s="519">
        <v>12741</v>
      </c>
      <c r="E260" s="519">
        <v>3</v>
      </c>
      <c r="F260" s="519">
        <v>1</v>
      </c>
      <c r="G260" s="519">
        <v>9290</v>
      </c>
      <c r="H260" s="519">
        <v>3447</v>
      </c>
    </row>
    <row r="261" spans="1:8" ht="9">
      <c r="A261" s="550"/>
      <c r="B261" s="556" t="s">
        <v>178</v>
      </c>
      <c r="C261" s="551" t="s">
        <v>179</v>
      </c>
      <c r="D261" s="519">
        <v>224260</v>
      </c>
      <c r="E261" s="519">
        <v>6009</v>
      </c>
      <c r="F261" s="519">
        <v>30</v>
      </c>
      <c r="G261" s="519">
        <v>111057</v>
      </c>
      <c r="H261" s="519">
        <v>107164</v>
      </c>
    </row>
    <row r="262" spans="1:8" ht="9">
      <c r="A262" s="550"/>
      <c r="B262" s="556" t="s">
        <v>1032</v>
      </c>
      <c r="C262" s="551" t="s">
        <v>1033</v>
      </c>
      <c r="D262" s="519">
        <v>45397</v>
      </c>
      <c r="E262" s="519">
        <v>79</v>
      </c>
      <c r="F262" s="519">
        <v>25</v>
      </c>
      <c r="G262" s="519">
        <v>35745</v>
      </c>
      <c r="H262" s="519">
        <v>9548</v>
      </c>
    </row>
    <row r="264" spans="1:3" ht="6" customHeight="1">
      <c r="A264" s="546"/>
      <c r="B264" s="547"/>
      <c r="C264" s="548"/>
    </row>
    <row r="265" spans="1:8" ht="9">
      <c r="A265" s="549" t="s">
        <v>438</v>
      </c>
      <c r="B265" s="556"/>
      <c r="D265" s="519">
        <f>SUM(D267:D300)</f>
        <v>2898126</v>
      </c>
      <c r="E265" s="519">
        <f>SUM(E267:E300)</f>
        <v>23591</v>
      </c>
      <c r="F265" s="519">
        <f>SUM(F267:F300)</f>
        <v>12464</v>
      </c>
      <c r="G265" s="519">
        <f>SUM(G267:G300)</f>
        <v>1650789</v>
      </c>
      <c r="H265" s="519">
        <f>SUM(H267:H300)</f>
        <v>1211282</v>
      </c>
    </row>
    <row r="266" spans="1:3" ht="6" customHeight="1">
      <c r="A266" s="546"/>
      <c r="B266" s="547"/>
      <c r="C266" s="548"/>
    </row>
    <row r="267" spans="1:8" ht="9">
      <c r="A267" s="550" t="s">
        <v>181</v>
      </c>
      <c r="B267" s="556" t="s">
        <v>182</v>
      </c>
      <c r="C267" s="551" t="s">
        <v>183</v>
      </c>
      <c r="D267" s="519">
        <v>374145</v>
      </c>
      <c r="E267" s="519">
        <v>2662</v>
      </c>
      <c r="F267" s="519">
        <v>921</v>
      </c>
      <c r="G267" s="519">
        <v>197197</v>
      </c>
      <c r="H267" s="519">
        <v>173365</v>
      </c>
    </row>
    <row r="268" spans="1:8" ht="9">
      <c r="A268" s="550"/>
      <c r="B268" s="556" t="s">
        <v>1034</v>
      </c>
      <c r="C268" s="551" t="s">
        <v>1035</v>
      </c>
      <c r="D268" s="519">
        <v>60399</v>
      </c>
      <c r="E268" s="519">
        <v>373</v>
      </c>
      <c r="F268" s="519">
        <v>493</v>
      </c>
      <c r="G268" s="519">
        <v>40044</v>
      </c>
      <c r="H268" s="519">
        <v>19489</v>
      </c>
    </row>
    <row r="269" spans="1:8" ht="9">
      <c r="A269" s="550"/>
      <c r="B269" s="552" t="s">
        <v>1036</v>
      </c>
      <c r="C269" s="552" t="s">
        <v>1037</v>
      </c>
      <c r="D269" s="519">
        <v>13641</v>
      </c>
      <c r="E269" s="519">
        <v>6</v>
      </c>
      <c r="F269" s="519">
        <v>0</v>
      </c>
      <c r="G269" s="519">
        <v>7602</v>
      </c>
      <c r="H269" s="519">
        <v>6033</v>
      </c>
    </row>
    <row r="270" spans="1:8" ht="9">
      <c r="A270" s="550"/>
      <c r="B270" s="552" t="s">
        <v>1038</v>
      </c>
      <c r="C270" s="552" t="s">
        <v>1039</v>
      </c>
      <c r="D270" s="519">
        <v>3363</v>
      </c>
      <c r="E270" s="519">
        <v>0</v>
      </c>
      <c r="F270" s="519">
        <v>9</v>
      </c>
      <c r="G270" s="519">
        <v>2411</v>
      </c>
      <c r="H270" s="519">
        <v>943</v>
      </c>
    </row>
    <row r="271" spans="1:8" ht="9">
      <c r="A271" s="550"/>
      <c r="B271" s="552" t="s">
        <v>1040</v>
      </c>
      <c r="C271" s="552" t="s">
        <v>1041</v>
      </c>
      <c r="D271" s="519">
        <v>1962</v>
      </c>
      <c r="E271" s="519">
        <v>0</v>
      </c>
      <c r="F271" s="519">
        <v>0</v>
      </c>
      <c r="G271" s="519">
        <v>1781</v>
      </c>
      <c r="H271" s="519">
        <v>181</v>
      </c>
    </row>
    <row r="272" spans="1:8" ht="9">
      <c r="A272" s="550"/>
      <c r="B272" s="552" t="s">
        <v>1042</v>
      </c>
      <c r="C272" s="552" t="s">
        <v>1043</v>
      </c>
      <c r="D272" s="519">
        <v>58</v>
      </c>
      <c r="E272" s="519">
        <v>0</v>
      </c>
      <c r="F272" s="519">
        <v>0</v>
      </c>
      <c r="G272" s="519">
        <v>55</v>
      </c>
      <c r="H272" s="519">
        <v>3</v>
      </c>
    </row>
    <row r="273" spans="1:8" ht="9">
      <c r="A273" s="550"/>
      <c r="B273" s="556" t="s">
        <v>184</v>
      </c>
      <c r="C273" s="551" t="s">
        <v>185</v>
      </c>
      <c r="D273" s="519">
        <v>251836</v>
      </c>
      <c r="E273" s="519">
        <v>2932</v>
      </c>
      <c r="F273" s="519">
        <v>1319</v>
      </c>
      <c r="G273" s="519">
        <v>118413</v>
      </c>
      <c r="H273" s="519">
        <v>129172</v>
      </c>
    </row>
    <row r="274" spans="1:8" ht="9">
      <c r="A274" s="550"/>
      <c r="B274" s="556" t="s">
        <v>532</v>
      </c>
      <c r="C274" s="551" t="s">
        <v>603</v>
      </c>
      <c r="D274" s="519">
        <v>97864</v>
      </c>
      <c r="E274" s="519">
        <v>411</v>
      </c>
      <c r="F274" s="519">
        <v>557</v>
      </c>
      <c r="G274" s="519">
        <v>45794</v>
      </c>
      <c r="H274" s="519">
        <v>51102</v>
      </c>
    </row>
    <row r="275" spans="1:8" ht="9">
      <c r="A275" s="550"/>
      <c r="B275" s="556" t="s">
        <v>1044</v>
      </c>
      <c r="C275" s="551" t="s">
        <v>1045</v>
      </c>
      <c r="D275" s="519">
        <v>58609</v>
      </c>
      <c r="E275" s="519">
        <v>783</v>
      </c>
      <c r="F275" s="519">
        <v>308</v>
      </c>
      <c r="G275" s="519">
        <v>38104</v>
      </c>
      <c r="H275" s="519">
        <v>19414</v>
      </c>
    </row>
    <row r="276" spans="1:8" ht="9">
      <c r="A276" s="550"/>
      <c r="B276" s="556" t="s">
        <v>1046</v>
      </c>
      <c r="C276" s="551" t="s">
        <v>1047</v>
      </c>
      <c r="D276" s="519">
        <v>55423</v>
      </c>
      <c r="E276" s="519">
        <v>689</v>
      </c>
      <c r="F276" s="519">
        <v>356</v>
      </c>
      <c r="G276" s="519">
        <v>35564</v>
      </c>
      <c r="H276" s="519">
        <v>18814</v>
      </c>
    </row>
    <row r="277" spans="1:8" ht="9">
      <c r="A277" s="550"/>
      <c r="B277" s="552" t="s">
        <v>1048</v>
      </c>
      <c r="C277" s="552" t="s">
        <v>1049</v>
      </c>
      <c r="D277" s="519">
        <v>4412</v>
      </c>
      <c r="E277" s="519">
        <v>0</v>
      </c>
      <c r="F277" s="519">
        <v>2</v>
      </c>
      <c r="G277" s="519">
        <v>3532</v>
      </c>
      <c r="H277" s="519">
        <v>878</v>
      </c>
    </row>
    <row r="278" spans="1:8" ht="9">
      <c r="A278" s="550"/>
      <c r="B278" s="556" t="s">
        <v>1050</v>
      </c>
      <c r="C278" s="551" t="s">
        <v>1051</v>
      </c>
      <c r="D278" s="519">
        <v>7389</v>
      </c>
      <c r="E278" s="519">
        <v>0</v>
      </c>
      <c r="F278" s="519">
        <v>0</v>
      </c>
      <c r="G278" s="519">
        <v>6195</v>
      </c>
      <c r="H278" s="519">
        <v>1194</v>
      </c>
    </row>
    <row r="279" spans="1:8" ht="9">
      <c r="A279" s="550"/>
      <c r="B279" s="556" t="s">
        <v>1052</v>
      </c>
      <c r="C279" s="551" t="s">
        <v>1053</v>
      </c>
      <c r="D279" s="519">
        <v>68</v>
      </c>
      <c r="E279" s="519">
        <v>0</v>
      </c>
      <c r="F279" s="519">
        <v>0</v>
      </c>
      <c r="G279" s="519">
        <v>57</v>
      </c>
      <c r="H279" s="519">
        <v>11</v>
      </c>
    </row>
    <row r="280" spans="1:8" ht="9">
      <c r="A280" s="550"/>
      <c r="B280" s="556" t="s">
        <v>1054</v>
      </c>
      <c r="C280" s="551" t="s">
        <v>1055</v>
      </c>
      <c r="D280" s="519">
        <v>46297</v>
      </c>
      <c r="E280" s="519">
        <v>1</v>
      </c>
      <c r="F280" s="519">
        <v>255</v>
      </c>
      <c r="G280" s="519">
        <v>25175</v>
      </c>
      <c r="H280" s="519">
        <v>20866</v>
      </c>
    </row>
    <row r="281" spans="1:8" ht="9">
      <c r="A281" s="550"/>
      <c r="B281" s="556" t="s">
        <v>186</v>
      </c>
      <c r="C281" s="551" t="s">
        <v>187</v>
      </c>
      <c r="D281" s="519">
        <v>294912</v>
      </c>
      <c r="E281" s="519">
        <v>1231</v>
      </c>
      <c r="F281" s="519">
        <v>4012</v>
      </c>
      <c r="G281" s="519">
        <v>161187</v>
      </c>
      <c r="H281" s="519">
        <v>128482</v>
      </c>
    </row>
    <row r="282" spans="1:8" ht="9">
      <c r="A282" s="550"/>
      <c r="B282" s="556" t="s">
        <v>1056</v>
      </c>
      <c r="C282" s="551" t="s">
        <v>1057</v>
      </c>
      <c r="D282" s="519">
        <v>76273</v>
      </c>
      <c r="E282" s="519">
        <v>1124</v>
      </c>
      <c r="F282" s="519">
        <v>1220</v>
      </c>
      <c r="G282" s="519">
        <v>66529</v>
      </c>
      <c r="H282" s="519">
        <v>7400</v>
      </c>
    </row>
    <row r="283" spans="1:8" ht="9">
      <c r="A283" s="550"/>
      <c r="B283" s="556" t="s">
        <v>1058</v>
      </c>
      <c r="C283" s="551" t="s">
        <v>1059</v>
      </c>
      <c r="D283" s="519">
        <v>15991</v>
      </c>
      <c r="E283" s="519">
        <v>0</v>
      </c>
      <c r="F283" s="519">
        <v>150</v>
      </c>
      <c r="G283" s="519">
        <v>13721</v>
      </c>
      <c r="H283" s="519">
        <v>2120</v>
      </c>
    </row>
    <row r="284" spans="1:8" ht="9">
      <c r="A284" s="550"/>
      <c r="B284" s="556" t="s">
        <v>1060</v>
      </c>
      <c r="C284" s="551" t="s">
        <v>1061</v>
      </c>
      <c r="D284" s="519">
        <v>8808</v>
      </c>
      <c r="E284" s="519">
        <v>2</v>
      </c>
      <c r="F284" s="519">
        <v>162</v>
      </c>
      <c r="G284" s="519">
        <v>4696</v>
      </c>
      <c r="H284" s="519">
        <v>3948</v>
      </c>
    </row>
    <row r="285" spans="1:8" ht="9">
      <c r="A285" s="550"/>
      <c r="B285" s="552" t="s">
        <v>1062</v>
      </c>
      <c r="C285" s="552" t="s">
        <v>1063</v>
      </c>
      <c r="D285" s="519">
        <v>4257</v>
      </c>
      <c r="E285" s="519">
        <v>0</v>
      </c>
      <c r="F285" s="519">
        <v>6</v>
      </c>
      <c r="G285" s="519">
        <v>3806</v>
      </c>
      <c r="H285" s="519">
        <v>445</v>
      </c>
    </row>
    <row r="286" spans="1:8" ht="9">
      <c r="A286" s="550"/>
      <c r="B286" s="552" t="s">
        <v>1064</v>
      </c>
      <c r="C286" s="552" t="s">
        <v>1065</v>
      </c>
      <c r="D286" s="519">
        <v>3314</v>
      </c>
      <c r="E286" s="519">
        <v>0</v>
      </c>
      <c r="F286" s="519">
        <v>8</v>
      </c>
      <c r="G286" s="519">
        <v>2782</v>
      </c>
      <c r="H286" s="519">
        <v>524</v>
      </c>
    </row>
    <row r="287" spans="1:8" ht="9">
      <c r="A287" s="550"/>
      <c r="B287" s="552" t="s">
        <v>1066</v>
      </c>
      <c r="C287" s="552" t="s">
        <v>1067</v>
      </c>
      <c r="D287" s="519">
        <v>1653</v>
      </c>
      <c r="E287" s="519">
        <v>0</v>
      </c>
      <c r="F287" s="519">
        <v>10</v>
      </c>
      <c r="G287" s="519">
        <v>1363</v>
      </c>
      <c r="H287" s="519">
        <v>280</v>
      </c>
    </row>
    <row r="288" spans="1:8" ht="9">
      <c r="A288" s="550"/>
      <c r="B288" s="556" t="s">
        <v>188</v>
      </c>
      <c r="C288" s="551" t="s">
        <v>189</v>
      </c>
      <c r="D288" s="519">
        <v>381674</v>
      </c>
      <c r="E288" s="519">
        <v>2410</v>
      </c>
      <c r="F288" s="519">
        <v>5</v>
      </c>
      <c r="G288" s="519">
        <v>206054</v>
      </c>
      <c r="H288" s="519">
        <v>173205</v>
      </c>
    </row>
    <row r="289" spans="1:8" ht="9">
      <c r="A289" s="550"/>
      <c r="B289" s="556" t="s">
        <v>1068</v>
      </c>
      <c r="C289" s="551" t="s">
        <v>1069</v>
      </c>
      <c r="D289" s="519">
        <v>225359</v>
      </c>
      <c r="E289" s="519">
        <v>3678</v>
      </c>
      <c r="F289" s="519">
        <v>621</v>
      </c>
      <c r="G289" s="519">
        <v>119961</v>
      </c>
      <c r="H289" s="519">
        <v>101099</v>
      </c>
    </row>
    <row r="290" spans="1:8" ht="9">
      <c r="A290" s="550"/>
      <c r="B290" s="556" t="s">
        <v>1070</v>
      </c>
      <c r="C290" s="552" t="s">
        <v>1071</v>
      </c>
      <c r="D290" s="519">
        <v>56365</v>
      </c>
      <c r="E290" s="519">
        <v>2</v>
      </c>
      <c r="F290" s="519">
        <v>518</v>
      </c>
      <c r="G290" s="519">
        <v>40819</v>
      </c>
      <c r="H290" s="519">
        <v>15026</v>
      </c>
    </row>
    <row r="291" spans="1:8" ht="9">
      <c r="A291" s="550"/>
      <c r="B291" s="552" t="s">
        <v>1072</v>
      </c>
      <c r="C291" s="552" t="s">
        <v>1073</v>
      </c>
      <c r="D291" s="519">
        <v>14285</v>
      </c>
      <c r="E291" s="519">
        <v>5</v>
      </c>
      <c r="F291" s="519">
        <v>3</v>
      </c>
      <c r="G291" s="519">
        <v>10340</v>
      </c>
      <c r="H291" s="519">
        <v>3937</v>
      </c>
    </row>
    <row r="292" spans="1:8" ht="9">
      <c r="A292" s="550"/>
      <c r="B292" s="552" t="s">
        <v>1074</v>
      </c>
      <c r="C292" s="552" t="s">
        <v>1075</v>
      </c>
      <c r="D292" s="519">
        <v>3229</v>
      </c>
      <c r="E292" s="519">
        <v>0</v>
      </c>
      <c r="F292" s="519">
        <v>0</v>
      </c>
      <c r="G292" s="519">
        <v>2847</v>
      </c>
      <c r="H292" s="519">
        <v>382</v>
      </c>
    </row>
    <row r="293" spans="1:8" ht="9">
      <c r="A293" s="550"/>
      <c r="B293" s="552" t="s">
        <v>1076</v>
      </c>
      <c r="C293" s="552" t="s">
        <v>1077</v>
      </c>
      <c r="D293" s="519">
        <v>4644</v>
      </c>
      <c r="E293" s="519">
        <v>1</v>
      </c>
      <c r="F293" s="519">
        <v>0</v>
      </c>
      <c r="G293" s="519">
        <v>3396</v>
      </c>
      <c r="H293" s="519">
        <v>1247</v>
      </c>
    </row>
    <row r="294" spans="2:8" ht="9">
      <c r="B294" s="552" t="s">
        <v>503</v>
      </c>
      <c r="C294" s="552" t="s">
        <v>191</v>
      </c>
      <c r="D294" s="519">
        <v>299819</v>
      </c>
      <c r="E294" s="519">
        <v>1737</v>
      </c>
      <c r="F294" s="519">
        <v>2</v>
      </c>
      <c r="G294" s="519">
        <v>172001</v>
      </c>
      <c r="H294" s="519">
        <v>126079</v>
      </c>
    </row>
    <row r="295" spans="2:8" ht="9">
      <c r="B295" s="552" t="s">
        <v>1078</v>
      </c>
      <c r="C295" s="552" t="s">
        <v>1079</v>
      </c>
      <c r="D295" s="519">
        <v>5834</v>
      </c>
      <c r="E295" s="519">
        <v>0</v>
      </c>
      <c r="F295" s="519">
        <v>0</v>
      </c>
      <c r="G295" s="519">
        <v>4184</v>
      </c>
      <c r="H295" s="519">
        <v>1650</v>
      </c>
    </row>
    <row r="296" spans="1:8" ht="9">
      <c r="A296" s="550" t="s">
        <v>192</v>
      </c>
      <c r="B296" s="556" t="s">
        <v>193</v>
      </c>
      <c r="C296" s="551" t="s">
        <v>194</v>
      </c>
      <c r="D296" s="519">
        <v>407553</v>
      </c>
      <c r="E296" s="519">
        <v>5517</v>
      </c>
      <c r="F296" s="519">
        <v>344</v>
      </c>
      <c r="G296" s="519">
        <v>223509</v>
      </c>
      <c r="H296" s="519">
        <v>178183</v>
      </c>
    </row>
    <row r="297" spans="1:8" ht="9">
      <c r="A297" s="550"/>
      <c r="B297" s="556" t="s">
        <v>1080</v>
      </c>
      <c r="C297" s="551" t="s">
        <v>1081</v>
      </c>
      <c r="D297" s="519">
        <v>54584</v>
      </c>
      <c r="E297" s="519">
        <v>5</v>
      </c>
      <c r="F297" s="519">
        <v>537</v>
      </c>
      <c r="G297" s="519">
        <v>36713</v>
      </c>
      <c r="H297" s="519">
        <v>17329</v>
      </c>
    </row>
    <row r="298" spans="1:8" ht="9">
      <c r="A298" s="550"/>
      <c r="B298" s="556" t="s">
        <v>1082</v>
      </c>
      <c r="C298" s="551" t="s">
        <v>1083</v>
      </c>
      <c r="D298" s="519">
        <v>56777</v>
      </c>
      <c r="E298" s="519">
        <v>22</v>
      </c>
      <c r="F298" s="519">
        <v>502</v>
      </c>
      <c r="G298" s="519">
        <v>52344</v>
      </c>
      <c r="H298" s="519">
        <v>3909</v>
      </c>
    </row>
    <row r="299" spans="2:8" ht="9">
      <c r="B299" s="556" t="s">
        <v>1084</v>
      </c>
      <c r="C299" s="551" t="s">
        <v>1085</v>
      </c>
      <c r="D299" s="519">
        <v>4106</v>
      </c>
      <c r="E299" s="519">
        <v>0</v>
      </c>
      <c r="F299" s="519">
        <v>119</v>
      </c>
      <c r="G299" s="519">
        <v>1869</v>
      </c>
      <c r="H299" s="519">
        <v>2118</v>
      </c>
    </row>
    <row r="300" spans="2:8" ht="9">
      <c r="B300" s="552" t="s">
        <v>1086</v>
      </c>
      <c r="C300" s="552" t="s">
        <v>1087</v>
      </c>
      <c r="D300" s="519">
        <v>3223</v>
      </c>
      <c r="E300" s="519">
        <v>0</v>
      </c>
      <c r="F300" s="519">
        <v>25</v>
      </c>
      <c r="G300" s="519">
        <v>744</v>
      </c>
      <c r="H300" s="519">
        <v>2454</v>
      </c>
    </row>
    <row r="301" spans="1:8" ht="9">
      <c r="A301" s="549" t="s">
        <v>504</v>
      </c>
      <c r="B301" s="552"/>
      <c r="D301" s="519">
        <f>SUM(D303:D325)</f>
        <v>1509289</v>
      </c>
      <c r="E301" s="519">
        <f>SUM(E303:E325)</f>
        <v>18297</v>
      </c>
      <c r="F301" s="519">
        <f>SUM(F303:F325)</f>
        <v>16999</v>
      </c>
      <c r="G301" s="519">
        <f>SUM(G303:G325)</f>
        <v>797623</v>
      </c>
      <c r="H301" s="519">
        <f>SUM(H303:H325)</f>
        <v>676370</v>
      </c>
    </row>
    <row r="302" spans="1:3" ht="6" customHeight="1">
      <c r="A302" s="546"/>
      <c r="B302" s="547"/>
      <c r="C302" s="548"/>
    </row>
    <row r="303" spans="1:8" ht="9">
      <c r="A303" s="550" t="s">
        <v>196</v>
      </c>
      <c r="B303" s="556" t="s">
        <v>197</v>
      </c>
      <c r="C303" s="551" t="s">
        <v>198</v>
      </c>
      <c r="D303" s="519">
        <v>94531</v>
      </c>
      <c r="E303" s="519">
        <v>1156</v>
      </c>
      <c r="F303" s="519">
        <v>4</v>
      </c>
      <c r="G303" s="519">
        <v>40123</v>
      </c>
      <c r="H303" s="519">
        <v>53248</v>
      </c>
    </row>
    <row r="304" spans="1:8" ht="9">
      <c r="A304" s="550"/>
      <c r="B304" s="556" t="s">
        <v>1088</v>
      </c>
      <c r="C304" s="551" t="s">
        <v>1089</v>
      </c>
      <c r="D304" s="519">
        <v>108733</v>
      </c>
      <c r="E304" s="519">
        <v>836</v>
      </c>
      <c r="F304" s="519">
        <v>593</v>
      </c>
      <c r="G304" s="519">
        <v>57105</v>
      </c>
      <c r="H304" s="519">
        <v>50199</v>
      </c>
    </row>
    <row r="305" spans="1:8" ht="9">
      <c r="A305" s="550"/>
      <c r="B305" s="556" t="s">
        <v>1090</v>
      </c>
      <c r="C305" s="551" t="s">
        <v>1091</v>
      </c>
      <c r="D305" s="519">
        <v>6447</v>
      </c>
      <c r="E305" s="519">
        <v>0</v>
      </c>
      <c r="F305" s="519">
        <v>0</v>
      </c>
      <c r="G305" s="519">
        <v>1862</v>
      </c>
      <c r="H305" s="519">
        <v>4585</v>
      </c>
    </row>
    <row r="306" spans="1:8" ht="9">
      <c r="A306" s="549"/>
      <c r="B306" s="556" t="s">
        <v>199</v>
      </c>
      <c r="C306" s="551" t="s">
        <v>200</v>
      </c>
      <c r="D306" s="519">
        <v>218025</v>
      </c>
      <c r="E306" s="519">
        <v>3312</v>
      </c>
      <c r="F306" s="519">
        <v>770</v>
      </c>
      <c r="G306" s="519">
        <v>135813</v>
      </c>
      <c r="H306" s="519">
        <v>78130</v>
      </c>
    </row>
    <row r="307" spans="2:8" ht="9">
      <c r="B307" s="552" t="s">
        <v>1092</v>
      </c>
      <c r="C307" s="552" t="s">
        <v>1093</v>
      </c>
      <c r="D307" s="519">
        <v>11346</v>
      </c>
      <c r="E307" s="519">
        <v>3</v>
      </c>
      <c r="F307" s="519">
        <v>0</v>
      </c>
      <c r="G307" s="519">
        <v>11276</v>
      </c>
      <c r="H307" s="519">
        <v>67</v>
      </c>
    </row>
    <row r="308" spans="2:8" ht="9">
      <c r="B308" s="552" t="s">
        <v>1094</v>
      </c>
      <c r="C308" s="552" t="s">
        <v>1095</v>
      </c>
      <c r="D308" s="519">
        <v>5810</v>
      </c>
      <c r="E308" s="519">
        <v>1</v>
      </c>
      <c r="F308" s="519">
        <v>0</v>
      </c>
      <c r="G308" s="519">
        <v>4171</v>
      </c>
      <c r="H308" s="519">
        <v>1638</v>
      </c>
    </row>
    <row r="309" spans="1:8" ht="9">
      <c r="A309" s="550" t="s">
        <v>201</v>
      </c>
      <c r="B309" s="556" t="s">
        <v>202</v>
      </c>
      <c r="C309" s="551" t="s">
        <v>203</v>
      </c>
      <c r="D309" s="519">
        <v>255878</v>
      </c>
      <c r="E309" s="519">
        <v>2504</v>
      </c>
      <c r="F309" s="519">
        <v>385</v>
      </c>
      <c r="G309" s="519">
        <v>129484</v>
      </c>
      <c r="H309" s="519">
        <v>123505</v>
      </c>
    </row>
    <row r="310" spans="1:8" ht="9">
      <c r="A310" s="550"/>
      <c r="B310" s="552" t="s">
        <v>1096</v>
      </c>
      <c r="C310" s="552" t="s">
        <v>1097</v>
      </c>
      <c r="D310" s="519">
        <v>2243</v>
      </c>
      <c r="E310" s="519">
        <v>0</v>
      </c>
      <c r="F310" s="519">
        <v>0</v>
      </c>
      <c r="G310" s="519">
        <v>1979</v>
      </c>
      <c r="H310" s="519">
        <v>264</v>
      </c>
    </row>
    <row r="311" spans="1:8" ht="9">
      <c r="A311" s="550"/>
      <c r="B311" s="552" t="s">
        <v>1098</v>
      </c>
      <c r="C311" s="552" t="s">
        <v>1099</v>
      </c>
      <c r="D311" s="519">
        <v>1361</v>
      </c>
      <c r="E311" s="519">
        <v>0</v>
      </c>
      <c r="F311" s="519">
        <v>0</v>
      </c>
      <c r="G311" s="519">
        <v>1354</v>
      </c>
      <c r="H311" s="519">
        <v>7</v>
      </c>
    </row>
    <row r="312" spans="1:8" ht="9">
      <c r="A312" s="550"/>
      <c r="B312" s="556" t="s">
        <v>204</v>
      </c>
      <c r="C312" s="551" t="s">
        <v>205</v>
      </c>
      <c r="D312" s="519">
        <v>213710</v>
      </c>
      <c r="E312" s="519">
        <v>1984</v>
      </c>
      <c r="F312" s="519">
        <v>2079</v>
      </c>
      <c r="G312" s="519">
        <v>125530</v>
      </c>
      <c r="H312" s="519">
        <v>84117</v>
      </c>
    </row>
    <row r="313" spans="1:8" ht="9">
      <c r="A313" s="550"/>
      <c r="B313" s="556" t="s">
        <v>206</v>
      </c>
      <c r="C313" s="551" t="s">
        <v>207</v>
      </c>
      <c r="D313" s="519">
        <v>145014</v>
      </c>
      <c r="E313" s="519">
        <v>926</v>
      </c>
      <c r="F313" s="519">
        <v>1778</v>
      </c>
      <c r="G313" s="519">
        <v>49153</v>
      </c>
      <c r="H313" s="519">
        <v>93157</v>
      </c>
    </row>
    <row r="314" spans="1:8" ht="9">
      <c r="A314" s="550"/>
      <c r="B314" s="556" t="s">
        <v>1100</v>
      </c>
      <c r="C314" s="551" t="s">
        <v>1101</v>
      </c>
      <c r="D314" s="519">
        <v>31694</v>
      </c>
      <c r="E314" s="519">
        <v>242</v>
      </c>
      <c r="F314" s="519">
        <v>214</v>
      </c>
      <c r="G314" s="519">
        <v>20703</v>
      </c>
      <c r="H314" s="519">
        <v>10535</v>
      </c>
    </row>
    <row r="315" spans="1:8" ht="9">
      <c r="A315" s="550"/>
      <c r="B315" s="552" t="s">
        <v>1102</v>
      </c>
      <c r="C315" s="552" t="s">
        <v>1103</v>
      </c>
      <c r="D315" s="519">
        <v>8638</v>
      </c>
      <c r="E315" s="519">
        <v>0</v>
      </c>
      <c r="F315" s="519">
        <v>1</v>
      </c>
      <c r="G315" s="519">
        <v>2579</v>
      </c>
      <c r="H315" s="519">
        <v>6058</v>
      </c>
    </row>
    <row r="316" spans="1:8" ht="9">
      <c r="A316" s="550"/>
      <c r="B316" s="556" t="s">
        <v>1104</v>
      </c>
      <c r="C316" s="551" t="s">
        <v>1105</v>
      </c>
      <c r="D316" s="519">
        <v>2838</v>
      </c>
      <c r="E316" s="519">
        <v>0</v>
      </c>
      <c r="F316" s="519">
        <v>0</v>
      </c>
      <c r="G316" s="519">
        <v>2100</v>
      </c>
      <c r="H316" s="519">
        <v>738</v>
      </c>
    </row>
    <row r="317" spans="1:8" ht="9">
      <c r="A317" s="550"/>
      <c r="B317" s="556" t="s">
        <v>208</v>
      </c>
      <c r="C317" s="551" t="s">
        <v>209</v>
      </c>
      <c r="D317" s="519">
        <v>198049</v>
      </c>
      <c r="E317" s="519">
        <v>4582</v>
      </c>
      <c r="F317" s="519">
        <v>10526</v>
      </c>
      <c r="G317" s="519">
        <v>109096</v>
      </c>
      <c r="H317" s="519">
        <v>73845</v>
      </c>
    </row>
    <row r="318" spans="1:8" ht="9">
      <c r="A318" s="550"/>
      <c r="B318" s="556" t="s">
        <v>1106</v>
      </c>
      <c r="C318" s="551" t="s">
        <v>1107</v>
      </c>
      <c r="D318" s="519">
        <v>26980</v>
      </c>
      <c r="E318" s="519">
        <v>894</v>
      </c>
      <c r="F318" s="519">
        <v>0</v>
      </c>
      <c r="G318" s="519">
        <v>12704</v>
      </c>
      <c r="H318" s="519">
        <v>13382</v>
      </c>
    </row>
    <row r="319" spans="1:8" ht="9">
      <c r="A319" s="550"/>
      <c r="B319" s="556" t="s">
        <v>1108</v>
      </c>
      <c r="C319" s="551" t="s">
        <v>1109</v>
      </c>
      <c r="D319" s="519">
        <v>606</v>
      </c>
      <c r="E319" s="519">
        <v>1</v>
      </c>
      <c r="F319" s="519">
        <v>0</v>
      </c>
      <c r="G319" s="519">
        <v>605</v>
      </c>
      <c r="H319" s="519">
        <v>0</v>
      </c>
    </row>
    <row r="320" spans="2:8" ht="9">
      <c r="B320" s="556" t="s">
        <v>1110</v>
      </c>
      <c r="C320" s="551" t="s">
        <v>1111</v>
      </c>
      <c r="D320" s="519">
        <v>1481</v>
      </c>
      <c r="E320" s="519">
        <v>1</v>
      </c>
      <c r="F320" s="519">
        <v>0</v>
      </c>
      <c r="G320" s="519">
        <v>1394</v>
      </c>
      <c r="H320" s="519">
        <v>86</v>
      </c>
    </row>
    <row r="321" spans="1:8" ht="9">
      <c r="A321" s="550"/>
      <c r="B321" s="556" t="s">
        <v>1112</v>
      </c>
      <c r="C321" s="551" t="s">
        <v>1113</v>
      </c>
      <c r="D321" s="519">
        <v>2133</v>
      </c>
      <c r="E321" s="519">
        <v>0</v>
      </c>
      <c r="F321" s="519">
        <v>1</v>
      </c>
      <c r="G321" s="519">
        <v>941</v>
      </c>
      <c r="H321" s="519">
        <v>1191</v>
      </c>
    </row>
    <row r="322" spans="1:8" ht="9">
      <c r="A322" s="550"/>
      <c r="B322" s="556" t="s">
        <v>1114</v>
      </c>
      <c r="C322" s="551" t="s">
        <v>1115</v>
      </c>
      <c r="D322" s="519">
        <v>3410</v>
      </c>
      <c r="E322" s="519">
        <v>0</v>
      </c>
      <c r="F322" s="519">
        <v>0</v>
      </c>
      <c r="G322" s="519">
        <v>3205</v>
      </c>
      <c r="H322" s="519">
        <v>205</v>
      </c>
    </row>
    <row r="323" spans="1:8" ht="9">
      <c r="A323" s="550" t="s">
        <v>129</v>
      </c>
      <c r="B323" s="551" t="s">
        <v>210</v>
      </c>
      <c r="C323" s="551" t="s">
        <v>211</v>
      </c>
      <c r="D323" s="519">
        <v>153479</v>
      </c>
      <c r="E323" s="519">
        <v>1849</v>
      </c>
      <c r="F323" s="519">
        <v>354</v>
      </c>
      <c r="G323" s="519">
        <v>73654</v>
      </c>
      <c r="H323" s="519">
        <v>77622</v>
      </c>
    </row>
    <row r="324" spans="2:8" ht="9">
      <c r="B324" s="552" t="s">
        <v>1116</v>
      </c>
      <c r="C324" s="552" t="s">
        <v>1117</v>
      </c>
      <c r="D324" s="519">
        <v>13545</v>
      </c>
      <c r="E324" s="519">
        <v>6</v>
      </c>
      <c r="F324" s="519">
        <v>267</v>
      </c>
      <c r="G324" s="519">
        <v>9501</v>
      </c>
      <c r="H324" s="519">
        <v>3771</v>
      </c>
    </row>
    <row r="325" spans="1:8" ht="9">
      <c r="A325" s="550"/>
      <c r="B325" s="551" t="s">
        <v>1118</v>
      </c>
      <c r="C325" s="551" t="s">
        <v>1119</v>
      </c>
      <c r="D325" s="519">
        <v>3338</v>
      </c>
      <c r="E325" s="519">
        <v>0</v>
      </c>
      <c r="F325" s="519">
        <v>27</v>
      </c>
      <c r="G325" s="519">
        <v>3291</v>
      </c>
      <c r="H325" s="519">
        <v>20</v>
      </c>
    </row>
    <row r="326" spans="1:3" ht="9">
      <c r="A326" s="550"/>
      <c r="B326" s="551"/>
      <c r="C326" s="551"/>
    </row>
    <row r="327" spans="1:8" ht="9">
      <c r="A327" s="549" t="s">
        <v>212</v>
      </c>
      <c r="B327" s="556"/>
      <c r="D327" s="519">
        <f>SUM(D329:D349)</f>
        <v>1256254</v>
      </c>
      <c r="E327" s="519">
        <f>SUM(E329:E349)</f>
        <v>6509</v>
      </c>
      <c r="F327" s="519">
        <f>SUM(F329:F349)</f>
        <v>19322</v>
      </c>
      <c r="G327" s="519">
        <f>SUM(G329:G349)</f>
        <v>753403</v>
      </c>
      <c r="H327" s="519">
        <f>SUM(H329:H349)</f>
        <v>477020</v>
      </c>
    </row>
    <row r="328" spans="1:3" ht="6" customHeight="1">
      <c r="A328" s="546"/>
      <c r="B328" s="547"/>
      <c r="C328" s="548"/>
    </row>
    <row r="329" spans="1:8" ht="8.25" customHeight="1">
      <c r="A329" s="550" t="s">
        <v>213</v>
      </c>
      <c r="B329" s="556" t="s">
        <v>214</v>
      </c>
      <c r="C329" s="551" t="s">
        <v>215</v>
      </c>
      <c r="D329" s="519">
        <v>127644</v>
      </c>
      <c r="E329" s="519">
        <v>27</v>
      </c>
      <c r="F329" s="519">
        <v>1571</v>
      </c>
      <c r="G329" s="519">
        <v>81186</v>
      </c>
      <c r="H329" s="519">
        <v>44860</v>
      </c>
    </row>
    <row r="330" spans="1:8" ht="8.25" customHeight="1">
      <c r="A330" s="550"/>
      <c r="B330" s="552" t="s">
        <v>1120</v>
      </c>
      <c r="C330" s="552" t="s">
        <v>1121</v>
      </c>
      <c r="D330" s="519">
        <v>6276</v>
      </c>
      <c r="E330" s="519">
        <v>0</v>
      </c>
      <c r="F330" s="519">
        <v>0</v>
      </c>
      <c r="G330" s="519">
        <v>5712</v>
      </c>
      <c r="H330" s="519">
        <v>564</v>
      </c>
    </row>
    <row r="331" spans="2:8" ht="8.25" customHeight="1">
      <c r="B331" s="552" t="s">
        <v>1122</v>
      </c>
      <c r="C331" s="552" t="s">
        <v>1123</v>
      </c>
      <c r="D331" s="519">
        <v>5321</v>
      </c>
      <c r="E331" s="519">
        <v>0</v>
      </c>
      <c r="F331" s="519">
        <v>0</v>
      </c>
      <c r="G331" s="519">
        <v>4677</v>
      </c>
      <c r="H331" s="519">
        <v>644</v>
      </c>
    </row>
    <row r="332" spans="1:8" ht="8.25" customHeight="1">
      <c r="A332" s="550"/>
      <c r="B332" s="556" t="s">
        <v>1124</v>
      </c>
      <c r="C332" s="551" t="s">
        <v>1125</v>
      </c>
      <c r="D332" s="519">
        <v>248</v>
      </c>
      <c r="E332" s="519">
        <v>0</v>
      </c>
      <c r="F332" s="519">
        <v>1</v>
      </c>
      <c r="G332" s="519">
        <v>235</v>
      </c>
      <c r="H332" s="519">
        <v>12</v>
      </c>
    </row>
    <row r="333" spans="1:8" ht="8.25" customHeight="1">
      <c r="A333" s="550"/>
      <c r="B333" s="556" t="s">
        <v>216</v>
      </c>
      <c r="C333" s="551" t="s">
        <v>217</v>
      </c>
      <c r="D333" s="519">
        <v>234254</v>
      </c>
      <c r="E333" s="519">
        <v>1717</v>
      </c>
      <c r="F333" s="519">
        <v>159</v>
      </c>
      <c r="G333" s="519">
        <v>129584</v>
      </c>
      <c r="H333" s="519">
        <v>102794</v>
      </c>
    </row>
    <row r="334" spans="1:8" ht="8.25" customHeight="1">
      <c r="A334" s="550"/>
      <c r="B334" s="556" t="s">
        <v>1126</v>
      </c>
      <c r="C334" s="551" t="s">
        <v>1127</v>
      </c>
      <c r="D334" s="519">
        <v>400</v>
      </c>
      <c r="E334" s="519">
        <v>0</v>
      </c>
      <c r="F334" s="519">
        <v>0</v>
      </c>
      <c r="G334" s="519">
        <v>293</v>
      </c>
      <c r="H334" s="519">
        <v>107</v>
      </c>
    </row>
    <row r="335" spans="1:8" ht="8.25" customHeight="1">
      <c r="A335" s="550"/>
      <c r="B335" s="556" t="s">
        <v>218</v>
      </c>
      <c r="C335" s="551" t="s">
        <v>219</v>
      </c>
      <c r="D335" s="519">
        <v>244488</v>
      </c>
      <c r="E335" s="519">
        <v>623</v>
      </c>
      <c r="F335" s="519">
        <v>6060</v>
      </c>
      <c r="G335" s="519">
        <v>131894</v>
      </c>
      <c r="H335" s="519">
        <v>105911</v>
      </c>
    </row>
    <row r="336" spans="1:8" ht="8.25" customHeight="1">
      <c r="A336" s="550"/>
      <c r="B336" s="556" t="s">
        <v>1128</v>
      </c>
      <c r="C336" s="551" t="s">
        <v>1129</v>
      </c>
      <c r="D336" s="519">
        <v>152286</v>
      </c>
      <c r="E336" s="519">
        <v>1830</v>
      </c>
      <c r="F336" s="519">
        <v>3183</v>
      </c>
      <c r="G336" s="519">
        <v>97056</v>
      </c>
      <c r="H336" s="519">
        <v>50217</v>
      </c>
    </row>
    <row r="337" spans="1:8" ht="8.25" customHeight="1">
      <c r="A337" s="550"/>
      <c r="B337" s="556" t="s">
        <v>1130</v>
      </c>
      <c r="C337" s="551" t="s">
        <v>1131</v>
      </c>
      <c r="D337" s="519">
        <v>42664</v>
      </c>
      <c r="E337" s="519">
        <v>5</v>
      </c>
      <c r="F337" s="519">
        <v>380</v>
      </c>
      <c r="G337" s="519">
        <v>27392</v>
      </c>
      <c r="H337" s="519">
        <v>14887</v>
      </c>
    </row>
    <row r="338" spans="1:8" ht="8.25" customHeight="1">
      <c r="A338" s="550"/>
      <c r="B338" s="556" t="s">
        <v>1132</v>
      </c>
      <c r="C338" s="551" t="s">
        <v>1133</v>
      </c>
      <c r="D338" s="519">
        <v>41416</v>
      </c>
      <c r="E338" s="519">
        <v>47</v>
      </c>
      <c r="F338" s="519">
        <v>920</v>
      </c>
      <c r="G338" s="519">
        <v>30484</v>
      </c>
      <c r="H338" s="519">
        <v>9965</v>
      </c>
    </row>
    <row r="339" spans="1:8" ht="8.25" customHeight="1">
      <c r="A339" s="550"/>
      <c r="B339" s="552" t="s">
        <v>1134</v>
      </c>
      <c r="C339" s="552" t="s">
        <v>1135</v>
      </c>
      <c r="D339" s="519">
        <v>8363</v>
      </c>
      <c r="E339" s="519">
        <v>0</v>
      </c>
      <c r="F339" s="519">
        <v>16</v>
      </c>
      <c r="G339" s="519">
        <v>4886</v>
      </c>
      <c r="H339" s="519">
        <v>3461</v>
      </c>
    </row>
    <row r="340" spans="1:8" ht="8.25" customHeight="1">
      <c r="A340" s="550"/>
      <c r="B340" s="552" t="s">
        <v>1136</v>
      </c>
      <c r="C340" s="552" t="s">
        <v>1137</v>
      </c>
      <c r="D340" s="519">
        <v>5154</v>
      </c>
      <c r="E340" s="519">
        <v>0</v>
      </c>
      <c r="F340" s="519">
        <v>82</v>
      </c>
      <c r="G340" s="519">
        <v>4483</v>
      </c>
      <c r="H340" s="519">
        <v>589</v>
      </c>
    </row>
    <row r="341" spans="1:8" ht="8.25" customHeight="1">
      <c r="A341" s="550"/>
      <c r="B341" s="552" t="s">
        <v>1138</v>
      </c>
      <c r="C341" s="552" t="s">
        <v>1139</v>
      </c>
      <c r="D341" s="519">
        <v>8006</v>
      </c>
      <c r="E341" s="519">
        <v>2</v>
      </c>
      <c r="F341" s="519">
        <v>58</v>
      </c>
      <c r="G341" s="519">
        <v>5490</v>
      </c>
      <c r="H341" s="519">
        <v>2456</v>
      </c>
    </row>
    <row r="342" spans="1:8" ht="8.25" customHeight="1">
      <c r="A342" s="550"/>
      <c r="B342" s="552" t="s">
        <v>1140</v>
      </c>
      <c r="C342" s="552" t="s">
        <v>1141</v>
      </c>
      <c r="D342" s="519">
        <v>1078</v>
      </c>
      <c r="E342" s="519">
        <v>0</v>
      </c>
      <c r="F342" s="519">
        <v>8</v>
      </c>
      <c r="G342" s="519">
        <v>893</v>
      </c>
      <c r="H342" s="519">
        <v>177</v>
      </c>
    </row>
    <row r="343" spans="1:8" ht="8.25" customHeight="1">
      <c r="A343" s="550"/>
      <c r="B343" s="552" t="s">
        <v>1142</v>
      </c>
      <c r="C343" s="552" t="s">
        <v>1143</v>
      </c>
      <c r="D343" s="519">
        <v>1708</v>
      </c>
      <c r="E343" s="519">
        <v>0</v>
      </c>
      <c r="F343" s="519">
        <v>0</v>
      </c>
      <c r="G343" s="519">
        <v>1460</v>
      </c>
      <c r="H343" s="519">
        <v>248</v>
      </c>
    </row>
    <row r="344" spans="1:8" ht="8.25" customHeight="1">
      <c r="A344" s="550"/>
      <c r="B344" s="552" t="s">
        <v>1144</v>
      </c>
      <c r="C344" s="552" t="s">
        <v>1145</v>
      </c>
      <c r="D344" s="519">
        <v>290</v>
      </c>
      <c r="E344" s="519">
        <v>0</v>
      </c>
      <c r="F344" s="519">
        <v>12</v>
      </c>
      <c r="G344" s="519">
        <v>169</v>
      </c>
      <c r="H344" s="519">
        <v>109</v>
      </c>
    </row>
    <row r="345" spans="1:8" ht="8.25" customHeight="1">
      <c r="A345" s="550"/>
      <c r="B345" s="556" t="s">
        <v>535</v>
      </c>
      <c r="C345" s="551" t="s">
        <v>536</v>
      </c>
      <c r="D345" s="519">
        <v>146008</v>
      </c>
      <c r="E345" s="519">
        <v>419</v>
      </c>
      <c r="F345" s="519">
        <v>566</v>
      </c>
      <c r="G345" s="519">
        <v>82590</v>
      </c>
      <c r="H345" s="519">
        <v>62433</v>
      </c>
    </row>
    <row r="346" spans="1:8" ht="8.25" customHeight="1">
      <c r="A346" s="550"/>
      <c r="B346" s="552" t="s">
        <v>1146</v>
      </c>
      <c r="C346" s="551" t="s">
        <v>1147</v>
      </c>
      <c r="D346" s="519">
        <v>1539</v>
      </c>
      <c r="E346" s="519">
        <v>0</v>
      </c>
      <c r="F346" s="519">
        <v>16</v>
      </c>
      <c r="G346" s="519">
        <v>1424</v>
      </c>
      <c r="H346" s="519">
        <v>99</v>
      </c>
    </row>
    <row r="347" spans="1:8" ht="8.25" customHeight="1">
      <c r="A347" s="550"/>
      <c r="B347" s="556" t="s">
        <v>220</v>
      </c>
      <c r="C347" s="551" t="s">
        <v>221</v>
      </c>
      <c r="D347" s="519">
        <v>216978</v>
      </c>
      <c r="E347" s="519">
        <v>1839</v>
      </c>
      <c r="F347" s="519">
        <v>6290</v>
      </c>
      <c r="G347" s="519">
        <v>134970</v>
      </c>
      <c r="H347" s="519">
        <v>73879</v>
      </c>
    </row>
    <row r="348" spans="1:8" ht="8.25" customHeight="1">
      <c r="A348" s="550"/>
      <c r="B348" s="552" t="s">
        <v>1148</v>
      </c>
      <c r="C348" s="552" t="s">
        <v>1149</v>
      </c>
      <c r="D348" s="519">
        <v>6274</v>
      </c>
      <c r="E348" s="519">
        <v>0</v>
      </c>
      <c r="F348" s="519">
        <v>0</v>
      </c>
      <c r="G348" s="519">
        <v>5291</v>
      </c>
      <c r="H348" s="519">
        <v>983</v>
      </c>
    </row>
    <row r="349" spans="1:8" ht="8.25" customHeight="1">
      <c r="A349" s="550"/>
      <c r="B349" s="552" t="s">
        <v>1150</v>
      </c>
      <c r="C349" s="552" t="s">
        <v>1151</v>
      </c>
      <c r="D349" s="519">
        <v>5859</v>
      </c>
      <c r="E349" s="519">
        <v>0</v>
      </c>
      <c r="F349" s="519">
        <v>0</v>
      </c>
      <c r="G349" s="519">
        <v>3234</v>
      </c>
      <c r="H349" s="519">
        <v>2625</v>
      </c>
    </row>
    <row r="350" spans="1:3" ht="8.25" customHeight="1">
      <c r="A350" s="550"/>
      <c r="B350" s="556"/>
      <c r="C350" s="551"/>
    </row>
    <row r="351" spans="1:8" ht="9">
      <c r="A351" s="549" t="s">
        <v>222</v>
      </c>
      <c r="B351" s="556"/>
      <c r="D351" s="519">
        <f>SUM(D353:D374)</f>
        <v>1361139</v>
      </c>
      <c r="E351" s="519">
        <f>SUM(E353:E374)</f>
        <v>11342</v>
      </c>
      <c r="F351" s="519">
        <f>SUM(F353:F374)</f>
        <v>21645</v>
      </c>
      <c r="G351" s="519">
        <f>SUM(G353:G374)</f>
        <v>772347</v>
      </c>
      <c r="H351" s="519">
        <f>SUM(H353:H374)</f>
        <v>555805</v>
      </c>
    </row>
    <row r="352" spans="1:3" ht="6" customHeight="1">
      <c r="A352" s="546"/>
      <c r="B352" s="547"/>
      <c r="C352" s="548"/>
    </row>
    <row r="353" spans="1:8" ht="8.25" customHeight="1">
      <c r="A353" s="550" t="s">
        <v>223</v>
      </c>
      <c r="B353" s="556" t="s">
        <v>224</v>
      </c>
      <c r="C353" s="551" t="s">
        <v>225</v>
      </c>
      <c r="D353" s="519">
        <v>152947</v>
      </c>
      <c r="E353" s="519">
        <v>1980</v>
      </c>
      <c r="F353" s="519">
        <v>0</v>
      </c>
      <c r="G353" s="519">
        <v>87086</v>
      </c>
      <c r="H353" s="519">
        <v>63881</v>
      </c>
    </row>
    <row r="354" spans="1:8" ht="8.25" customHeight="1">
      <c r="A354" s="550"/>
      <c r="B354" s="556" t="s">
        <v>1152</v>
      </c>
      <c r="C354" s="551" t="s">
        <v>1153</v>
      </c>
      <c r="D354" s="519">
        <v>30265</v>
      </c>
      <c r="E354" s="519">
        <v>3</v>
      </c>
      <c r="F354" s="519">
        <v>0</v>
      </c>
      <c r="G354" s="519">
        <v>19864</v>
      </c>
      <c r="H354" s="519">
        <v>10398</v>
      </c>
    </row>
    <row r="355" spans="1:8" ht="8.25" customHeight="1">
      <c r="A355" s="550"/>
      <c r="B355" s="552" t="s">
        <v>1154</v>
      </c>
      <c r="C355" s="552" t="s">
        <v>1155</v>
      </c>
      <c r="D355" s="519">
        <v>8509</v>
      </c>
      <c r="E355" s="519">
        <v>3</v>
      </c>
      <c r="F355" s="519">
        <v>0</v>
      </c>
      <c r="G355" s="519">
        <v>6488</v>
      </c>
      <c r="H355" s="519">
        <v>2018</v>
      </c>
    </row>
    <row r="356" spans="2:8" ht="8.25" customHeight="1">
      <c r="B356" s="552" t="s">
        <v>1156</v>
      </c>
      <c r="C356" s="552" t="s">
        <v>1157</v>
      </c>
      <c r="D356" s="519">
        <v>4972</v>
      </c>
      <c r="E356" s="519">
        <v>0</v>
      </c>
      <c r="F356" s="519">
        <v>2</v>
      </c>
      <c r="G356" s="519">
        <v>4327</v>
      </c>
      <c r="H356" s="519">
        <v>643</v>
      </c>
    </row>
    <row r="357" spans="2:8" ht="8.25" customHeight="1">
      <c r="B357" s="552" t="s">
        <v>1158</v>
      </c>
      <c r="C357" s="552" t="s">
        <v>1159</v>
      </c>
      <c r="D357" s="519">
        <v>1026</v>
      </c>
      <c r="E357" s="519">
        <v>0</v>
      </c>
      <c r="F357" s="519">
        <v>0</v>
      </c>
      <c r="G357" s="519">
        <v>754</v>
      </c>
      <c r="H357" s="519">
        <v>272</v>
      </c>
    </row>
    <row r="358" spans="1:8" ht="8.25" customHeight="1">
      <c r="A358" s="550" t="s">
        <v>226</v>
      </c>
      <c r="B358" s="556" t="s">
        <v>227</v>
      </c>
      <c r="C358" s="551" t="s">
        <v>228</v>
      </c>
      <c r="D358" s="519">
        <v>298871</v>
      </c>
      <c r="E358" s="519">
        <v>3126</v>
      </c>
      <c r="F358" s="519">
        <v>0</v>
      </c>
      <c r="G358" s="519">
        <v>173810</v>
      </c>
      <c r="H358" s="519">
        <v>121935</v>
      </c>
    </row>
    <row r="359" spans="2:8" ht="8.25" customHeight="1">
      <c r="B359" s="556" t="s">
        <v>1160</v>
      </c>
      <c r="C359" s="551" t="s">
        <v>1161</v>
      </c>
      <c r="D359" s="519">
        <v>3095</v>
      </c>
      <c r="E359" s="519">
        <v>0</v>
      </c>
      <c r="F359" s="519">
        <v>0</v>
      </c>
      <c r="G359" s="519">
        <v>25</v>
      </c>
      <c r="H359" s="519">
        <v>3070</v>
      </c>
    </row>
    <row r="360" spans="2:8" ht="8.25" customHeight="1">
      <c r="B360" s="552" t="s">
        <v>1162</v>
      </c>
      <c r="C360" s="551" t="s">
        <v>1163</v>
      </c>
      <c r="D360" s="519">
        <v>3948</v>
      </c>
      <c r="E360" s="519">
        <v>0</v>
      </c>
      <c r="F360" s="519">
        <v>0</v>
      </c>
      <c r="G360" s="519">
        <v>3561</v>
      </c>
      <c r="H360" s="519">
        <v>387</v>
      </c>
    </row>
    <row r="361" spans="2:8" ht="8.25" customHeight="1">
      <c r="B361" s="556" t="s">
        <v>229</v>
      </c>
      <c r="C361" s="551" t="s">
        <v>230</v>
      </c>
      <c r="D361" s="519">
        <v>68336</v>
      </c>
      <c r="E361" s="519">
        <v>909</v>
      </c>
      <c r="F361" s="519">
        <v>1296</v>
      </c>
      <c r="G361" s="519">
        <v>47432</v>
      </c>
      <c r="H361" s="519">
        <v>18699</v>
      </c>
    </row>
    <row r="362" spans="2:8" ht="8.25" customHeight="1">
      <c r="B362" s="556" t="s">
        <v>442</v>
      </c>
      <c r="C362" s="551" t="s">
        <v>443</v>
      </c>
      <c r="D362" s="519">
        <v>65691</v>
      </c>
      <c r="E362" s="519">
        <v>411</v>
      </c>
      <c r="F362" s="519">
        <v>1838</v>
      </c>
      <c r="G362" s="519">
        <v>25949</v>
      </c>
      <c r="H362" s="519">
        <v>37493</v>
      </c>
    </row>
    <row r="363" spans="2:8" ht="8.25" customHeight="1">
      <c r="B363" s="552" t="s">
        <v>1164</v>
      </c>
      <c r="C363" s="552" t="s">
        <v>1165</v>
      </c>
      <c r="D363" s="519">
        <v>1130</v>
      </c>
      <c r="E363" s="519">
        <v>1</v>
      </c>
      <c r="F363" s="519">
        <v>0</v>
      </c>
      <c r="G363" s="519">
        <v>1129</v>
      </c>
      <c r="H363" s="519">
        <v>0</v>
      </c>
    </row>
    <row r="364" spans="2:8" ht="8.25" customHeight="1">
      <c r="B364" s="552" t="s">
        <v>1166</v>
      </c>
      <c r="C364" s="552" t="s">
        <v>1167</v>
      </c>
      <c r="D364" s="519">
        <v>1117</v>
      </c>
      <c r="E364" s="519">
        <v>0</v>
      </c>
      <c r="F364" s="519">
        <v>0</v>
      </c>
      <c r="G364" s="519">
        <v>1106</v>
      </c>
      <c r="H364" s="519">
        <v>11</v>
      </c>
    </row>
    <row r="365" spans="1:8" ht="8.25" customHeight="1">
      <c r="A365" s="550" t="s">
        <v>231</v>
      </c>
      <c r="B365" s="556" t="s">
        <v>232</v>
      </c>
      <c r="C365" s="551" t="s">
        <v>233</v>
      </c>
      <c r="D365" s="519">
        <v>156039</v>
      </c>
      <c r="E365" s="519">
        <v>722</v>
      </c>
      <c r="F365" s="519">
        <v>43</v>
      </c>
      <c r="G365" s="519">
        <v>96824</v>
      </c>
      <c r="H365" s="519">
        <v>58450</v>
      </c>
    </row>
    <row r="366" spans="1:8" ht="8.25" customHeight="1">
      <c r="A366" s="550"/>
      <c r="B366" s="556" t="s">
        <v>1168</v>
      </c>
      <c r="C366" s="551" t="s">
        <v>1169</v>
      </c>
      <c r="D366" s="519">
        <v>36410</v>
      </c>
      <c r="E366" s="519">
        <v>0</v>
      </c>
      <c r="F366" s="519">
        <v>1</v>
      </c>
      <c r="G366" s="519">
        <v>27731</v>
      </c>
      <c r="H366" s="519">
        <v>8678</v>
      </c>
    </row>
    <row r="367" spans="1:8" ht="8.25" customHeight="1">
      <c r="A367" s="550"/>
      <c r="B367" s="556" t="s">
        <v>234</v>
      </c>
      <c r="C367" s="551" t="s">
        <v>235</v>
      </c>
      <c r="D367" s="519">
        <v>137844</v>
      </c>
      <c r="E367" s="519">
        <v>1189</v>
      </c>
      <c r="F367" s="519">
        <v>3612</v>
      </c>
      <c r="G367" s="519">
        <v>93699</v>
      </c>
      <c r="H367" s="519">
        <v>39344</v>
      </c>
    </row>
    <row r="368" spans="1:8" ht="8.25" customHeight="1">
      <c r="A368" s="550"/>
      <c r="B368" s="556" t="s">
        <v>1170</v>
      </c>
      <c r="C368" s="551" t="s">
        <v>1171</v>
      </c>
      <c r="D368" s="519">
        <v>41213</v>
      </c>
      <c r="E368" s="519">
        <v>59</v>
      </c>
      <c r="F368" s="519">
        <v>183</v>
      </c>
      <c r="G368" s="519">
        <v>27957</v>
      </c>
      <c r="H368" s="519">
        <v>13014</v>
      </c>
    </row>
    <row r="369" spans="2:8" ht="8.25" customHeight="1">
      <c r="B369" s="556" t="s">
        <v>1172</v>
      </c>
      <c r="C369" s="551" t="s">
        <v>1173</v>
      </c>
      <c r="D369" s="519">
        <v>2004</v>
      </c>
      <c r="E369" s="519">
        <v>0</v>
      </c>
      <c r="F369" s="519">
        <v>50</v>
      </c>
      <c r="G369" s="519">
        <v>1926</v>
      </c>
      <c r="H369" s="519">
        <v>28</v>
      </c>
    </row>
    <row r="370" spans="2:8" ht="8.25" customHeight="1">
      <c r="B370" s="556" t="s">
        <v>1174</v>
      </c>
      <c r="C370" s="551" t="s">
        <v>1175</v>
      </c>
      <c r="D370" s="519">
        <v>403</v>
      </c>
      <c r="E370" s="519">
        <v>0</v>
      </c>
      <c r="F370" s="519">
        <v>0</v>
      </c>
      <c r="G370" s="519">
        <v>378</v>
      </c>
      <c r="H370" s="519">
        <v>25</v>
      </c>
    </row>
    <row r="371" spans="1:8" ht="8.25" customHeight="1">
      <c r="A371" s="550"/>
      <c r="B371" s="556" t="s">
        <v>236</v>
      </c>
      <c r="C371" s="551" t="s">
        <v>237</v>
      </c>
      <c r="D371" s="519">
        <v>263270</v>
      </c>
      <c r="E371" s="519">
        <v>2307</v>
      </c>
      <c r="F371" s="519">
        <v>14347</v>
      </c>
      <c r="G371" s="519">
        <v>109472</v>
      </c>
      <c r="H371" s="519">
        <v>137144</v>
      </c>
    </row>
    <row r="372" spans="1:8" ht="8.25" customHeight="1">
      <c r="A372" s="550"/>
      <c r="B372" s="552" t="s">
        <v>1176</v>
      </c>
      <c r="C372" s="552" t="s">
        <v>1177</v>
      </c>
      <c r="D372" s="519">
        <v>2157</v>
      </c>
      <c r="E372" s="519">
        <v>0</v>
      </c>
      <c r="F372" s="519">
        <v>21</v>
      </c>
      <c r="G372" s="519">
        <v>1907</v>
      </c>
      <c r="H372" s="519">
        <v>229</v>
      </c>
    </row>
    <row r="373" spans="1:8" ht="8.25" customHeight="1">
      <c r="A373" s="550"/>
      <c r="B373" s="556" t="s">
        <v>238</v>
      </c>
      <c r="C373" s="551" t="s">
        <v>239</v>
      </c>
      <c r="D373" s="519">
        <v>76095</v>
      </c>
      <c r="E373" s="519">
        <v>632</v>
      </c>
      <c r="F373" s="519">
        <v>213</v>
      </c>
      <c r="G373" s="519">
        <v>37190</v>
      </c>
      <c r="H373" s="519">
        <v>38060</v>
      </c>
    </row>
    <row r="374" spans="2:8" ht="8.25" customHeight="1">
      <c r="B374" s="556" t="s">
        <v>1178</v>
      </c>
      <c r="C374" s="551" t="s">
        <v>1179</v>
      </c>
      <c r="D374" s="519">
        <v>5797</v>
      </c>
      <c r="E374" s="519">
        <v>0</v>
      </c>
      <c r="F374" s="519">
        <v>39</v>
      </c>
      <c r="G374" s="519">
        <v>3732</v>
      </c>
      <c r="H374" s="519">
        <v>2026</v>
      </c>
    </row>
    <row r="375" spans="1:3" ht="8.25" customHeight="1">
      <c r="A375" s="550"/>
      <c r="B375" s="556"/>
      <c r="C375" s="551"/>
    </row>
    <row r="376" spans="1:8" ht="9">
      <c r="A376" s="549" t="s">
        <v>240</v>
      </c>
      <c r="B376" s="556"/>
      <c r="D376" s="519">
        <f>SUM(D378:D410)</f>
        <v>1747145</v>
      </c>
      <c r="E376" s="519">
        <f>SUM(E378:E410)</f>
        <v>10417</v>
      </c>
      <c r="F376" s="519">
        <f>SUM(F378:F410)</f>
        <v>20603</v>
      </c>
      <c r="G376" s="519">
        <f>SUM(G378:G410)</f>
        <v>1079846</v>
      </c>
      <c r="H376" s="519">
        <f>SUM(H378:H410)</f>
        <v>636279</v>
      </c>
    </row>
    <row r="377" spans="1:3" ht="6" customHeight="1">
      <c r="A377" s="546"/>
      <c r="B377" s="547"/>
      <c r="C377" s="548"/>
    </row>
    <row r="378" spans="1:8" ht="8.25" customHeight="1">
      <c r="A378" s="550" t="s">
        <v>223</v>
      </c>
      <c r="B378" s="551" t="s">
        <v>241</v>
      </c>
      <c r="C378" s="551" t="s">
        <v>242</v>
      </c>
      <c r="D378" s="519">
        <v>300019</v>
      </c>
      <c r="E378" s="519">
        <v>2239</v>
      </c>
      <c r="F378" s="519">
        <v>977</v>
      </c>
      <c r="G378" s="519">
        <v>179241</v>
      </c>
      <c r="H378" s="519">
        <v>117562</v>
      </c>
    </row>
    <row r="379" spans="1:8" ht="8.25" customHeight="1">
      <c r="A379" s="550"/>
      <c r="B379" s="551" t="s">
        <v>445</v>
      </c>
      <c r="C379" s="552" t="s">
        <v>446</v>
      </c>
      <c r="D379" s="519">
        <v>126792</v>
      </c>
      <c r="E379" s="519">
        <v>965</v>
      </c>
      <c r="F379" s="519">
        <v>124</v>
      </c>
      <c r="G379" s="519">
        <v>73064</v>
      </c>
      <c r="H379" s="519">
        <v>52639</v>
      </c>
    </row>
    <row r="380" spans="1:8" ht="8.25" customHeight="1">
      <c r="A380" s="550"/>
      <c r="B380" s="551" t="s">
        <v>1180</v>
      </c>
      <c r="C380" s="552" t="s">
        <v>538</v>
      </c>
      <c r="D380" s="519">
        <v>56016</v>
      </c>
      <c r="E380" s="519">
        <v>1</v>
      </c>
      <c r="F380" s="519">
        <v>1053</v>
      </c>
      <c r="G380" s="519">
        <v>31257</v>
      </c>
      <c r="H380" s="519">
        <v>23705</v>
      </c>
    </row>
    <row r="381" spans="1:8" ht="8.25" customHeight="1">
      <c r="A381" s="550"/>
      <c r="B381" s="552" t="s">
        <v>1181</v>
      </c>
      <c r="C381" s="552" t="s">
        <v>1182</v>
      </c>
      <c r="D381" s="519">
        <v>3802</v>
      </c>
      <c r="E381" s="519">
        <v>0</v>
      </c>
      <c r="F381" s="519">
        <v>5</v>
      </c>
      <c r="G381" s="519">
        <v>2957</v>
      </c>
      <c r="H381" s="519">
        <v>840</v>
      </c>
    </row>
    <row r="382" spans="1:8" ht="8.25" customHeight="1">
      <c r="A382" s="550"/>
      <c r="B382" s="552" t="s">
        <v>1183</v>
      </c>
      <c r="C382" s="552" t="s">
        <v>1184</v>
      </c>
      <c r="D382" s="519">
        <v>2105</v>
      </c>
      <c r="E382" s="519">
        <v>0</v>
      </c>
      <c r="F382" s="519">
        <v>1</v>
      </c>
      <c r="G382" s="519">
        <v>1351</v>
      </c>
      <c r="H382" s="519">
        <v>753</v>
      </c>
    </row>
    <row r="383" spans="1:8" ht="8.25" customHeight="1">
      <c r="A383" s="550"/>
      <c r="B383" s="551" t="s">
        <v>243</v>
      </c>
      <c r="C383" s="551" t="s">
        <v>244</v>
      </c>
      <c r="D383" s="519">
        <v>347267</v>
      </c>
      <c r="E383" s="519">
        <v>883</v>
      </c>
      <c r="F383" s="519">
        <v>1709</v>
      </c>
      <c r="G383" s="519">
        <v>212386</v>
      </c>
      <c r="H383" s="519">
        <v>132289</v>
      </c>
    </row>
    <row r="384" spans="1:8" ht="8.25" customHeight="1">
      <c r="A384" s="550"/>
      <c r="B384" s="552" t="s">
        <v>1185</v>
      </c>
      <c r="C384" s="552" t="s">
        <v>1186</v>
      </c>
      <c r="D384" s="519">
        <v>7664</v>
      </c>
      <c r="E384" s="519">
        <v>1</v>
      </c>
      <c r="F384" s="519">
        <v>1</v>
      </c>
      <c r="G384" s="519">
        <v>4897</v>
      </c>
      <c r="H384" s="519">
        <v>2765</v>
      </c>
    </row>
    <row r="385" spans="1:8" ht="8.25" customHeight="1">
      <c r="A385" s="550"/>
      <c r="B385" s="552" t="s">
        <v>1187</v>
      </c>
      <c r="C385" s="552" t="s">
        <v>1188</v>
      </c>
      <c r="D385" s="519">
        <v>1557</v>
      </c>
      <c r="E385" s="519">
        <v>1</v>
      </c>
      <c r="F385" s="519">
        <v>1</v>
      </c>
      <c r="G385" s="519">
        <v>1231</v>
      </c>
      <c r="H385" s="519">
        <v>324</v>
      </c>
    </row>
    <row r="386" spans="1:8" ht="8.25" customHeight="1">
      <c r="A386" s="550"/>
      <c r="B386" s="552" t="s">
        <v>1189</v>
      </c>
      <c r="C386" s="552" t="s">
        <v>1190</v>
      </c>
      <c r="D386" s="519">
        <v>2147</v>
      </c>
      <c r="E386" s="519">
        <v>0</v>
      </c>
      <c r="F386" s="519">
        <v>1</v>
      </c>
      <c r="G386" s="519">
        <v>1989</v>
      </c>
      <c r="H386" s="519">
        <v>157</v>
      </c>
    </row>
    <row r="387" spans="1:8" ht="8.25" customHeight="1">
      <c r="A387" s="550"/>
      <c r="B387" s="552" t="s">
        <v>1191</v>
      </c>
      <c r="C387" s="552" t="s">
        <v>1192</v>
      </c>
      <c r="D387" s="519">
        <v>5190</v>
      </c>
      <c r="E387" s="519">
        <v>3</v>
      </c>
      <c r="F387" s="519">
        <v>1</v>
      </c>
      <c r="G387" s="519">
        <v>4360</v>
      </c>
      <c r="H387" s="519">
        <v>826</v>
      </c>
    </row>
    <row r="388" spans="1:8" ht="8.25" customHeight="1">
      <c r="A388" s="550"/>
      <c r="B388" s="551" t="s">
        <v>245</v>
      </c>
      <c r="C388" s="551" t="s">
        <v>246</v>
      </c>
      <c r="D388" s="519">
        <v>184560</v>
      </c>
      <c r="E388" s="519">
        <v>1966</v>
      </c>
      <c r="F388" s="519">
        <v>1855</v>
      </c>
      <c r="G388" s="519">
        <v>136502</v>
      </c>
      <c r="H388" s="519">
        <v>44237</v>
      </c>
    </row>
    <row r="389" spans="1:8" ht="8.25" customHeight="1">
      <c r="A389" s="550"/>
      <c r="B389" s="552" t="s">
        <v>1193</v>
      </c>
      <c r="C389" s="552" t="s">
        <v>1194</v>
      </c>
      <c r="D389" s="519">
        <v>1707</v>
      </c>
      <c r="E389" s="519">
        <v>5</v>
      </c>
      <c r="F389" s="519">
        <v>52</v>
      </c>
      <c r="G389" s="519">
        <v>1622</v>
      </c>
      <c r="H389" s="519">
        <v>28</v>
      </c>
    </row>
    <row r="390" spans="1:8" ht="8.25" customHeight="1">
      <c r="A390" s="550"/>
      <c r="B390" s="552" t="s">
        <v>1195</v>
      </c>
      <c r="C390" s="552" t="s">
        <v>1196</v>
      </c>
      <c r="D390" s="519">
        <v>370</v>
      </c>
      <c r="E390" s="519">
        <v>0</v>
      </c>
      <c r="F390" s="519">
        <v>1</v>
      </c>
      <c r="G390" s="519">
        <v>367</v>
      </c>
      <c r="H390" s="519">
        <v>2</v>
      </c>
    </row>
    <row r="391" spans="1:8" ht="8.25" customHeight="1">
      <c r="A391" s="550" t="s">
        <v>231</v>
      </c>
      <c r="B391" s="551" t="s">
        <v>247</v>
      </c>
      <c r="C391" s="551" t="s">
        <v>248</v>
      </c>
      <c r="D391" s="519">
        <v>71385</v>
      </c>
      <c r="E391" s="519">
        <v>385</v>
      </c>
      <c r="F391" s="519">
        <v>381</v>
      </c>
      <c r="G391" s="519">
        <v>30099</v>
      </c>
      <c r="H391" s="519">
        <v>40520</v>
      </c>
    </row>
    <row r="392" spans="1:8" ht="8.25" customHeight="1">
      <c r="A392" s="550"/>
      <c r="B392" s="552" t="s">
        <v>1197</v>
      </c>
      <c r="C392" s="552" t="s">
        <v>1198</v>
      </c>
      <c r="D392" s="519">
        <v>1419</v>
      </c>
      <c r="E392" s="519">
        <v>1</v>
      </c>
      <c r="F392" s="519">
        <v>3</v>
      </c>
      <c r="G392" s="519">
        <v>1066</v>
      </c>
      <c r="H392" s="519">
        <v>349</v>
      </c>
    </row>
    <row r="393" spans="1:8" ht="8.25" customHeight="1">
      <c r="A393" s="550"/>
      <c r="B393" s="552" t="s">
        <v>1199</v>
      </c>
      <c r="C393" s="552" t="s">
        <v>1200</v>
      </c>
      <c r="D393" s="519">
        <v>1669</v>
      </c>
      <c r="E393" s="519">
        <v>0</v>
      </c>
      <c r="F393" s="519">
        <v>29</v>
      </c>
      <c r="G393" s="519">
        <v>1268</v>
      </c>
      <c r="H393" s="519">
        <v>372</v>
      </c>
    </row>
    <row r="394" spans="1:8" ht="8.25" customHeight="1">
      <c r="A394" s="550"/>
      <c r="B394" s="552" t="s">
        <v>1201</v>
      </c>
      <c r="C394" s="552" t="s">
        <v>1202</v>
      </c>
      <c r="D394" s="519">
        <v>1788</v>
      </c>
      <c r="E394" s="519">
        <v>1</v>
      </c>
      <c r="F394" s="519">
        <v>28</v>
      </c>
      <c r="G394" s="519">
        <v>1358</v>
      </c>
      <c r="H394" s="519">
        <v>401</v>
      </c>
    </row>
    <row r="395" spans="1:8" ht="8.25" customHeight="1">
      <c r="A395" s="550"/>
      <c r="B395" s="551" t="s">
        <v>1203</v>
      </c>
      <c r="C395" s="552" t="s">
        <v>1204</v>
      </c>
      <c r="D395" s="519">
        <v>3832</v>
      </c>
      <c r="E395" s="519">
        <v>1</v>
      </c>
      <c r="F395" s="519">
        <v>26</v>
      </c>
      <c r="G395" s="519">
        <v>2577</v>
      </c>
      <c r="H395" s="519">
        <v>1228</v>
      </c>
    </row>
    <row r="396" spans="1:8" ht="8.25" customHeight="1">
      <c r="A396" s="550"/>
      <c r="B396" s="552" t="s">
        <v>1205</v>
      </c>
      <c r="C396" s="552" t="s">
        <v>1206</v>
      </c>
      <c r="D396" s="519">
        <v>380</v>
      </c>
      <c r="E396" s="519">
        <v>0</v>
      </c>
      <c r="F396" s="519">
        <v>0</v>
      </c>
      <c r="G396" s="519">
        <v>359</v>
      </c>
      <c r="H396" s="519">
        <v>21</v>
      </c>
    </row>
    <row r="397" spans="1:8" ht="8.25" customHeight="1">
      <c r="A397" s="550" t="s">
        <v>249</v>
      </c>
      <c r="B397" s="551" t="s">
        <v>250</v>
      </c>
      <c r="C397" s="551" t="s">
        <v>251</v>
      </c>
      <c r="D397" s="519">
        <v>145025</v>
      </c>
      <c r="E397" s="519">
        <v>1379</v>
      </c>
      <c r="F397" s="519">
        <v>339</v>
      </c>
      <c r="G397" s="519">
        <v>68675</v>
      </c>
      <c r="H397" s="519">
        <v>74632</v>
      </c>
    </row>
    <row r="398" spans="2:8" ht="8.25" customHeight="1">
      <c r="B398" s="552" t="s">
        <v>1207</v>
      </c>
      <c r="C398" s="552" t="s">
        <v>1208</v>
      </c>
      <c r="D398" s="519">
        <v>145</v>
      </c>
      <c r="E398" s="519">
        <v>0</v>
      </c>
      <c r="F398" s="519">
        <v>0</v>
      </c>
      <c r="G398" s="519">
        <v>145</v>
      </c>
      <c r="H398" s="519">
        <v>0</v>
      </c>
    </row>
    <row r="399" spans="1:8" ht="8.25" customHeight="1">
      <c r="A399" s="550"/>
      <c r="B399" s="552" t="s">
        <v>1209</v>
      </c>
      <c r="C399" s="552" t="s">
        <v>1210</v>
      </c>
      <c r="D399" s="519">
        <v>13072</v>
      </c>
      <c r="E399" s="519">
        <v>1</v>
      </c>
      <c r="F399" s="519">
        <v>57</v>
      </c>
      <c r="G399" s="519">
        <v>11901</v>
      </c>
      <c r="H399" s="519">
        <v>1113</v>
      </c>
    </row>
    <row r="400" spans="1:3" ht="8.25" customHeight="1">
      <c r="A400" s="549" t="s">
        <v>604</v>
      </c>
      <c r="B400" s="552"/>
      <c r="C400" s="552"/>
    </row>
    <row r="401" spans="1:3" ht="3.75" customHeight="1">
      <c r="A401" s="550"/>
      <c r="B401" s="552"/>
      <c r="C401" s="552"/>
    </row>
    <row r="402" spans="1:8" ht="8.25" customHeight="1">
      <c r="A402" s="550"/>
      <c r="B402" s="551" t="s">
        <v>252</v>
      </c>
      <c r="C402" s="551" t="s">
        <v>253</v>
      </c>
      <c r="D402" s="519">
        <v>336296</v>
      </c>
      <c r="E402" s="519">
        <v>2144</v>
      </c>
      <c r="F402" s="519">
        <v>12567</v>
      </c>
      <c r="G402" s="519">
        <v>216876</v>
      </c>
      <c r="H402" s="519">
        <v>104709</v>
      </c>
    </row>
    <row r="403" spans="1:8" ht="8.25" customHeight="1">
      <c r="A403" s="550"/>
      <c r="B403" s="551" t="s">
        <v>1211</v>
      </c>
      <c r="C403" s="551" t="s">
        <v>1212</v>
      </c>
      <c r="D403" s="519">
        <v>35538</v>
      </c>
      <c r="E403" s="519">
        <v>179</v>
      </c>
      <c r="F403" s="519">
        <v>1</v>
      </c>
      <c r="G403" s="519">
        <v>20632</v>
      </c>
      <c r="H403" s="519">
        <v>14726</v>
      </c>
    </row>
    <row r="404" spans="2:8" ht="8.25" customHeight="1">
      <c r="B404" s="551" t="s">
        <v>1213</v>
      </c>
      <c r="C404" s="551" t="s">
        <v>1214</v>
      </c>
      <c r="D404" s="519">
        <v>4245</v>
      </c>
      <c r="E404" s="519">
        <v>0</v>
      </c>
      <c r="F404" s="519">
        <v>0</v>
      </c>
      <c r="G404" s="519">
        <v>3699</v>
      </c>
      <c r="H404" s="519">
        <v>546</v>
      </c>
    </row>
    <row r="405" spans="2:8" ht="8.25" customHeight="1">
      <c r="B405" s="551" t="s">
        <v>254</v>
      </c>
      <c r="C405" s="551" t="s">
        <v>255</v>
      </c>
      <c r="D405" s="519">
        <v>89786</v>
      </c>
      <c r="E405" s="519">
        <v>261</v>
      </c>
      <c r="F405" s="519">
        <v>1326</v>
      </c>
      <c r="G405" s="519">
        <v>66700</v>
      </c>
      <c r="H405" s="519">
        <v>21499</v>
      </c>
    </row>
    <row r="406" spans="2:8" ht="8.25" customHeight="1">
      <c r="B406" s="552" t="s">
        <v>1215</v>
      </c>
      <c r="C406" s="551" t="s">
        <v>1216</v>
      </c>
      <c r="D406" s="519">
        <v>1968</v>
      </c>
      <c r="E406" s="519">
        <v>1</v>
      </c>
      <c r="F406" s="519">
        <v>24</v>
      </c>
      <c r="G406" s="519">
        <v>1941</v>
      </c>
      <c r="H406" s="519">
        <v>2</v>
      </c>
    </row>
    <row r="407" spans="1:8" ht="8.25" customHeight="1">
      <c r="A407" s="550"/>
      <c r="B407" s="552" t="s">
        <v>1217</v>
      </c>
      <c r="C407" s="551" t="s">
        <v>1218</v>
      </c>
      <c r="D407" s="519">
        <v>49</v>
      </c>
      <c r="E407" s="519">
        <v>0</v>
      </c>
      <c r="F407" s="519">
        <v>0</v>
      </c>
      <c r="G407" s="519">
        <v>49</v>
      </c>
      <c r="H407" s="519">
        <v>0</v>
      </c>
    </row>
    <row r="408" spans="1:8" ht="8.25" customHeight="1">
      <c r="A408" s="550"/>
      <c r="B408" s="552" t="s">
        <v>1219</v>
      </c>
      <c r="C408" s="551" t="s">
        <v>1220</v>
      </c>
      <c r="D408" s="519">
        <v>577</v>
      </c>
      <c r="E408" s="519">
        <v>0</v>
      </c>
      <c r="F408" s="519">
        <v>0</v>
      </c>
      <c r="G408" s="519">
        <v>546</v>
      </c>
      <c r="H408" s="519">
        <v>31</v>
      </c>
    </row>
    <row r="409" spans="1:8" ht="8.25" customHeight="1">
      <c r="A409" s="550"/>
      <c r="B409" s="551" t="s">
        <v>1221</v>
      </c>
      <c r="C409" s="551" t="s">
        <v>1222</v>
      </c>
      <c r="D409" s="519">
        <v>775</v>
      </c>
      <c r="E409" s="519">
        <v>0</v>
      </c>
      <c r="F409" s="519">
        <v>41</v>
      </c>
      <c r="G409" s="519">
        <v>731</v>
      </c>
      <c r="H409" s="519">
        <v>3</v>
      </c>
    </row>
    <row r="410" ht="8.25" customHeight="1">
      <c r="A410" s="550"/>
    </row>
    <row r="411" spans="1:8" ht="6" customHeight="1">
      <c r="A411" s="546"/>
      <c r="B411" s="547"/>
      <c r="C411" s="548"/>
      <c r="D411" s="518"/>
      <c r="E411" s="518"/>
      <c r="F411" s="518"/>
      <c r="G411" s="518"/>
      <c r="H411" s="518"/>
    </row>
    <row r="412" spans="1:8" ht="9">
      <c r="A412" s="549" t="s">
        <v>256</v>
      </c>
      <c r="B412" s="556"/>
      <c r="D412" s="519">
        <f>SUM(D414:D442)</f>
        <v>939537</v>
      </c>
      <c r="E412" s="519">
        <f>SUM(E414:E442)</f>
        <v>6329</v>
      </c>
      <c r="F412" s="519">
        <f>SUM(F414:F442)</f>
        <v>2464</v>
      </c>
      <c r="G412" s="519">
        <f>SUM(G414:G442)</f>
        <v>580917</v>
      </c>
      <c r="H412" s="519">
        <f>SUM(H414:H442)</f>
        <v>349827</v>
      </c>
    </row>
    <row r="413" spans="1:3" ht="6" customHeight="1">
      <c r="A413" s="546"/>
      <c r="B413" s="547"/>
      <c r="C413" s="548"/>
    </row>
    <row r="414" spans="1:8" ht="9">
      <c r="A414" s="550" t="s">
        <v>257</v>
      </c>
      <c r="B414" s="556" t="s">
        <v>258</v>
      </c>
      <c r="C414" s="551" t="s">
        <v>259</v>
      </c>
      <c r="D414" s="519">
        <v>402492</v>
      </c>
      <c r="E414" s="519">
        <v>3120</v>
      </c>
      <c r="F414" s="519">
        <v>1371</v>
      </c>
      <c r="G414" s="519">
        <v>258426</v>
      </c>
      <c r="H414" s="519">
        <v>139575</v>
      </c>
    </row>
    <row r="415" spans="1:8" ht="9">
      <c r="A415" s="550"/>
      <c r="B415" s="556" t="s">
        <v>1223</v>
      </c>
      <c r="C415" s="551" t="s">
        <v>1224</v>
      </c>
      <c r="D415" s="519">
        <v>16082</v>
      </c>
      <c r="E415" s="519">
        <v>0</v>
      </c>
      <c r="F415" s="519">
        <v>9</v>
      </c>
      <c r="G415" s="519">
        <v>12016</v>
      </c>
      <c r="H415" s="519">
        <v>4057</v>
      </c>
    </row>
    <row r="416" spans="1:8" ht="9">
      <c r="A416" s="550"/>
      <c r="B416" s="552" t="s">
        <v>1225</v>
      </c>
      <c r="C416" s="552" t="s">
        <v>1226</v>
      </c>
      <c r="D416" s="519">
        <v>582</v>
      </c>
      <c r="E416" s="519">
        <v>0</v>
      </c>
      <c r="F416" s="519">
        <v>0</v>
      </c>
      <c r="G416" s="519">
        <v>582</v>
      </c>
      <c r="H416" s="519">
        <v>0</v>
      </c>
    </row>
    <row r="417" spans="1:8" ht="9">
      <c r="A417" s="550"/>
      <c r="B417" s="552" t="s">
        <v>1227</v>
      </c>
      <c r="C417" s="552" t="s">
        <v>1228</v>
      </c>
      <c r="D417" s="519">
        <v>1063</v>
      </c>
      <c r="E417" s="519">
        <v>0</v>
      </c>
      <c r="F417" s="519">
        <v>1</v>
      </c>
      <c r="G417" s="519">
        <v>1062</v>
      </c>
      <c r="H417" s="519">
        <v>0</v>
      </c>
    </row>
    <row r="418" spans="1:8" ht="9">
      <c r="A418" s="550"/>
      <c r="B418" s="552" t="s">
        <v>1229</v>
      </c>
      <c r="C418" s="552" t="s">
        <v>1230</v>
      </c>
      <c r="D418" s="519">
        <v>14</v>
      </c>
      <c r="E418" s="519">
        <v>0</v>
      </c>
      <c r="F418" s="519">
        <v>0</v>
      </c>
      <c r="G418" s="519">
        <v>14</v>
      </c>
      <c r="H418" s="519">
        <v>0</v>
      </c>
    </row>
    <row r="419" spans="1:8" ht="9">
      <c r="A419" s="550"/>
      <c r="B419" s="552" t="s">
        <v>1231</v>
      </c>
      <c r="C419" s="552" t="s">
        <v>1232</v>
      </c>
      <c r="D419" s="519">
        <v>2324</v>
      </c>
      <c r="E419" s="519">
        <v>0</v>
      </c>
      <c r="F419" s="519">
        <v>0</v>
      </c>
      <c r="G419" s="519">
        <v>2235</v>
      </c>
      <c r="H419" s="519">
        <v>89</v>
      </c>
    </row>
    <row r="420" spans="2:8" ht="9">
      <c r="B420" s="556" t="s">
        <v>260</v>
      </c>
      <c r="C420" s="551" t="s">
        <v>261</v>
      </c>
      <c r="D420" s="519">
        <v>137371</v>
      </c>
      <c r="E420" s="519">
        <v>432</v>
      </c>
      <c r="F420" s="519">
        <v>911</v>
      </c>
      <c r="G420" s="519">
        <v>99786</v>
      </c>
      <c r="H420" s="519">
        <v>36242</v>
      </c>
    </row>
    <row r="421" spans="1:8" ht="9">
      <c r="A421" s="550"/>
      <c r="B421" s="552" t="s">
        <v>1233</v>
      </c>
      <c r="C421" s="551" t="s">
        <v>1234</v>
      </c>
      <c r="D421" s="519">
        <v>237</v>
      </c>
      <c r="E421" s="519">
        <v>0</v>
      </c>
      <c r="F421" s="519">
        <v>0</v>
      </c>
      <c r="G421" s="519">
        <v>217</v>
      </c>
      <c r="H421" s="519">
        <v>20</v>
      </c>
    </row>
    <row r="422" spans="1:8" ht="9">
      <c r="A422" s="550" t="s">
        <v>262</v>
      </c>
      <c r="B422" s="556" t="s">
        <v>263</v>
      </c>
      <c r="C422" s="551" t="s">
        <v>264</v>
      </c>
      <c r="D422" s="519">
        <v>94727</v>
      </c>
      <c r="E422" s="519">
        <v>1032</v>
      </c>
      <c r="F422" s="519">
        <v>2</v>
      </c>
      <c r="G422" s="519">
        <v>46919</v>
      </c>
      <c r="H422" s="519">
        <v>46774</v>
      </c>
    </row>
    <row r="423" spans="1:8" ht="9">
      <c r="A423" s="550"/>
      <c r="B423" s="552" t="s">
        <v>1235</v>
      </c>
      <c r="C423" s="551" t="s">
        <v>1236</v>
      </c>
      <c r="D423" s="519">
        <v>183</v>
      </c>
      <c r="E423" s="519">
        <v>0</v>
      </c>
      <c r="F423" s="519">
        <v>0</v>
      </c>
      <c r="G423" s="519">
        <v>183</v>
      </c>
      <c r="H423" s="519">
        <v>0</v>
      </c>
    </row>
    <row r="424" spans="1:8" ht="9">
      <c r="A424" s="550"/>
      <c r="B424" s="552" t="s">
        <v>1237</v>
      </c>
      <c r="C424" s="551" t="s">
        <v>1238</v>
      </c>
      <c r="D424" s="519">
        <v>293</v>
      </c>
      <c r="E424" s="519">
        <v>0</v>
      </c>
      <c r="F424" s="519">
        <v>0</v>
      </c>
      <c r="G424" s="519">
        <v>293</v>
      </c>
      <c r="H424" s="519">
        <v>0</v>
      </c>
    </row>
    <row r="425" spans="1:8" ht="9">
      <c r="A425" s="550"/>
      <c r="B425" s="552" t="s">
        <v>1239</v>
      </c>
      <c r="C425" s="551" t="s">
        <v>1240</v>
      </c>
      <c r="D425" s="519">
        <v>79</v>
      </c>
      <c r="E425" s="519">
        <v>0</v>
      </c>
      <c r="F425" s="519">
        <v>0</v>
      </c>
      <c r="G425" s="519">
        <v>73</v>
      </c>
      <c r="H425" s="519">
        <v>6</v>
      </c>
    </row>
    <row r="426" spans="1:8" ht="9">
      <c r="A426" s="550"/>
      <c r="B426" s="552" t="s">
        <v>1241</v>
      </c>
      <c r="C426" s="551" t="s">
        <v>1242</v>
      </c>
      <c r="D426" s="519">
        <v>277</v>
      </c>
      <c r="E426" s="519">
        <v>0</v>
      </c>
      <c r="F426" s="519">
        <v>0</v>
      </c>
      <c r="G426" s="519">
        <v>240</v>
      </c>
      <c r="H426" s="519">
        <v>37</v>
      </c>
    </row>
    <row r="427" spans="1:8" ht="9">
      <c r="A427" s="550" t="s">
        <v>265</v>
      </c>
      <c r="B427" s="556" t="s">
        <v>266</v>
      </c>
      <c r="C427" s="551" t="s">
        <v>267</v>
      </c>
      <c r="D427" s="519">
        <v>80594</v>
      </c>
      <c r="E427" s="519">
        <v>480</v>
      </c>
      <c r="F427" s="519">
        <v>170</v>
      </c>
      <c r="G427" s="519">
        <v>43310</v>
      </c>
      <c r="H427" s="519">
        <v>36634</v>
      </c>
    </row>
    <row r="428" spans="1:8" ht="9">
      <c r="A428" s="550"/>
      <c r="B428" s="556" t="s">
        <v>448</v>
      </c>
      <c r="C428" s="551" t="s">
        <v>449</v>
      </c>
      <c r="D428" s="519">
        <v>85347</v>
      </c>
      <c r="E428" s="519">
        <v>414</v>
      </c>
      <c r="F428" s="519">
        <v>0</v>
      </c>
      <c r="G428" s="519">
        <v>57982</v>
      </c>
      <c r="H428" s="519">
        <v>26951</v>
      </c>
    </row>
    <row r="429" spans="1:8" ht="9">
      <c r="A429" s="550"/>
      <c r="B429" s="552" t="s">
        <v>1243</v>
      </c>
      <c r="C429" s="552" t="s">
        <v>1244</v>
      </c>
      <c r="D429" s="519">
        <v>4415</v>
      </c>
      <c r="E429" s="519">
        <v>94</v>
      </c>
      <c r="F429" s="519">
        <v>0</v>
      </c>
      <c r="G429" s="519">
        <v>4298</v>
      </c>
      <c r="H429" s="519">
        <v>23</v>
      </c>
    </row>
    <row r="430" spans="1:8" ht="9">
      <c r="A430" s="550"/>
      <c r="B430" s="552" t="s">
        <v>1245</v>
      </c>
      <c r="C430" s="552" t="s">
        <v>1246</v>
      </c>
      <c r="D430" s="519">
        <v>198</v>
      </c>
      <c r="E430" s="519">
        <v>0</v>
      </c>
      <c r="F430" s="519">
        <v>0</v>
      </c>
      <c r="G430" s="519">
        <v>187</v>
      </c>
      <c r="H430" s="519">
        <v>11</v>
      </c>
    </row>
    <row r="431" spans="1:8" ht="9">
      <c r="A431" s="550"/>
      <c r="B431" s="552" t="s">
        <v>1247</v>
      </c>
      <c r="C431" s="552" t="s">
        <v>1248</v>
      </c>
      <c r="D431" s="519">
        <v>423</v>
      </c>
      <c r="E431" s="519">
        <v>0</v>
      </c>
      <c r="F431" s="519">
        <v>0</v>
      </c>
      <c r="G431" s="519">
        <v>406</v>
      </c>
      <c r="H431" s="519">
        <v>17</v>
      </c>
    </row>
    <row r="432" spans="1:8" ht="9">
      <c r="A432" s="550"/>
      <c r="B432" s="552" t="s">
        <v>1249</v>
      </c>
      <c r="C432" s="552" t="s">
        <v>1250</v>
      </c>
      <c r="D432" s="519">
        <v>516</v>
      </c>
      <c r="E432" s="519">
        <v>0</v>
      </c>
      <c r="F432" s="519">
        <v>0</v>
      </c>
      <c r="G432" s="519">
        <v>484</v>
      </c>
      <c r="H432" s="519">
        <v>32</v>
      </c>
    </row>
    <row r="433" spans="1:8" ht="9">
      <c r="A433" s="550"/>
      <c r="B433" s="552" t="s">
        <v>1251</v>
      </c>
      <c r="C433" s="552" t="s">
        <v>1252</v>
      </c>
      <c r="D433" s="519">
        <v>7</v>
      </c>
      <c r="E433" s="519">
        <v>0</v>
      </c>
      <c r="F433" s="519">
        <v>0</v>
      </c>
      <c r="G433" s="519">
        <v>7</v>
      </c>
      <c r="H433" s="519">
        <v>0</v>
      </c>
    </row>
    <row r="434" spans="2:8" ht="9">
      <c r="B434" s="552" t="s">
        <v>1253</v>
      </c>
      <c r="C434" s="552" t="s">
        <v>1254</v>
      </c>
      <c r="D434" s="519">
        <v>799</v>
      </c>
      <c r="E434" s="519">
        <v>0</v>
      </c>
      <c r="F434" s="519">
        <v>0</v>
      </c>
      <c r="G434" s="519">
        <v>754</v>
      </c>
      <c r="H434" s="519">
        <v>45</v>
      </c>
    </row>
    <row r="435" spans="2:8" ht="9">
      <c r="B435" s="552" t="s">
        <v>1255</v>
      </c>
      <c r="C435" s="552" t="s">
        <v>1256</v>
      </c>
      <c r="D435" s="519">
        <v>199</v>
      </c>
      <c r="E435" s="519">
        <v>0</v>
      </c>
      <c r="F435" s="519">
        <v>0</v>
      </c>
      <c r="G435" s="519">
        <v>184</v>
      </c>
      <c r="H435" s="519">
        <v>15</v>
      </c>
    </row>
    <row r="436" spans="2:8" ht="9">
      <c r="B436" s="552" t="s">
        <v>1257</v>
      </c>
      <c r="C436" s="552" t="s">
        <v>1258</v>
      </c>
      <c r="D436" s="519">
        <v>2238</v>
      </c>
      <c r="E436" s="519">
        <v>0</v>
      </c>
      <c r="F436" s="519">
        <v>0</v>
      </c>
      <c r="G436" s="519">
        <v>2057</v>
      </c>
      <c r="H436" s="519">
        <v>181</v>
      </c>
    </row>
    <row r="437" spans="2:8" ht="9">
      <c r="B437" s="552" t="s">
        <v>1259</v>
      </c>
      <c r="C437" s="552" t="s">
        <v>1260</v>
      </c>
      <c r="D437" s="519">
        <v>247</v>
      </c>
      <c r="E437" s="519">
        <v>0</v>
      </c>
      <c r="F437" s="519">
        <v>0</v>
      </c>
      <c r="G437" s="519">
        <v>247</v>
      </c>
      <c r="H437" s="519">
        <v>0</v>
      </c>
    </row>
    <row r="438" spans="1:8" ht="9">
      <c r="A438" s="550"/>
      <c r="B438" s="552" t="s">
        <v>1261</v>
      </c>
      <c r="C438" s="552" t="s">
        <v>1262</v>
      </c>
      <c r="D438" s="519">
        <v>57</v>
      </c>
      <c r="E438" s="519">
        <v>0</v>
      </c>
      <c r="F438" s="519">
        <v>0</v>
      </c>
      <c r="G438" s="519">
        <v>57</v>
      </c>
      <c r="H438" s="519">
        <v>0</v>
      </c>
    </row>
    <row r="439" spans="1:8" ht="9">
      <c r="A439" s="550"/>
      <c r="B439" s="552" t="s">
        <v>1263</v>
      </c>
      <c r="C439" s="552" t="s">
        <v>1264</v>
      </c>
      <c r="D439" s="519">
        <v>360</v>
      </c>
      <c r="E439" s="519">
        <v>0</v>
      </c>
      <c r="F439" s="519">
        <v>0</v>
      </c>
      <c r="G439" s="519">
        <v>322</v>
      </c>
      <c r="H439" s="519">
        <v>38</v>
      </c>
    </row>
    <row r="440" spans="1:8" ht="9">
      <c r="A440" s="550"/>
      <c r="B440" s="556" t="s">
        <v>268</v>
      </c>
      <c r="C440" s="551" t="s">
        <v>269</v>
      </c>
      <c r="D440" s="519">
        <v>106147</v>
      </c>
      <c r="E440" s="519">
        <v>757</v>
      </c>
      <c r="F440" s="519">
        <v>0</v>
      </c>
      <c r="G440" s="519">
        <v>48576</v>
      </c>
      <c r="H440" s="519">
        <v>56814</v>
      </c>
    </row>
    <row r="441" spans="1:8" ht="9">
      <c r="A441" s="550"/>
      <c r="B441" s="552" t="s">
        <v>1265</v>
      </c>
      <c r="C441" s="552" t="s">
        <v>1266</v>
      </c>
      <c r="D441" s="519">
        <v>2266</v>
      </c>
      <c r="E441" s="519">
        <v>0</v>
      </c>
      <c r="F441" s="519">
        <v>0</v>
      </c>
      <c r="G441" s="519">
        <v>0</v>
      </c>
      <c r="H441" s="519">
        <v>2266</v>
      </c>
    </row>
    <row r="442" ht="9">
      <c r="A442" s="550"/>
    </row>
    <row r="443" spans="1:8" ht="9">
      <c r="A443" s="549" t="s">
        <v>270</v>
      </c>
      <c r="B443" s="556"/>
      <c r="D443" s="519">
        <f>SUM(D445:D461)</f>
        <v>673570</v>
      </c>
      <c r="E443" s="519">
        <f>SUM(E445:E461)</f>
        <v>5934</v>
      </c>
      <c r="F443" s="519">
        <f>SUM(F445:F461)</f>
        <v>7779</v>
      </c>
      <c r="G443" s="519">
        <f>SUM(G445:G461)</f>
        <v>336878</v>
      </c>
      <c r="H443" s="519">
        <f>SUM(H445:H461)</f>
        <v>322979</v>
      </c>
    </row>
    <row r="444" spans="1:8" ht="6" customHeight="1">
      <c r="A444" s="546"/>
      <c r="B444" s="547"/>
      <c r="C444" s="548"/>
      <c r="D444" s="518"/>
      <c r="E444" s="518"/>
      <c r="F444" s="518"/>
      <c r="G444" s="518"/>
      <c r="H444" s="518"/>
    </row>
    <row r="445" spans="1:8" ht="9">
      <c r="A445" s="550" t="s">
        <v>271</v>
      </c>
      <c r="B445" s="556" t="s">
        <v>272</v>
      </c>
      <c r="C445" s="551" t="s">
        <v>273</v>
      </c>
      <c r="D445" s="519">
        <v>133470</v>
      </c>
      <c r="E445" s="519">
        <v>568</v>
      </c>
      <c r="F445" s="519">
        <v>478</v>
      </c>
      <c r="G445" s="519">
        <v>40084</v>
      </c>
      <c r="H445" s="519">
        <v>92340</v>
      </c>
    </row>
    <row r="446" spans="1:8" ht="9">
      <c r="A446" s="550"/>
      <c r="B446" s="556" t="s">
        <v>451</v>
      </c>
      <c r="C446" s="552" t="s">
        <v>452</v>
      </c>
      <c r="D446" s="519">
        <v>52068</v>
      </c>
      <c r="E446" s="519">
        <v>112</v>
      </c>
      <c r="F446" s="519">
        <v>14</v>
      </c>
      <c r="G446" s="519">
        <v>35597</v>
      </c>
      <c r="H446" s="519">
        <v>16345</v>
      </c>
    </row>
    <row r="447" spans="1:8" ht="9">
      <c r="A447" s="550"/>
      <c r="B447" s="556" t="s">
        <v>1267</v>
      </c>
      <c r="C447" s="551" t="s">
        <v>1268</v>
      </c>
      <c r="D447" s="519">
        <v>7089</v>
      </c>
      <c r="E447" s="519">
        <v>2</v>
      </c>
      <c r="F447" s="519">
        <v>0</v>
      </c>
      <c r="G447" s="519">
        <v>4998</v>
      </c>
      <c r="H447" s="519">
        <v>2089</v>
      </c>
    </row>
    <row r="448" spans="1:8" ht="9">
      <c r="A448" s="550"/>
      <c r="B448" s="551" t="s">
        <v>1269</v>
      </c>
      <c r="C448" s="552" t="s">
        <v>1270</v>
      </c>
      <c r="D448" s="519">
        <v>7</v>
      </c>
      <c r="E448" s="519">
        <v>0</v>
      </c>
      <c r="F448" s="519">
        <v>0</v>
      </c>
      <c r="G448" s="519">
        <v>2</v>
      </c>
      <c r="H448" s="519">
        <v>5</v>
      </c>
    </row>
    <row r="449" ht="9">
      <c r="A449" s="550"/>
    </row>
    <row r="450" spans="1:3" ht="9">
      <c r="A450" s="549" t="s">
        <v>1271</v>
      </c>
      <c r="B450" s="556"/>
      <c r="C450" s="551"/>
    </row>
    <row r="451" spans="1:3" ht="5.25" customHeight="1">
      <c r="A451" s="550"/>
      <c r="B451" s="556"/>
      <c r="C451" s="551"/>
    </row>
    <row r="452" spans="1:8" ht="9">
      <c r="A452" s="550" t="s">
        <v>1272</v>
      </c>
      <c r="B452" s="556" t="s">
        <v>274</v>
      </c>
      <c r="C452" s="551" t="s">
        <v>275</v>
      </c>
      <c r="D452" s="519">
        <v>149067</v>
      </c>
      <c r="E452" s="519">
        <v>1364</v>
      </c>
      <c r="F452" s="519">
        <v>38</v>
      </c>
      <c r="G452" s="519">
        <v>81010</v>
      </c>
      <c r="H452" s="519">
        <v>66655</v>
      </c>
    </row>
    <row r="453" spans="1:8" ht="9">
      <c r="A453" s="550"/>
      <c r="B453" s="556" t="s">
        <v>1273</v>
      </c>
      <c r="C453" s="551" t="s">
        <v>1274</v>
      </c>
      <c r="D453" s="519">
        <v>12054</v>
      </c>
      <c r="E453" s="519">
        <v>0</v>
      </c>
      <c r="F453" s="519">
        <v>0</v>
      </c>
      <c r="G453" s="519">
        <v>4604</v>
      </c>
      <c r="H453" s="519">
        <v>7450</v>
      </c>
    </row>
    <row r="454" spans="1:8" ht="9">
      <c r="A454" s="550"/>
      <c r="B454" s="552" t="s">
        <v>1275</v>
      </c>
      <c r="C454" s="552" t="s">
        <v>1276</v>
      </c>
      <c r="D454" s="519">
        <v>4726</v>
      </c>
      <c r="E454" s="519">
        <v>8</v>
      </c>
      <c r="F454" s="519">
        <v>0</v>
      </c>
      <c r="G454" s="519">
        <v>4146</v>
      </c>
      <c r="H454" s="519">
        <v>572</v>
      </c>
    </row>
    <row r="455" spans="1:8" ht="9">
      <c r="A455" s="550"/>
      <c r="B455" s="552" t="s">
        <v>1277</v>
      </c>
      <c r="C455" s="552" t="s">
        <v>1278</v>
      </c>
      <c r="D455" s="519">
        <v>6892</v>
      </c>
      <c r="E455" s="519">
        <v>1</v>
      </c>
      <c r="F455" s="519">
        <v>0</v>
      </c>
      <c r="G455" s="519">
        <v>5758</v>
      </c>
      <c r="H455" s="519">
        <v>1133</v>
      </c>
    </row>
    <row r="456" spans="1:8" ht="9">
      <c r="A456" s="550"/>
      <c r="B456" s="552" t="s">
        <v>1279</v>
      </c>
      <c r="C456" s="552" t="s">
        <v>1280</v>
      </c>
      <c r="D456" s="519">
        <v>18</v>
      </c>
      <c r="E456" s="519">
        <v>0</v>
      </c>
      <c r="F456" s="519">
        <v>0</v>
      </c>
      <c r="G456" s="519">
        <v>17</v>
      </c>
      <c r="H456" s="519">
        <v>1</v>
      </c>
    </row>
    <row r="457" spans="1:8" ht="9">
      <c r="A457" s="550" t="s">
        <v>276</v>
      </c>
      <c r="B457" s="556" t="s">
        <v>277</v>
      </c>
      <c r="C457" s="551" t="s">
        <v>278</v>
      </c>
      <c r="D457" s="519">
        <v>83839</v>
      </c>
      <c r="E457" s="519">
        <v>681</v>
      </c>
      <c r="F457" s="519">
        <v>6</v>
      </c>
      <c r="G457" s="519">
        <v>38546</v>
      </c>
      <c r="H457" s="519">
        <v>44606</v>
      </c>
    </row>
    <row r="458" spans="1:8" ht="9">
      <c r="A458" s="550"/>
      <c r="B458" s="556" t="s">
        <v>453</v>
      </c>
      <c r="C458" s="552" t="s">
        <v>454</v>
      </c>
      <c r="D458" s="519">
        <v>54863</v>
      </c>
      <c r="E458" s="519">
        <v>262</v>
      </c>
      <c r="F458" s="519">
        <v>264</v>
      </c>
      <c r="G458" s="519">
        <v>33887</v>
      </c>
      <c r="H458" s="519">
        <v>20450</v>
      </c>
    </row>
    <row r="459" spans="1:8" ht="9">
      <c r="A459" s="550"/>
      <c r="B459" s="552" t="s">
        <v>1281</v>
      </c>
      <c r="C459" s="552" t="s">
        <v>1282</v>
      </c>
      <c r="D459" s="519">
        <v>7924</v>
      </c>
      <c r="E459" s="519">
        <v>29</v>
      </c>
      <c r="F459" s="519">
        <v>84</v>
      </c>
      <c r="G459" s="519">
        <v>5705</v>
      </c>
      <c r="H459" s="519">
        <v>2106</v>
      </c>
    </row>
    <row r="460" spans="1:8" ht="9">
      <c r="A460" s="550"/>
      <c r="B460" s="556" t="s">
        <v>279</v>
      </c>
      <c r="C460" s="551" t="s">
        <v>280</v>
      </c>
      <c r="D460" s="519">
        <v>160744</v>
      </c>
      <c r="E460" s="519">
        <v>2907</v>
      </c>
      <c r="F460" s="519">
        <v>6893</v>
      </c>
      <c r="G460" s="519">
        <v>81717</v>
      </c>
      <c r="H460" s="519">
        <v>69227</v>
      </c>
    </row>
    <row r="461" spans="2:8" ht="9">
      <c r="B461" s="552" t="s">
        <v>1283</v>
      </c>
      <c r="C461" s="551" t="s">
        <v>1284</v>
      </c>
      <c r="D461" s="519">
        <v>809</v>
      </c>
      <c r="E461" s="519">
        <v>0</v>
      </c>
      <c r="F461" s="519">
        <v>2</v>
      </c>
      <c r="G461" s="519">
        <v>807</v>
      </c>
      <c r="H461" s="519">
        <v>0</v>
      </c>
    </row>
    <row r="462" ht="9">
      <c r="A462" s="550"/>
    </row>
    <row r="463" spans="1:8" ht="9">
      <c r="A463" s="549" t="s">
        <v>281</v>
      </c>
      <c r="B463" s="556"/>
      <c r="C463" s="551"/>
      <c r="D463" s="519">
        <f>SUM(D465:D487)</f>
        <v>1434427</v>
      </c>
      <c r="E463" s="519">
        <f>SUM(E465:E487)</f>
        <v>10286</v>
      </c>
      <c r="F463" s="519">
        <f>SUM(F465:F487)</f>
        <v>7755</v>
      </c>
      <c r="G463" s="519">
        <f>SUM(G465:G487)</f>
        <v>737419</v>
      </c>
      <c r="H463" s="519">
        <f>SUM(H465:H487)</f>
        <v>678967</v>
      </c>
    </row>
    <row r="464" spans="1:3" ht="6" customHeight="1">
      <c r="A464" s="546"/>
      <c r="B464" s="547"/>
      <c r="C464" s="548"/>
    </row>
    <row r="465" spans="1:8" ht="9">
      <c r="A465" s="550" t="s">
        <v>223</v>
      </c>
      <c r="B465" s="556" t="s">
        <v>229</v>
      </c>
      <c r="C465" s="551" t="s">
        <v>282</v>
      </c>
      <c r="D465" s="519">
        <v>157854</v>
      </c>
      <c r="E465" s="519">
        <v>1100</v>
      </c>
      <c r="F465" s="519">
        <v>807</v>
      </c>
      <c r="G465" s="519">
        <v>47169</v>
      </c>
      <c r="H465" s="519">
        <v>108778</v>
      </c>
    </row>
    <row r="466" spans="1:8" ht="9">
      <c r="A466" s="550"/>
      <c r="B466" s="556" t="s">
        <v>1285</v>
      </c>
      <c r="C466" s="551" t="s">
        <v>1286</v>
      </c>
      <c r="D466" s="519">
        <v>47508</v>
      </c>
      <c r="E466" s="519">
        <v>413</v>
      </c>
      <c r="F466" s="519">
        <v>582</v>
      </c>
      <c r="G466" s="519">
        <v>19268</v>
      </c>
      <c r="H466" s="519">
        <v>27245</v>
      </c>
    </row>
    <row r="467" spans="2:8" ht="9">
      <c r="B467" s="552" t="s">
        <v>1287</v>
      </c>
      <c r="C467" s="552" t="s">
        <v>1288</v>
      </c>
      <c r="D467" s="519">
        <v>2306</v>
      </c>
      <c r="E467" s="519">
        <v>2</v>
      </c>
      <c r="F467" s="519">
        <v>0</v>
      </c>
      <c r="G467" s="519">
        <v>1073</v>
      </c>
      <c r="H467" s="519">
        <v>1231</v>
      </c>
    </row>
    <row r="468" spans="2:8" ht="9">
      <c r="B468" s="552" t="s">
        <v>1289</v>
      </c>
      <c r="C468" s="552" t="s">
        <v>1290</v>
      </c>
      <c r="D468" s="519">
        <v>6155</v>
      </c>
      <c r="E468" s="519">
        <v>2</v>
      </c>
      <c r="F468" s="519">
        <v>1</v>
      </c>
      <c r="G468" s="519">
        <v>3332</v>
      </c>
      <c r="H468" s="519">
        <v>2820</v>
      </c>
    </row>
    <row r="469" spans="1:8" ht="9">
      <c r="A469" s="550" t="s">
        <v>283</v>
      </c>
      <c r="B469" s="556" t="s">
        <v>286</v>
      </c>
      <c r="C469" s="551" t="s">
        <v>287</v>
      </c>
      <c r="D469" s="519">
        <v>196039</v>
      </c>
      <c r="E469" s="519">
        <v>514</v>
      </c>
      <c r="F469" s="519">
        <v>2638</v>
      </c>
      <c r="G469" s="519">
        <v>105180</v>
      </c>
      <c r="H469" s="519">
        <v>87707</v>
      </c>
    </row>
    <row r="470" spans="1:8" ht="9">
      <c r="A470" s="550"/>
      <c r="B470" s="556" t="s">
        <v>456</v>
      </c>
      <c r="C470" s="552" t="s">
        <v>457</v>
      </c>
      <c r="D470" s="519">
        <v>118038</v>
      </c>
      <c r="E470" s="519">
        <v>644</v>
      </c>
      <c r="F470" s="519">
        <v>2</v>
      </c>
      <c r="G470" s="519">
        <v>73704</v>
      </c>
      <c r="H470" s="519">
        <v>43688</v>
      </c>
    </row>
    <row r="471" spans="1:8" ht="9">
      <c r="A471" s="550"/>
      <c r="B471" s="552" t="s">
        <v>1291</v>
      </c>
      <c r="C471" s="552" t="s">
        <v>1292</v>
      </c>
      <c r="D471" s="519">
        <v>1655</v>
      </c>
      <c r="E471" s="519">
        <v>0</v>
      </c>
      <c r="F471" s="519">
        <v>0</v>
      </c>
      <c r="G471" s="519">
        <v>1339</v>
      </c>
      <c r="H471" s="519">
        <v>316</v>
      </c>
    </row>
    <row r="472" spans="1:8" ht="9">
      <c r="A472" s="550"/>
      <c r="B472" s="552" t="s">
        <v>1293</v>
      </c>
      <c r="C472" s="552" t="s">
        <v>1294</v>
      </c>
      <c r="D472" s="519">
        <v>288</v>
      </c>
      <c r="E472" s="519">
        <v>0</v>
      </c>
      <c r="F472" s="519">
        <v>0</v>
      </c>
      <c r="G472" s="519">
        <v>283</v>
      </c>
      <c r="H472" s="519">
        <v>5</v>
      </c>
    </row>
    <row r="473" spans="2:8" ht="9">
      <c r="B473" s="552" t="s">
        <v>1295</v>
      </c>
      <c r="C473" s="552" t="s">
        <v>1296</v>
      </c>
      <c r="D473" s="519">
        <v>2968</v>
      </c>
      <c r="E473" s="519">
        <v>0</v>
      </c>
      <c r="F473" s="519">
        <v>23</v>
      </c>
      <c r="G473" s="519">
        <v>2754</v>
      </c>
      <c r="H473" s="519">
        <v>191</v>
      </c>
    </row>
    <row r="474" spans="1:8" ht="9">
      <c r="A474" s="550"/>
      <c r="B474" s="556" t="s">
        <v>284</v>
      </c>
      <c r="C474" s="551" t="s">
        <v>285</v>
      </c>
      <c r="D474" s="519">
        <v>129308</v>
      </c>
      <c r="E474" s="519">
        <v>992</v>
      </c>
      <c r="F474" s="519">
        <v>99</v>
      </c>
      <c r="G474" s="519">
        <v>50060</v>
      </c>
      <c r="H474" s="519">
        <v>78157</v>
      </c>
    </row>
    <row r="475" spans="1:8" ht="9">
      <c r="A475" s="550" t="s">
        <v>288</v>
      </c>
      <c r="B475" s="556" t="s">
        <v>178</v>
      </c>
      <c r="C475" s="551" t="s">
        <v>289</v>
      </c>
      <c r="D475" s="519">
        <v>143773</v>
      </c>
      <c r="E475" s="519">
        <v>1173</v>
      </c>
      <c r="F475" s="519">
        <v>2048</v>
      </c>
      <c r="G475" s="519">
        <v>72694</v>
      </c>
      <c r="H475" s="519">
        <v>67858</v>
      </c>
    </row>
    <row r="476" spans="1:8" ht="9">
      <c r="A476" s="550"/>
      <c r="B476" s="552" t="s">
        <v>1297</v>
      </c>
      <c r="C476" s="552" t="s">
        <v>1298</v>
      </c>
      <c r="D476" s="519">
        <v>1055</v>
      </c>
      <c r="E476" s="519">
        <v>0</v>
      </c>
      <c r="F476" s="519">
        <v>0</v>
      </c>
      <c r="G476" s="519">
        <v>1054</v>
      </c>
      <c r="H476" s="519">
        <v>1</v>
      </c>
    </row>
    <row r="477" spans="1:8" ht="9">
      <c r="A477" s="550"/>
      <c r="B477" s="552" t="s">
        <v>1299</v>
      </c>
      <c r="C477" s="552" t="s">
        <v>1300</v>
      </c>
      <c r="D477" s="519">
        <v>3500</v>
      </c>
      <c r="E477" s="519">
        <v>109</v>
      </c>
      <c r="F477" s="519">
        <v>52</v>
      </c>
      <c r="G477" s="519">
        <v>3149</v>
      </c>
      <c r="H477" s="519">
        <v>190</v>
      </c>
    </row>
    <row r="478" spans="2:8" ht="9">
      <c r="B478" s="552" t="s">
        <v>1301</v>
      </c>
      <c r="C478" s="552" t="s">
        <v>1302</v>
      </c>
      <c r="D478" s="519">
        <v>158</v>
      </c>
      <c r="E478" s="519">
        <v>0</v>
      </c>
      <c r="F478" s="519">
        <v>0</v>
      </c>
      <c r="G478" s="519">
        <v>145</v>
      </c>
      <c r="H478" s="519">
        <v>13</v>
      </c>
    </row>
    <row r="479" spans="2:8" ht="9">
      <c r="B479" s="556" t="s">
        <v>290</v>
      </c>
      <c r="C479" s="551" t="s">
        <v>291</v>
      </c>
      <c r="D479" s="519">
        <v>223669</v>
      </c>
      <c r="E479" s="519">
        <v>1555</v>
      </c>
      <c r="F479" s="519">
        <v>40</v>
      </c>
      <c r="G479" s="519">
        <v>105038</v>
      </c>
      <c r="H479" s="519">
        <v>117036</v>
      </c>
    </row>
    <row r="480" spans="2:8" ht="9">
      <c r="B480" s="552" t="s">
        <v>1303</v>
      </c>
      <c r="C480" s="551" t="s">
        <v>1304</v>
      </c>
      <c r="D480" s="519">
        <v>50</v>
      </c>
      <c r="E480" s="519">
        <v>0</v>
      </c>
      <c r="F480" s="519">
        <v>0</v>
      </c>
      <c r="G480" s="519">
        <v>42</v>
      </c>
      <c r="H480" s="519">
        <v>8</v>
      </c>
    </row>
    <row r="481" spans="1:8" ht="9">
      <c r="A481" s="559"/>
      <c r="B481" s="556" t="s">
        <v>292</v>
      </c>
      <c r="C481" s="551" t="s">
        <v>293</v>
      </c>
      <c r="D481" s="519">
        <v>87442</v>
      </c>
      <c r="E481" s="519">
        <v>574</v>
      </c>
      <c r="F481" s="519">
        <v>419</v>
      </c>
      <c r="G481" s="519">
        <v>44896</v>
      </c>
      <c r="H481" s="519">
        <v>41553</v>
      </c>
    </row>
    <row r="482" spans="1:8" ht="9">
      <c r="A482" s="559"/>
      <c r="B482" s="552" t="s">
        <v>1305</v>
      </c>
      <c r="C482" s="552" t="s">
        <v>1306</v>
      </c>
      <c r="D482" s="519">
        <v>1732</v>
      </c>
      <c r="E482" s="519">
        <v>0</v>
      </c>
      <c r="F482" s="519">
        <v>190</v>
      </c>
      <c r="G482" s="519">
        <v>1248</v>
      </c>
      <c r="H482" s="519">
        <v>294</v>
      </c>
    </row>
    <row r="483" spans="1:8" ht="9">
      <c r="A483" s="550"/>
      <c r="B483" s="552" t="s">
        <v>1307</v>
      </c>
      <c r="C483" s="551" t="s">
        <v>295</v>
      </c>
      <c r="D483" s="519">
        <v>232033</v>
      </c>
      <c r="E483" s="519">
        <v>3056</v>
      </c>
      <c r="F483" s="519">
        <v>852</v>
      </c>
      <c r="G483" s="519">
        <v>145055</v>
      </c>
      <c r="H483" s="519">
        <v>83070</v>
      </c>
    </row>
    <row r="484" spans="2:8" ht="9">
      <c r="B484" s="552" t="s">
        <v>1308</v>
      </c>
      <c r="C484" s="551" t="s">
        <v>1309</v>
      </c>
      <c r="D484" s="519">
        <v>76803</v>
      </c>
      <c r="E484" s="519">
        <v>152</v>
      </c>
      <c r="F484" s="519">
        <v>2</v>
      </c>
      <c r="G484" s="519">
        <v>58097</v>
      </c>
      <c r="H484" s="519">
        <v>18552</v>
      </c>
    </row>
    <row r="485" spans="1:8" ht="9">
      <c r="A485" s="550"/>
      <c r="B485" s="552" t="s">
        <v>1310</v>
      </c>
      <c r="C485" s="551" t="s">
        <v>1311</v>
      </c>
      <c r="D485" s="519">
        <v>1616</v>
      </c>
      <c r="E485" s="519">
        <v>0</v>
      </c>
      <c r="F485" s="519">
        <v>0</v>
      </c>
      <c r="G485" s="519">
        <v>1430</v>
      </c>
      <c r="H485" s="519">
        <v>186</v>
      </c>
    </row>
    <row r="486" spans="1:8" ht="9">
      <c r="A486" s="550"/>
      <c r="B486" s="552" t="s">
        <v>1312</v>
      </c>
      <c r="C486" s="551" t="s">
        <v>1313</v>
      </c>
      <c r="D486" s="519">
        <v>477</v>
      </c>
      <c r="E486" s="519">
        <v>0</v>
      </c>
      <c r="F486" s="519">
        <v>0</v>
      </c>
      <c r="G486" s="519">
        <v>409</v>
      </c>
      <c r="H486" s="519">
        <v>68</v>
      </c>
    </row>
    <row r="487" ht="9">
      <c r="A487" s="550"/>
    </row>
    <row r="488" spans="1:8" ht="9" customHeight="1">
      <c r="A488" s="549" t="s">
        <v>296</v>
      </c>
      <c r="B488" s="556"/>
      <c r="C488" s="551"/>
      <c r="D488" s="519">
        <f>SUM(D490:D526)</f>
        <v>2760870</v>
      </c>
      <c r="E488" s="519">
        <f>SUM(E490:E526)</f>
        <v>30681</v>
      </c>
      <c r="F488" s="519">
        <f>SUM(F490:F526)</f>
        <v>40024</v>
      </c>
      <c r="G488" s="519">
        <f>SUM(G490:G526)</f>
        <v>1491234</v>
      </c>
      <c r="H488" s="519">
        <f>SUM(H490:H526)</f>
        <v>1198931</v>
      </c>
    </row>
    <row r="489" spans="1:3" ht="3.75" customHeight="1">
      <c r="A489" s="546"/>
      <c r="B489" s="547"/>
      <c r="C489" s="548"/>
    </row>
    <row r="490" spans="1:8" ht="9">
      <c r="A490" s="550" t="s">
        <v>297</v>
      </c>
      <c r="B490" s="556" t="s">
        <v>147</v>
      </c>
      <c r="C490" s="551" t="s">
        <v>298</v>
      </c>
      <c r="D490" s="519">
        <v>115194</v>
      </c>
      <c r="E490" s="519">
        <v>900</v>
      </c>
      <c r="F490" s="519">
        <v>1974</v>
      </c>
      <c r="G490" s="519">
        <v>54979</v>
      </c>
      <c r="H490" s="519">
        <v>57341</v>
      </c>
    </row>
    <row r="491" spans="2:8" ht="9">
      <c r="B491" s="556" t="s">
        <v>1314</v>
      </c>
      <c r="C491" s="551" t="s">
        <v>1315</v>
      </c>
      <c r="D491" s="519">
        <v>27787</v>
      </c>
      <c r="E491" s="519">
        <v>1</v>
      </c>
      <c r="F491" s="519">
        <v>613</v>
      </c>
      <c r="G491" s="519">
        <v>16935</v>
      </c>
      <c r="H491" s="519">
        <v>10238</v>
      </c>
    </row>
    <row r="492" spans="1:8" ht="9">
      <c r="A492" s="550"/>
      <c r="B492" s="556" t="s">
        <v>299</v>
      </c>
      <c r="C492" s="551" t="s">
        <v>300</v>
      </c>
      <c r="D492" s="519">
        <v>293489</v>
      </c>
      <c r="E492" s="519">
        <v>564</v>
      </c>
      <c r="F492" s="519">
        <v>2</v>
      </c>
      <c r="G492" s="519">
        <v>129703</v>
      </c>
      <c r="H492" s="519">
        <v>163220</v>
      </c>
    </row>
    <row r="493" spans="2:8" ht="9">
      <c r="B493" s="556" t="s">
        <v>1316</v>
      </c>
      <c r="C493" s="551" t="s">
        <v>1317</v>
      </c>
      <c r="D493" s="519">
        <v>132625</v>
      </c>
      <c r="E493" s="519">
        <v>3246</v>
      </c>
      <c r="F493" s="519">
        <v>0</v>
      </c>
      <c r="G493" s="519">
        <v>118774</v>
      </c>
      <c r="H493" s="519">
        <v>10605</v>
      </c>
    </row>
    <row r="494" spans="2:8" ht="9">
      <c r="B494" s="552" t="s">
        <v>1318</v>
      </c>
      <c r="C494" s="552" t="s">
        <v>1319</v>
      </c>
      <c r="D494" s="519">
        <v>10569</v>
      </c>
      <c r="E494" s="519">
        <v>0</v>
      </c>
      <c r="F494" s="519">
        <v>0</v>
      </c>
      <c r="G494" s="519">
        <v>9688</v>
      </c>
      <c r="H494" s="519">
        <v>881</v>
      </c>
    </row>
    <row r="495" spans="2:8" ht="9">
      <c r="B495" s="552" t="s">
        <v>1320</v>
      </c>
      <c r="C495" s="552" t="s">
        <v>1321</v>
      </c>
      <c r="D495" s="519">
        <v>49</v>
      </c>
      <c r="E495" s="519">
        <v>0</v>
      </c>
      <c r="F495" s="519">
        <v>0</v>
      </c>
      <c r="G495" s="519">
        <v>45</v>
      </c>
      <c r="H495" s="519">
        <v>4</v>
      </c>
    </row>
    <row r="496" spans="1:8" ht="9">
      <c r="A496" s="550" t="s">
        <v>301</v>
      </c>
      <c r="B496" s="556" t="s">
        <v>302</v>
      </c>
      <c r="C496" s="551" t="s">
        <v>303</v>
      </c>
      <c r="D496" s="519">
        <v>112211</v>
      </c>
      <c r="E496" s="519">
        <v>1849</v>
      </c>
      <c r="F496" s="519">
        <v>8971</v>
      </c>
      <c r="G496" s="519">
        <v>56480</v>
      </c>
      <c r="H496" s="519">
        <v>44911</v>
      </c>
    </row>
    <row r="497" spans="1:8" ht="9">
      <c r="A497" s="550"/>
      <c r="B497" s="556" t="s">
        <v>1322</v>
      </c>
      <c r="C497" s="551" t="s">
        <v>1323</v>
      </c>
      <c r="D497" s="519">
        <v>11615</v>
      </c>
      <c r="E497" s="519">
        <v>0</v>
      </c>
      <c r="F497" s="519">
        <v>8</v>
      </c>
      <c r="G497" s="519">
        <v>10359</v>
      </c>
      <c r="H497" s="519">
        <v>1248</v>
      </c>
    </row>
    <row r="499" spans="1:3" ht="9">
      <c r="A499" s="549" t="s">
        <v>605</v>
      </c>
      <c r="B499" s="556"/>
      <c r="C499" s="551"/>
    </row>
    <row r="500" spans="2:3" ht="5.25" customHeight="1">
      <c r="B500" s="556"/>
      <c r="C500" s="551"/>
    </row>
    <row r="501" spans="1:8" ht="9">
      <c r="A501" s="550" t="s">
        <v>1324</v>
      </c>
      <c r="B501" s="556" t="s">
        <v>304</v>
      </c>
      <c r="C501" s="551" t="s">
        <v>305</v>
      </c>
      <c r="D501" s="519">
        <v>285082</v>
      </c>
      <c r="E501" s="519">
        <v>3965</v>
      </c>
      <c r="F501" s="519">
        <v>2218</v>
      </c>
      <c r="G501" s="519">
        <v>163565</v>
      </c>
      <c r="H501" s="519">
        <v>115334</v>
      </c>
    </row>
    <row r="502" spans="2:8" ht="9">
      <c r="B502" s="556" t="s">
        <v>1325</v>
      </c>
      <c r="C502" s="551" t="s">
        <v>1326</v>
      </c>
      <c r="D502" s="519">
        <v>24342</v>
      </c>
      <c r="E502" s="519">
        <v>241</v>
      </c>
      <c r="F502" s="519">
        <v>78</v>
      </c>
      <c r="G502" s="519">
        <v>20578</v>
      </c>
      <c r="H502" s="519">
        <v>3445</v>
      </c>
    </row>
    <row r="503" spans="2:8" ht="9">
      <c r="B503" s="556" t="s">
        <v>306</v>
      </c>
      <c r="C503" s="551" t="s">
        <v>307</v>
      </c>
      <c r="D503" s="519">
        <v>206538</v>
      </c>
      <c r="E503" s="519">
        <v>1968</v>
      </c>
      <c r="F503" s="519">
        <v>6506</v>
      </c>
      <c r="G503" s="519">
        <v>81342</v>
      </c>
      <c r="H503" s="519">
        <v>116722</v>
      </c>
    </row>
    <row r="504" spans="2:8" ht="9">
      <c r="B504" s="556" t="s">
        <v>1327</v>
      </c>
      <c r="C504" s="551" t="s">
        <v>1328</v>
      </c>
      <c r="D504" s="519">
        <v>8534</v>
      </c>
      <c r="E504" s="519">
        <v>0</v>
      </c>
      <c r="F504" s="519">
        <v>142</v>
      </c>
      <c r="G504" s="519">
        <v>4874</v>
      </c>
      <c r="H504" s="519">
        <v>3518</v>
      </c>
    </row>
    <row r="505" spans="2:8" ht="9">
      <c r="B505" s="556" t="s">
        <v>1329</v>
      </c>
      <c r="C505" s="551" t="s">
        <v>1330</v>
      </c>
      <c r="D505" s="519">
        <v>5989</v>
      </c>
      <c r="E505" s="519">
        <v>2</v>
      </c>
      <c r="F505" s="519">
        <v>0</v>
      </c>
      <c r="G505" s="519">
        <v>5987</v>
      </c>
      <c r="H505" s="519">
        <v>0</v>
      </c>
    </row>
    <row r="506" spans="2:8" ht="9">
      <c r="B506" s="556" t="s">
        <v>1331</v>
      </c>
      <c r="C506" s="551" t="s">
        <v>1332</v>
      </c>
      <c r="D506" s="519">
        <v>192</v>
      </c>
      <c r="E506" s="519">
        <v>0</v>
      </c>
      <c r="F506" s="519">
        <v>0</v>
      </c>
      <c r="G506" s="519">
        <v>118</v>
      </c>
      <c r="H506" s="519">
        <v>74</v>
      </c>
    </row>
    <row r="507" spans="1:8" ht="9">
      <c r="A507" s="550" t="s">
        <v>308</v>
      </c>
      <c r="B507" s="556" t="s">
        <v>541</v>
      </c>
      <c r="C507" s="551" t="s">
        <v>310</v>
      </c>
      <c r="D507" s="519">
        <v>138146</v>
      </c>
      <c r="E507" s="519">
        <v>1118</v>
      </c>
      <c r="F507" s="519">
        <v>1341</v>
      </c>
      <c r="G507" s="519">
        <v>73329</v>
      </c>
      <c r="H507" s="519">
        <v>62358</v>
      </c>
    </row>
    <row r="508" spans="2:8" ht="9">
      <c r="B508" s="556" t="s">
        <v>1333</v>
      </c>
      <c r="C508" s="551" t="s">
        <v>1334</v>
      </c>
      <c r="D508" s="519">
        <v>47751</v>
      </c>
      <c r="E508" s="519">
        <v>714</v>
      </c>
      <c r="F508" s="519">
        <v>1</v>
      </c>
      <c r="G508" s="519">
        <v>44358</v>
      </c>
      <c r="H508" s="519">
        <v>2678</v>
      </c>
    </row>
    <row r="509" spans="2:8" ht="9">
      <c r="B509" s="556" t="s">
        <v>1335</v>
      </c>
      <c r="C509" s="551" t="s">
        <v>1336</v>
      </c>
      <c r="D509" s="519">
        <v>71974</v>
      </c>
      <c r="E509" s="519">
        <v>2151</v>
      </c>
      <c r="F509" s="519">
        <v>1171</v>
      </c>
      <c r="G509" s="519">
        <v>31574</v>
      </c>
      <c r="H509" s="519">
        <v>37078</v>
      </c>
    </row>
    <row r="510" spans="2:8" ht="9">
      <c r="B510" s="556" t="s">
        <v>1337</v>
      </c>
      <c r="C510" s="551" t="s">
        <v>1338</v>
      </c>
      <c r="D510" s="519">
        <v>33791</v>
      </c>
      <c r="E510" s="519">
        <v>133</v>
      </c>
      <c r="F510" s="519">
        <v>274</v>
      </c>
      <c r="G510" s="519">
        <v>17143</v>
      </c>
      <c r="H510" s="519">
        <v>16241</v>
      </c>
    </row>
    <row r="511" spans="2:8" ht="9">
      <c r="B511" s="552" t="s">
        <v>1339</v>
      </c>
      <c r="C511" s="552" t="s">
        <v>1340</v>
      </c>
      <c r="D511" s="519">
        <v>8903</v>
      </c>
      <c r="E511" s="519">
        <v>4</v>
      </c>
      <c r="F511" s="519">
        <v>1</v>
      </c>
      <c r="G511" s="519">
        <v>7862</v>
      </c>
      <c r="H511" s="519">
        <v>1036</v>
      </c>
    </row>
    <row r="512" spans="2:8" ht="9">
      <c r="B512" s="556" t="s">
        <v>311</v>
      </c>
      <c r="C512" s="551" t="s">
        <v>312</v>
      </c>
      <c r="D512" s="519">
        <v>223919</v>
      </c>
      <c r="E512" s="519">
        <v>2853</v>
      </c>
      <c r="F512" s="519">
        <v>815</v>
      </c>
      <c r="G512" s="519">
        <v>108615</v>
      </c>
      <c r="H512" s="519">
        <v>111636</v>
      </c>
    </row>
    <row r="513" spans="1:8" ht="9">
      <c r="A513" s="550"/>
      <c r="B513" s="552" t="s">
        <v>1341</v>
      </c>
      <c r="C513" s="552" t="s">
        <v>1342</v>
      </c>
      <c r="D513" s="519">
        <v>925</v>
      </c>
      <c r="E513" s="519">
        <v>7</v>
      </c>
      <c r="F513" s="519">
        <v>1</v>
      </c>
      <c r="G513" s="519">
        <v>771</v>
      </c>
      <c r="H513" s="519">
        <v>146</v>
      </c>
    </row>
    <row r="514" spans="2:8" ht="9">
      <c r="B514" s="552" t="s">
        <v>1343</v>
      </c>
      <c r="C514" s="552" t="s">
        <v>1344</v>
      </c>
      <c r="D514" s="519">
        <v>4672</v>
      </c>
      <c r="E514" s="519">
        <v>0</v>
      </c>
      <c r="F514" s="519">
        <v>1</v>
      </c>
      <c r="G514" s="519">
        <v>3933</v>
      </c>
      <c r="H514" s="519">
        <v>738</v>
      </c>
    </row>
    <row r="515" spans="2:8" ht="9">
      <c r="B515" s="556" t="s">
        <v>314</v>
      </c>
      <c r="C515" s="551" t="s">
        <v>315</v>
      </c>
      <c r="D515" s="519">
        <v>101110</v>
      </c>
      <c r="E515" s="519">
        <v>1161</v>
      </c>
      <c r="F515" s="519">
        <v>13</v>
      </c>
      <c r="G515" s="519">
        <v>38878</v>
      </c>
      <c r="H515" s="519">
        <v>61058</v>
      </c>
    </row>
    <row r="516" spans="2:8" ht="9">
      <c r="B516" s="556" t="s">
        <v>1345</v>
      </c>
      <c r="C516" s="551" t="s">
        <v>1346</v>
      </c>
      <c r="D516" s="519">
        <v>56149</v>
      </c>
      <c r="E516" s="519">
        <v>960</v>
      </c>
      <c r="F516" s="519">
        <v>2</v>
      </c>
      <c r="G516" s="519">
        <v>30737</v>
      </c>
      <c r="H516" s="519">
        <v>24450</v>
      </c>
    </row>
    <row r="517" spans="2:8" ht="9">
      <c r="B517" s="556" t="s">
        <v>1347</v>
      </c>
      <c r="C517" s="551" t="s">
        <v>1348</v>
      </c>
      <c r="D517" s="519">
        <v>193</v>
      </c>
      <c r="E517" s="519">
        <v>0</v>
      </c>
      <c r="F517" s="519">
        <v>0</v>
      </c>
      <c r="G517" s="519">
        <v>169</v>
      </c>
      <c r="H517" s="519">
        <v>24</v>
      </c>
    </row>
    <row r="518" spans="1:8" ht="9">
      <c r="A518" s="550" t="s">
        <v>313</v>
      </c>
      <c r="B518" s="556" t="s">
        <v>316</v>
      </c>
      <c r="C518" s="551" t="s">
        <v>317</v>
      </c>
      <c r="D518" s="519">
        <v>286577</v>
      </c>
      <c r="E518" s="519">
        <v>5071</v>
      </c>
      <c r="F518" s="519">
        <v>13090</v>
      </c>
      <c r="G518" s="519">
        <v>175701</v>
      </c>
      <c r="H518" s="519">
        <v>92715</v>
      </c>
    </row>
    <row r="519" spans="2:8" ht="9">
      <c r="B519" s="556" t="s">
        <v>1349</v>
      </c>
      <c r="C519" s="551" t="s">
        <v>1350</v>
      </c>
      <c r="D519" s="519">
        <v>24222</v>
      </c>
      <c r="E519" s="519">
        <v>0</v>
      </c>
      <c r="F519" s="519">
        <v>4</v>
      </c>
      <c r="G519" s="519">
        <v>16075</v>
      </c>
      <c r="H519" s="519">
        <v>8143</v>
      </c>
    </row>
    <row r="520" spans="2:8" ht="9">
      <c r="B520" s="552" t="s">
        <v>1351</v>
      </c>
      <c r="C520" s="552" t="s">
        <v>1352</v>
      </c>
      <c r="D520" s="519">
        <v>7982</v>
      </c>
      <c r="E520" s="519">
        <v>0</v>
      </c>
      <c r="F520" s="519">
        <v>0</v>
      </c>
      <c r="G520" s="519">
        <v>7982</v>
      </c>
      <c r="H520" s="519">
        <v>0</v>
      </c>
    </row>
    <row r="521" spans="1:8" ht="9">
      <c r="A521" s="550"/>
      <c r="B521" s="552" t="s">
        <v>1353</v>
      </c>
      <c r="C521" s="552" t="s">
        <v>1354</v>
      </c>
      <c r="D521" s="519">
        <v>1556</v>
      </c>
      <c r="E521" s="519">
        <v>0</v>
      </c>
      <c r="F521" s="519">
        <v>1</v>
      </c>
      <c r="G521" s="519">
        <v>1536</v>
      </c>
      <c r="H521" s="519">
        <v>19</v>
      </c>
    </row>
    <row r="522" spans="2:8" ht="9">
      <c r="B522" s="556" t="s">
        <v>1355</v>
      </c>
      <c r="C522" s="551" t="s">
        <v>1356</v>
      </c>
      <c r="D522" s="519">
        <v>299</v>
      </c>
      <c r="E522" s="519">
        <v>0</v>
      </c>
      <c r="F522" s="519">
        <v>0</v>
      </c>
      <c r="G522" s="519">
        <v>282</v>
      </c>
      <c r="H522" s="519">
        <v>17</v>
      </c>
    </row>
    <row r="523" spans="2:8" ht="9">
      <c r="B523" s="556" t="s">
        <v>1357</v>
      </c>
      <c r="C523" s="551" t="s">
        <v>1358</v>
      </c>
      <c r="D523" s="519">
        <v>872</v>
      </c>
      <c r="E523" s="519">
        <v>1</v>
      </c>
      <c r="F523" s="519">
        <v>0</v>
      </c>
      <c r="G523" s="519">
        <v>805</v>
      </c>
      <c r="H523" s="519">
        <v>66</v>
      </c>
    </row>
    <row r="524" spans="1:8" ht="8.25" customHeight="1">
      <c r="A524" s="550" t="s">
        <v>318</v>
      </c>
      <c r="B524" s="556" t="s">
        <v>319</v>
      </c>
      <c r="C524" s="551" t="s">
        <v>320</v>
      </c>
      <c r="D524" s="519">
        <v>478343</v>
      </c>
      <c r="E524" s="519">
        <v>3772</v>
      </c>
      <c r="F524" s="519">
        <v>2761</v>
      </c>
      <c r="G524" s="519">
        <v>228642</v>
      </c>
      <c r="H524" s="519">
        <v>243168</v>
      </c>
    </row>
    <row r="525" spans="1:8" ht="8.25" customHeight="1">
      <c r="A525" s="550"/>
      <c r="B525" s="556" t="s">
        <v>1359</v>
      </c>
      <c r="C525" s="551" t="s">
        <v>1360</v>
      </c>
      <c r="D525" s="519">
        <v>18555</v>
      </c>
      <c r="E525" s="519">
        <v>0</v>
      </c>
      <c r="F525" s="519">
        <v>4</v>
      </c>
      <c r="G525" s="519">
        <v>14315</v>
      </c>
      <c r="H525" s="519">
        <v>4236</v>
      </c>
    </row>
    <row r="526" spans="1:8" ht="9">
      <c r="A526" s="561"/>
      <c r="B526" s="556" t="s">
        <v>1361</v>
      </c>
      <c r="C526" s="551" t="s">
        <v>1362</v>
      </c>
      <c r="D526" s="519">
        <v>20715</v>
      </c>
      <c r="E526" s="519">
        <v>0</v>
      </c>
      <c r="F526" s="519">
        <v>32</v>
      </c>
      <c r="G526" s="519">
        <v>15100</v>
      </c>
      <c r="H526" s="519">
        <v>5583</v>
      </c>
    </row>
    <row r="527" spans="1:3" ht="4.5" customHeight="1">
      <c r="A527" s="546"/>
      <c r="B527" s="547"/>
      <c r="C527" s="548"/>
    </row>
    <row r="528" spans="1:8" ht="8.25" customHeight="1">
      <c r="A528" s="549" t="s">
        <v>321</v>
      </c>
      <c r="B528" s="556"/>
      <c r="D528" s="519">
        <f>SUM(D530:D565)</f>
        <v>1509122</v>
      </c>
      <c r="E528" s="519">
        <f>SUM(E530:E565)</f>
        <v>17021</v>
      </c>
      <c r="F528" s="519">
        <f>SUM(F530:F565)</f>
        <v>19234</v>
      </c>
      <c r="G528" s="519">
        <f>SUM(G530:G565)</f>
        <v>755502</v>
      </c>
      <c r="H528" s="519">
        <f>SUM(H530:H565)</f>
        <v>717365</v>
      </c>
    </row>
    <row r="529" spans="1:3" ht="3.75" customHeight="1">
      <c r="A529" s="546"/>
      <c r="B529" s="547"/>
      <c r="C529" s="548"/>
    </row>
    <row r="530" spans="1:8" ht="8.25" customHeight="1">
      <c r="A530" s="550" t="s">
        <v>318</v>
      </c>
      <c r="B530" s="556" t="s">
        <v>322</v>
      </c>
      <c r="C530" s="551" t="s">
        <v>323</v>
      </c>
      <c r="D530" s="519">
        <v>389805</v>
      </c>
      <c r="E530" s="519">
        <v>3278</v>
      </c>
      <c r="F530" s="519">
        <v>15549</v>
      </c>
      <c r="G530" s="519">
        <v>173648</v>
      </c>
      <c r="H530" s="519">
        <v>197330</v>
      </c>
    </row>
    <row r="531" spans="1:8" ht="8.25" customHeight="1">
      <c r="A531" s="550"/>
      <c r="B531" s="556" t="s">
        <v>463</v>
      </c>
      <c r="C531" s="552" t="s">
        <v>464</v>
      </c>
      <c r="D531" s="519">
        <v>79137</v>
      </c>
      <c r="E531" s="519">
        <v>29</v>
      </c>
      <c r="F531" s="519">
        <v>90</v>
      </c>
      <c r="G531" s="519">
        <v>35853</v>
      </c>
      <c r="H531" s="519">
        <v>43165</v>
      </c>
    </row>
    <row r="532" spans="1:8" ht="8.25" customHeight="1">
      <c r="A532" s="550"/>
      <c r="B532" s="556" t="s">
        <v>1363</v>
      </c>
      <c r="C532" s="551" t="s">
        <v>1364</v>
      </c>
      <c r="D532" s="519">
        <v>57290</v>
      </c>
      <c r="E532" s="519">
        <v>1</v>
      </c>
      <c r="F532" s="519">
        <v>1289</v>
      </c>
      <c r="G532" s="519">
        <v>34413</v>
      </c>
      <c r="H532" s="519">
        <v>21587</v>
      </c>
    </row>
    <row r="533" spans="1:8" ht="8.25" customHeight="1">
      <c r="A533" s="550"/>
      <c r="B533" s="552" t="s">
        <v>1365</v>
      </c>
      <c r="C533" s="552" t="s">
        <v>1366</v>
      </c>
      <c r="D533" s="519">
        <v>1680</v>
      </c>
      <c r="E533" s="519">
        <v>0</v>
      </c>
      <c r="F533" s="519">
        <v>0</v>
      </c>
      <c r="G533" s="519">
        <v>1680</v>
      </c>
      <c r="H533" s="519">
        <v>0</v>
      </c>
    </row>
    <row r="534" spans="1:8" ht="8.25" customHeight="1">
      <c r="A534" s="550"/>
      <c r="B534" s="552" t="s">
        <v>1367</v>
      </c>
      <c r="C534" s="552" t="s">
        <v>1368</v>
      </c>
      <c r="D534" s="519">
        <v>120</v>
      </c>
      <c r="E534" s="519">
        <v>0</v>
      </c>
      <c r="F534" s="519">
        <v>1</v>
      </c>
      <c r="G534" s="519">
        <v>115</v>
      </c>
      <c r="H534" s="519">
        <v>4</v>
      </c>
    </row>
    <row r="535" spans="1:8" ht="8.25" customHeight="1">
      <c r="A535" s="550"/>
      <c r="B535" s="552" t="s">
        <v>1369</v>
      </c>
      <c r="C535" s="552" t="s">
        <v>1370</v>
      </c>
      <c r="D535" s="519">
        <v>4301</v>
      </c>
      <c r="E535" s="519">
        <v>0</v>
      </c>
      <c r="F535" s="519">
        <v>2</v>
      </c>
      <c r="G535" s="519">
        <v>3420</v>
      </c>
      <c r="H535" s="519">
        <v>879</v>
      </c>
    </row>
    <row r="536" spans="1:8" ht="8.25" customHeight="1">
      <c r="A536" s="550"/>
      <c r="B536" s="552" t="s">
        <v>1371</v>
      </c>
      <c r="C536" s="552" t="s">
        <v>1372</v>
      </c>
      <c r="D536" s="519">
        <v>2688</v>
      </c>
      <c r="E536" s="519">
        <v>0</v>
      </c>
      <c r="F536" s="519">
        <v>0</v>
      </c>
      <c r="G536" s="519">
        <v>2688</v>
      </c>
      <c r="H536" s="519">
        <v>0</v>
      </c>
    </row>
    <row r="537" spans="1:8" ht="8.25" customHeight="1">
      <c r="A537" s="550"/>
      <c r="B537" s="552" t="s">
        <v>1373</v>
      </c>
      <c r="C537" s="552" t="s">
        <v>1374</v>
      </c>
      <c r="D537" s="519">
        <v>730</v>
      </c>
      <c r="E537" s="519">
        <v>0</v>
      </c>
      <c r="F537" s="519">
        <v>0</v>
      </c>
      <c r="G537" s="519">
        <v>730</v>
      </c>
      <c r="H537" s="519">
        <v>0</v>
      </c>
    </row>
    <row r="538" spans="1:8" ht="8.25" customHeight="1">
      <c r="A538" s="550"/>
      <c r="B538" s="552" t="s">
        <v>969</v>
      </c>
      <c r="C538" s="552" t="s">
        <v>1375</v>
      </c>
      <c r="D538" s="519">
        <v>251</v>
      </c>
      <c r="E538" s="519">
        <v>0</v>
      </c>
      <c r="F538" s="519">
        <v>0</v>
      </c>
      <c r="G538" s="519">
        <v>229</v>
      </c>
      <c r="H538" s="519">
        <v>22</v>
      </c>
    </row>
    <row r="539" spans="1:8" ht="8.25" customHeight="1">
      <c r="A539" s="550"/>
      <c r="B539" s="552" t="s">
        <v>1376</v>
      </c>
      <c r="C539" s="552" t="s">
        <v>1377</v>
      </c>
      <c r="D539" s="519">
        <v>79</v>
      </c>
      <c r="E539" s="519">
        <v>0</v>
      </c>
      <c r="F539" s="519">
        <v>0</v>
      </c>
      <c r="G539" s="519">
        <v>78</v>
      </c>
      <c r="H539" s="519">
        <v>1</v>
      </c>
    </row>
    <row r="540" spans="1:8" ht="8.25" customHeight="1">
      <c r="A540" s="550"/>
      <c r="B540" s="556" t="s">
        <v>1378</v>
      </c>
      <c r="C540" s="552" t="s">
        <v>1379</v>
      </c>
      <c r="D540" s="519">
        <v>153</v>
      </c>
      <c r="E540" s="519">
        <v>0</v>
      </c>
      <c r="F540" s="519">
        <v>0</v>
      </c>
      <c r="G540" s="519">
        <v>152</v>
      </c>
      <c r="H540" s="519">
        <v>1</v>
      </c>
    </row>
    <row r="541" spans="1:8" ht="8.25" customHeight="1">
      <c r="A541" s="550"/>
      <c r="B541" s="556" t="s">
        <v>324</v>
      </c>
      <c r="C541" s="551" t="s">
        <v>325</v>
      </c>
      <c r="D541" s="519">
        <v>301869</v>
      </c>
      <c r="E541" s="519">
        <v>615</v>
      </c>
      <c r="F541" s="519">
        <v>1301</v>
      </c>
      <c r="G541" s="519">
        <v>138525</v>
      </c>
      <c r="H541" s="519">
        <v>161428</v>
      </c>
    </row>
    <row r="542" spans="1:8" ht="9" customHeight="1">
      <c r="A542" s="550"/>
      <c r="B542" s="556" t="s">
        <v>465</v>
      </c>
      <c r="C542" s="551" t="s">
        <v>466</v>
      </c>
      <c r="D542" s="519">
        <v>48756</v>
      </c>
      <c r="E542" s="519">
        <v>8</v>
      </c>
      <c r="F542" s="519">
        <v>182</v>
      </c>
      <c r="G542" s="519">
        <v>21963</v>
      </c>
      <c r="H542" s="519">
        <v>26603</v>
      </c>
    </row>
    <row r="543" spans="1:8" ht="8.25" customHeight="1">
      <c r="A543" s="550"/>
      <c r="B543" s="556" t="s">
        <v>1380</v>
      </c>
      <c r="C543" s="551" t="s">
        <v>1381</v>
      </c>
      <c r="D543" s="519">
        <v>26522</v>
      </c>
      <c r="E543" s="519">
        <v>5935</v>
      </c>
      <c r="F543" s="519">
        <v>0</v>
      </c>
      <c r="G543" s="519">
        <v>14561</v>
      </c>
      <c r="H543" s="519">
        <v>6026</v>
      </c>
    </row>
    <row r="544" spans="1:8" ht="8.25" customHeight="1">
      <c r="A544" s="550"/>
      <c r="B544" s="556" t="s">
        <v>1382</v>
      </c>
      <c r="C544" s="551" t="s">
        <v>1383</v>
      </c>
      <c r="D544" s="519">
        <v>29123</v>
      </c>
      <c r="E544" s="519">
        <v>14</v>
      </c>
      <c r="F544" s="519">
        <v>232</v>
      </c>
      <c r="G544" s="519">
        <v>18313</v>
      </c>
      <c r="H544" s="519">
        <v>10564</v>
      </c>
    </row>
    <row r="545" spans="1:8" ht="8.25" customHeight="1">
      <c r="A545" s="550"/>
      <c r="B545" s="556" t="s">
        <v>1384</v>
      </c>
      <c r="C545" s="551" t="s">
        <v>1385</v>
      </c>
      <c r="D545" s="519">
        <v>33936</v>
      </c>
      <c r="E545" s="519">
        <v>10</v>
      </c>
      <c r="F545" s="519">
        <v>460</v>
      </c>
      <c r="G545" s="519">
        <v>15125</v>
      </c>
      <c r="H545" s="519">
        <v>18341</v>
      </c>
    </row>
    <row r="546" spans="1:3" ht="8.25" customHeight="1">
      <c r="A546" s="549" t="s">
        <v>1386</v>
      </c>
      <c r="B546" s="556"/>
      <c r="C546" s="551"/>
    </row>
    <row r="547" spans="1:3" ht="3.75" customHeight="1">
      <c r="A547" s="550"/>
      <c r="B547" s="556"/>
      <c r="C547" s="551"/>
    </row>
    <row r="548" spans="1:8" ht="8.25" customHeight="1">
      <c r="A548" s="556" t="s">
        <v>1387</v>
      </c>
      <c r="B548" s="552" t="s">
        <v>1388</v>
      </c>
      <c r="C548" s="552" t="s">
        <v>1389</v>
      </c>
      <c r="D548" s="519">
        <v>546</v>
      </c>
      <c r="E548" s="519">
        <v>1</v>
      </c>
      <c r="F548" s="519">
        <v>0</v>
      </c>
      <c r="G548" s="519">
        <v>545</v>
      </c>
      <c r="H548" s="519">
        <v>0</v>
      </c>
    </row>
    <row r="549" spans="1:8" ht="8.25" customHeight="1">
      <c r="A549" s="550"/>
      <c r="B549" s="556" t="s">
        <v>1390</v>
      </c>
      <c r="C549" s="551" t="s">
        <v>1391</v>
      </c>
      <c r="D549" s="519">
        <v>12185</v>
      </c>
      <c r="E549" s="519">
        <v>1</v>
      </c>
      <c r="F549" s="519">
        <v>68</v>
      </c>
      <c r="G549" s="519">
        <v>7668</v>
      </c>
      <c r="H549" s="519">
        <v>4448</v>
      </c>
    </row>
    <row r="550" spans="1:8" ht="8.25" customHeight="1">
      <c r="A550" s="550"/>
      <c r="B550" s="552" t="s">
        <v>1392</v>
      </c>
      <c r="C550" s="552" t="s">
        <v>1393</v>
      </c>
      <c r="D550" s="519">
        <v>207</v>
      </c>
      <c r="E550" s="519">
        <v>0</v>
      </c>
      <c r="F550" s="519">
        <v>0</v>
      </c>
      <c r="G550" s="519">
        <v>205</v>
      </c>
      <c r="H550" s="519">
        <v>2</v>
      </c>
    </row>
    <row r="551" spans="1:8" ht="8.25" customHeight="1">
      <c r="A551" s="550"/>
      <c r="B551" s="552" t="s">
        <v>1394</v>
      </c>
      <c r="C551" s="552" t="s">
        <v>1395</v>
      </c>
      <c r="D551" s="519">
        <v>77</v>
      </c>
      <c r="E551" s="519">
        <v>0</v>
      </c>
      <c r="F551" s="519">
        <v>0</v>
      </c>
      <c r="G551" s="519">
        <v>77</v>
      </c>
      <c r="H551" s="519">
        <v>0</v>
      </c>
    </row>
    <row r="552" spans="1:8" ht="8.25" customHeight="1">
      <c r="A552" s="550"/>
      <c r="B552" s="556" t="s">
        <v>1396</v>
      </c>
      <c r="C552" s="551" t="s">
        <v>1397</v>
      </c>
      <c r="D552" s="519">
        <v>13383</v>
      </c>
      <c r="E552" s="519">
        <v>0</v>
      </c>
      <c r="F552" s="519">
        <v>60</v>
      </c>
      <c r="G552" s="519">
        <v>11364</v>
      </c>
      <c r="H552" s="519">
        <v>1959</v>
      </c>
    </row>
    <row r="553" spans="1:8" ht="8.25" customHeight="1">
      <c r="A553" s="550"/>
      <c r="B553" s="552" t="s">
        <v>1398</v>
      </c>
      <c r="C553" s="552" t="s">
        <v>1399</v>
      </c>
      <c r="D553" s="519">
        <v>6057</v>
      </c>
      <c r="E553" s="519">
        <v>0</v>
      </c>
      <c r="F553" s="519">
        <v>0</v>
      </c>
      <c r="G553" s="519">
        <v>5227</v>
      </c>
      <c r="H553" s="519">
        <v>830</v>
      </c>
    </row>
    <row r="554" spans="1:8" ht="8.25" customHeight="1">
      <c r="A554" s="550"/>
      <c r="B554" s="552" t="s">
        <v>1400</v>
      </c>
      <c r="C554" s="552" t="s">
        <v>1401</v>
      </c>
      <c r="D554" s="519">
        <v>278</v>
      </c>
      <c r="E554" s="519">
        <v>0</v>
      </c>
      <c r="F554" s="519">
        <v>0</v>
      </c>
      <c r="G554" s="519">
        <v>35</v>
      </c>
      <c r="H554" s="519">
        <v>243</v>
      </c>
    </row>
    <row r="555" spans="1:8" ht="8.25" customHeight="1">
      <c r="A555" s="550"/>
      <c r="B555" s="552" t="s">
        <v>1402</v>
      </c>
      <c r="C555" s="552" t="s">
        <v>1403</v>
      </c>
      <c r="D555" s="519">
        <v>303</v>
      </c>
      <c r="E555" s="519">
        <v>0</v>
      </c>
      <c r="F555" s="519">
        <v>0</v>
      </c>
      <c r="G555" s="519">
        <v>289</v>
      </c>
      <c r="H555" s="519">
        <v>14</v>
      </c>
    </row>
    <row r="556" spans="1:8" ht="8.25" customHeight="1">
      <c r="A556" s="550"/>
      <c r="B556" s="552" t="s">
        <v>1404</v>
      </c>
      <c r="C556" s="552" t="s">
        <v>1405</v>
      </c>
      <c r="D556" s="519">
        <v>237</v>
      </c>
      <c r="E556" s="519">
        <v>0</v>
      </c>
      <c r="F556" s="519">
        <v>0</v>
      </c>
      <c r="G556" s="519">
        <v>6</v>
      </c>
      <c r="H556" s="519">
        <v>231</v>
      </c>
    </row>
    <row r="557" spans="1:8" ht="8.25" customHeight="1">
      <c r="A557" s="550"/>
      <c r="B557" s="552" t="s">
        <v>1406</v>
      </c>
      <c r="C557" s="552" t="s">
        <v>1407</v>
      </c>
      <c r="D557" s="519">
        <v>539</v>
      </c>
      <c r="E557" s="519">
        <v>0</v>
      </c>
      <c r="F557" s="519">
        <v>0</v>
      </c>
      <c r="G557" s="519">
        <v>530</v>
      </c>
      <c r="H557" s="519">
        <v>9</v>
      </c>
    </row>
    <row r="558" spans="1:8" ht="8.25" customHeight="1">
      <c r="A558" s="550"/>
      <c r="B558" s="556" t="s">
        <v>326</v>
      </c>
      <c r="C558" s="551" t="s">
        <v>327</v>
      </c>
      <c r="D558" s="519">
        <v>284272</v>
      </c>
      <c r="E558" s="519">
        <v>5811</v>
      </c>
      <c r="F558" s="519">
        <v>0</v>
      </c>
      <c r="G558" s="519">
        <v>144145</v>
      </c>
      <c r="H558" s="519">
        <v>134316</v>
      </c>
    </row>
    <row r="559" spans="1:8" ht="8.25" customHeight="1">
      <c r="A559" s="550"/>
      <c r="B559" s="556" t="s">
        <v>694</v>
      </c>
      <c r="C559" s="551" t="s">
        <v>695</v>
      </c>
      <c r="D559" s="519">
        <v>91224</v>
      </c>
      <c r="E559" s="519">
        <v>1011</v>
      </c>
      <c r="F559" s="519">
        <v>0</v>
      </c>
      <c r="G559" s="519">
        <v>50865</v>
      </c>
      <c r="H559" s="519">
        <v>39348</v>
      </c>
    </row>
    <row r="560" spans="1:8" ht="8.25" customHeight="1">
      <c r="A560" s="550"/>
      <c r="B560" s="556" t="s">
        <v>1408</v>
      </c>
      <c r="C560" s="551" t="s">
        <v>1409</v>
      </c>
      <c r="D560" s="519">
        <v>26093</v>
      </c>
      <c r="E560" s="519">
        <v>15</v>
      </c>
      <c r="F560" s="519">
        <v>0</v>
      </c>
      <c r="G560" s="519">
        <v>8563</v>
      </c>
      <c r="H560" s="519">
        <v>17515</v>
      </c>
    </row>
    <row r="561" spans="1:8" ht="8.25" customHeight="1">
      <c r="A561" s="550"/>
      <c r="B561" s="556" t="s">
        <v>1410</v>
      </c>
      <c r="C561" s="551" t="s">
        <v>1411</v>
      </c>
      <c r="D561" s="519">
        <v>83062</v>
      </c>
      <c r="E561" s="519">
        <v>292</v>
      </c>
      <c r="F561" s="519">
        <v>0</v>
      </c>
      <c r="G561" s="519">
        <v>56849</v>
      </c>
      <c r="H561" s="519">
        <v>25921</v>
      </c>
    </row>
    <row r="562" spans="1:8" ht="8.25" customHeight="1">
      <c r="A562" s="550"/>
      <c r="B562" s="552" t="s">
        <v>1412</v>
      </c>
      <c r="C562" s="552" t="s">
        <v>1413</v>
      </c>
      <c r="D562" s="519">
        <v>5605</v>
      </c>
      <c r="E562" s="519">
        <v>0</v>
      </c>
      <c r="F562" s="519">
        <v>0</v>
      </c>
      <c r="G562" s="519">
        <v>2231</v>
      </c>
      <c r="H562" s="519">
        <v>3374</v>
      </c>
    </row>
    <row r="563" spans="1:8" ht="8.25" customHeight="1">
      <c r="A563" s="550"/>
      <c r="B563" s="552" t="s">
        <v>1414</v>
      </c>
      <c r="C563" s="552" t="s">
        <v>1415</v>
      </c>
      <c r="D563" s="519">
        <v>6410</v>
      </c>
      <c r="E563" s="519">
        <v>0</v>
      </c>
      <c r="F563" s="519">
        <v>0</v>
      </c>
      <c r="G563" s="519">
        <v>3910</v>
      </c>
      <c r="H563" s="519">
        <v>2500</v>
      </c>
    </row>
    <row r="564" spans="1:8" ht="8.25" customHeight="1">
      <c r="A564" s="550"/>
      <c r="B564" s="552" t="s">
        <v>1416</v>
      </c>
      <c r="C564" s="552" t="s">
        <v>1417</v>
      </c>
      <c r="D564" s="519">
        <v>2204</v>
      </c>
      <c r="E564" s="519">
        <v>0</v>
      </c>
      <c r="F564" s="519">
        <v>0</v>
      </c>
      <c r="G564" s="519">
        <v>1500</v>
      </c>
      <c r="H564" s="519">
        <v>704</v>
      </c>
    </row>
    <row r="565" spans="1:8" ht="4.5" customHeight="1">
      <c r="A565" s="546"/>
      <c r="B565" s="547"/>
      <c r="C565" s="548"/>
      <c r="D565" s="518"/>
      <c r="E565" s="518"/>
      <c r="F565" s="518"/>
      <c r="G565" s="518"/>
      <c r="H565" s="518"/>
    </row>
    <row r="566" spans="1:8" ht="8.25" customHeight="1">
      <c r="A566" s="549" t="s">
        <v>508</v>
      </c>
      <c r="B566" s="556"/>
      <c r="D566" s="519">
        <f>SUM(D568:D609)</f>
        <v>1600084</v>
      </c>
      <c r="E566" s="519">
        <f>SUM(E568:E609)</f>
        <v>14743</v>
      </c>
      <c r="F566" s="519">
        <f>SUM(F568:F609)</f>
        <v>6550</v>
      </c>
      <c r="G566" s="519">
        <f>SUM(G568:G609)</f>
        <v>813173</v>
      </c>
      <c r="H566" s="519">
        <f>SUM(H568:H609)</f>
        <v>765618</v>
      </c>
    </row>
    <row r="567" spans="1:8" ht="4.5" customHeight="1">
      <c r="A567" s="546"/>
      <c r="B567" s="547"/>
      <c r="C567" s="548"/>
      <c r="D567" s="518"/>
      <c r="E567" s="518"/>
      <c r="F567" s="518"/>
      <c r="G567" s="518"/>
      <c r="H567" s="518"/>
    </row>
    <row r="568" spans="1:8" ht="8.25" customHeight="1">
      <c r="A568" s="550" t="s">
        <v>329</v>
      </c>
      <c r="B568" s="556" t="s">
        <v>330</v>
      </c>
      <c r="C568" s="551" t="s">
        <v>331</v>
      </c>
      <c r="D568" s="519">
        <v>346231</v>
      </c>
      <c r="E568" s="519">
        <v>5213</v>
      </c>
      <c r="F568" s="519">
        <v>0</v>
      </c>
      <c r="G568" s="519">
        <v>171690</v>
      </c>
      <c r="H568" s="519">
        <v>169328</v>
      </c>
    </row>
    <row r="569" spans="1:8" ht="8.25" customHeight="1">
      <c r="A569" s="550"/>
      <c r="B569" s="552" t="s">
        <v>1418</v>
      </c>
      <c r="C569" s="552" t="s">
        <v>1419</v>
      </c>
      <c r="D569" s="519">
        <v>17939</v>
      </c>
      <c r="E569" s="519">
        <v>6</v>
      </c>
      <c r="F569" s="519">
        <v>0</v>
      </c>
      <c r="G569" s="519">
        <v>11265</v>
      </c>
      <c r="H569" s="519">
        <v>6668</v>
      </c>
    </row>
    <row r="570" spans="1:8" ht="8.25" customHeight="1">
      <c r="A570" s="550"/>
      <c r="B570" s="552" t="s">
        <v>1420</v>
      </c>
      <c r="C570" s="552" t="s">
        <v>1421</v>
      </c>
      <c r="D570" s="519">
        <v>13156</v>
      </c>
      <c r="E570" s="519">
        <v>17</v>
      </c>
      <c r="F570" s="519">
        <v>0</v>
      </c>
      <c r="G570" s="519">
        <v>10999</v>
      </c>
      <c r="H570" s="519">
        <v>2140</v>
      </c>
    </row>
    <row r="571" spans="2:8" ht="8.25" customHeight="1">
      <c r="B571" s="552" t="s">
        <v>1422</v>
      </c>
      <c r="C571" s="552" t="s">
        <v>1423</v>
      </c>
      <c r="D571" s="519">
        <v>2054</v>
      </c>
      <c r="E571" s="519">
        <v>0</v>
      </c>
      <c r="F571" s="519">
        <v>0</v>
      </c>
      <c r="G571" s="519">
        <v>1745</v>
      </c>
      <c r="H571" s="519">
        <v>309</v>
      </c>
    </row>
    <row r="572" spans="1:8" ht="8.25" customHeight="1">
      <c r="A572" s="550"/>
      <c r="B572" s="556" t="s">
        <v>332</v>
      </c>
      <c r="C572" s="551" t="s">
        <v>333</v>
      </c>
      <c r="D572" s="519">
        <v>96544</v>
      </c>
      <c r="E572" s="519">
        <v>142</v>
      </c>
      <c r="F572" s="519">
        <v>525</v>
      </c>
      <c r="G572" s="519">
        <v>35961</v>
      </c>
      <c r="H572" s="519">
        <v>59916</v>
      </c>
    </row>
    <row r="573" spans="2:8" ht="8.25" customHeight="1">
      <c r="B573" s="552" t="s">
        <v>1424</v>
      </c>
      <c r="C573" s="552" t="s">
        <v>1425</v>
      </c>
      <c r="D573" s="519">
        <v>6507</v>
      </c>
      <c r="E573" s="519">
        <v>0</v>
      </c>
      <c r="F573" s="519">
        <v>2</v>
      </c>
      <c r="G573" s="519">
        <v>3841</v>
      </c>
      <c r="H573" s="519">
        <v>2664</v>
      </c>
    </row>
    <row r="574" spans="2:8" ht="8.25" customHeight="1">
      <c r="B574" s="552" t="s">
        <v>1426</v>
      </c>
      <c r="C574" s="552" t="s">
        <v>1427</v>
      </c>
      <c r="D574" s="519">
        <v>361</v>
      </c>
      <c r="E574" s="519">
        <v>0</v>
      </c>
      <c r="F574" s="519">
        <v>5</v>
      </c>
      <c r="G574" s="519">
        <v>305</v>
      </c>
      <c r="H574" s="519">
        <v>51</v>
      </c>
    </row>
    <row r="575" spans="1:8" ht="8.25" customHeight="1">
      <c r="A575" s="550"/>
      <c r="B575" s="556" t="s">
        <v>334</v>
      </c>
      <c r="C575" s="551" t="s">
        <v>335</v>
      </c>
      <c r="D575" s="519">
        <v>279880</v>
      </c>
      <c r="E575" s="519">
        <v>3263</v>
      </c>
      <c r="F575" s="519">
        <v>35</v>
      </c>
      <c r="G575" s="519">
        <v>154733</v>
      </c>
      <c r="H575" s="519">
        <v>121849</v>
      </c>
    </row>
    <row r="576" spans="2:8" ht="8.25" customHeight="1">
      <c r="B576" s="552" t="s">
        <v>1428</v>
      </c>
      <c r="C576" s="552" t="s">
        <v>1429</v>
      </c>
      <c r="D576" s="519">
        <v>4553</v>
      </c>
      <c r="E576" s="519">
        <v>0</v>
      </c>
      <c r="F576" s="519">
        <v>0</v>
      </c>
      <c r="G576" s="519">
        <v>3969</v>
      </c>
      <c r="H576" s="519">
        <v>584</v>
      </c>
    </row>
    <row r="577" spans="2:8" ht="8.25" customHeight="1">
      <c r="B577" s="552" t="s">
        <v>1430</v>
      </c>
      <c r="C577" s="552" t="s">
        <v>1431</v>
      </c>
      <c r="D577" s="519">
        <v>6405</v>
      </c>
      <c r="E577" s="519">
        <v>4</v>
      </c>
      <c r="F577" s="519">
        <v>0</v>
      </c>
      <c r="G577" s="519">
        <v>5522</v>
      </c>
      <c r="H577" s="519">
        <v>879</v>
      </c>
    </row>
    <row r="578" spans="2:8" ht="8.25" customHeight="1">
      <c r="B578" s="552" t="s">
        <v>1432</v>
      </c>
      <c r="C578" s="552" t="s">
        <v>1433</v>
      </c>
      <c r="D578" s="519">
        <v>4245</v>
      </c>
      <c r="E578" s="519">
        <v>4</v>
      </c>
      <c r="F578" s="519">
        <v>0</v>
      </c>
      <c r="G578" s="519">
        <v>2860</v>
      </c>
      <c r="H578" s="519">
        <v>1381</v>
      </c>
    </row>
    <row r="579" spans="2:8" ht="8.25" customHeight="1">
      <c r="B579" s="552" t="s">
        <v>1434</v>
      </c>
      <c r="C579" s="552" t="s">
        <v>1435</v>
      </c>
      <c r="D579" s="519">
        <v>1612</v>
      </c>
      <c r="E579" s="519">
        <v>0</v>
      </c>
      <c r="F579" s="519">
        <v>0</v>
      </c>
      <c r="G579" s="519">
        <v>1264</v>
      </c>
      <c r="H579" s="519">
        <v>348</v>
      </c>
    </row>
    <row r="580" spans="1:8" ht="8.25" customHeight="1">
      <c r="A580" s="550" t="s">
        <v>336</v>
      </c>
      <c r="B580" s="556" t="s">
        <v>337</v>
      </c>
      <c r="C580" s="551" t="s">
        <v>338</v>
      </c>
      <c r="D580" s="519">
        <v>347500</v>
      </c>
      <c r="E580" s="519">
        <v>2091</v>
      </c>
      <c r="F580" s="519">
        <v>73</v>
      </c>
      <c r="G580" s="519">
        <v>171578</v>
      </c>
      <c r="H580" s="519">
        <v>173758</v>
      </c>
    </row>
    <row r="581" spans="2:8" ht="8.25" customHeight="1">
      <c r="B581" s="556" t="s">
        <v>1436</v>
      </c>
      <c r="C581" s="551" t="s">
        <v>1437</v>
      </c>
      <c r="D581" s="519">
        <v>10160</v>
      </c>
      <c r="E581" s="519">
        <v>0</v>
      </c>
      <c r="F581" s="519">
        <v>1</v>
      </c>
      <c r="G581" s="519">
        <v>9352</v>
      </c>
      <c r="H581" s="519">
        <v>807</v>
      </c>
    </row>
    <row r="582" spans="2:8" ht="8.25" customHeight="1">
      <c r="B582" s="556" t="s">
        <v>1438</v>
      </c>
      <c r="C582" s="551" t="s">
        <v>1439</v>
      </c>
      <c r="D582" s="519">
        <v>8313</v>
      </c>
      <c r="E582" s="519">
        <v>0</v>
      </c>
      <c r="F582" s="519">
        <v>0</v>
      </c>
      <c r="G582" s="519">
        <v>5855</v>
      </c>
      <c r="H582" s="519">
        <v>2458</v>
      </c>
    </row>
    <row r="583" spans="2:8" ht="8.25" customHeight="1">
      <c r="B583" s="556" t="s">
        <v>1440</v>
      </c>
      <c r="C583" s="551" t="s">
        <v>1441</v>
      </c>
      <c r="D583" s="519">
        <v>8652</v>
      </c>
      <c r="E583" s="519">
        <v>0</v>
      </c>
      <c r="F583" s="519">
        <v>0</v>
      </c>
      <c r="G583" s="519">
        <v>6847</v>
      </c>
      <c r="H583" s="519">
        <v>1805</v>
      </c>
    </row>
    <row r="584" spans="2:8" ht="8.25" customHeight="1">
      <c r="B584" s="552" t="s">
        <v>1442</v>
      </c>
      <c r="C584" s="552" t="s">
        <v>1443</v>
      </c>
      <c r="D584" s="519">
        <v>6064</v>
      </c>
      <c r="E584" s="519">
        <v>0</v>
      </c>
      <c r="F584" s="519">
        <v>0</v>
      </c>
      <c r="G584" s="519">
        <v>2243</v>
      </c>
      <c r="H584" s="519">
        <v>3821</v>
      </c>
    </row>
    <row r="585" spans="2:8" ht="8.25" customHeight="1">
      <c r="B585" s="552" t="s">
        <v>1444</v>
      </c>
      <c r="C585" s="552" t="s">
        <v>1445</v>
      </c>
      <c r="D585" s="519">
        <v>5405</v>
      </c>
      <c r="E585" s="519">
        <v>0</v>
      </c>
      <c r="F585" s="519">
        <v>0</v>
      </c>
      <c r="G585" s="519">
        <v>5404</v>
      </c>
      <c r="H585" s="519">
        <v>1</v>
      </c>
    </row>
    <row r="586" spans="2:8" ht="8.25" customHeight="1">
      <c r="B586" s="552" t="s">
        <v>1446</v>
      </c>
      <c r="C586" s="552" t="s">
        <v>1447</v>
      </c>
      <c r="D586" s="519">
        <v>196</v>
      </c>
      <c r="E586" s="519">
        <v>0</v>
      </c>
      <c r="F586" s="519">
        <v>0</v>
      </c>
      <c r="G586" s="519">
        <v>163</v>
      </c>
      <c r="H586" s="519">
        <v>33</v>
      </c>
    </row>
    <row r="587" spans="2:8" ht="8.25" customHeight="1">
      <c r="B587" s="552" t="s">
        <v>1448</v>
      </c>
      <c r="C587" s="552" t="s">
        <v>1449</v>
      </c>
      <c r="D587" s="519">
        <v>3794</v>
      </c>
      <c r="E587" s="519">
        <v>0</v>
      </c>
      <c r="F587" s="519">
        <v>0</v>
      </c>
      <c r="G587" s="519">
        <v>3794</v>
      </c>
      <c r="H587" s="519">
        <v>0</v>
      </c>
    </row>
    <row r="588" spans="2:8" ht="8.25" customHeight="1">
      <c r="B588" s="556" t="s">
        <v>1450</v>
      </c>
      <c r="C588" s="551" t="s">
        <v>1451</v>
      </c>
      <c r="D588" s="519">
        <v>3458</v>
      </c>
      <c r="E588" s="519">
        <v>0</v>
      </c>
      <c r="F588" s="519">
        <v>0</v>
      </c>
      <c r="G588" s="519">
        <v>1664</v>
      </c>
      <c r="H588" s="519">
        <v>1794</v>
      </c>
    </row>
    <row r="589" spans="1:8" ht="8.25" customHeight="1">
      <c r="A589" s="550" t="s">
        <v>318</v>
      </c>
      <c r="B589" s="556" t="s">
        <v>339</v>
      </c>
      <c r="C589" s="551" t="s">
        <v>340</v>
      </c>
      <c r="D589" s="519">
        <v>137114</v>
      </c>
      <c r="E589" s="519">
        <v>239</v>
      </c>
      <c r="F589" s="519">
        <v>5385</v>
      </c>
      <c r="G589" s="519">
        <v>53556</v>
      </c>
      <c r="H589" s="519">
        <v>77934</v>
      </c>
    </row>
    <row r="590" spans="2:8" ht="8.25" customHeight="1">
      <c r="B590" s="556" t="s">
        <v>1452</v>
      </c>
      <c r="C590" s="551" t="s">
        <v>1453</v>
      </c>
      <c r="D590" s="519">
        <v>52271</v>
      </c>
      <c r="E590" s="519">
        <v>276</v>
      </c>
      <c r="F590" s="519">
        <v>99</v>
      </c>
      <c r="G590" s="519">
        <v>30002</v>
      </c>
      <c r="H590" s="519">
        <v>21894</v>
      </c>
    </row>
    <row r="591" spans="2:8" ht="8.25" customHeight="1">
      <c r="B591" s="552" t="s">
        <v>1454</v>
      </c>
      <c r="C591" s="552" t="s">
        <v>1455</v>
      </c>
      <c r="D591" s="519">
        <v>6955</v>
      </c>
      <c r="E591" s="519">
        <v>0</v>
      </c>
      <c r="F591" s="519">
        <v>0</v>
      </c>
      <c r="G591" s="519">
        <v>2362</v>
      </c>
      <c r="H591" s="519">
        <v>4593</v>
      </c>
    </row>
    <row r="592" spans="2:8" ht="8.25" customHeight="1">
      <c r="B592" s="552" t="s">
        <v>1456</v>
      </c>
      <c r="C592" s="552" t="s">
        <v>1457</v>
      </c>
      <c r="D592" s="519">
        <v>2617</v>
      </c>
      <c r="E592" s="519">
        <v>0</v>
      </c>
      <c r="F592" s="519">
        <v>0</v>
      </c>
      <c r="G592" s="519">
        <v>2606</v>
      </c>
      <c r="H592" s="519">
        <v>11</v>
      </c>
    </row>
    <row r="593" spans="1:8" ht="8.25" customHeight="1">
      <c r="A593" s="550"/>
      <c r="B593" s="552" t="s">
        <v>1458</v>
      </c>
      <c r="C593" s="552" t="s">
        <v>1459</v>
      </c>
      <c r="D593" s="519">
        <v>1733</v>
      </c>
      <c r="E593" s="519">
        <v>0</v>
      </c>
      <c r="F593" s="519">
        <v>0</v>
      </c>
      <c r="G593" s="519">
        <v>1241</v>
      </c>
      <c r="H593" s="519">
        <v>492</v>
      </c>
    </row>
    <row r="594" spans="2:8" ht="8.25" customHeight="1">
      <c r="B594" s="552" t="s">
        <v>1460</v>
      </c>
      <c r="C594" s="552" t="s">
        <v>1461</v>
      </c>
      <c r="D594" s="519">
        <v>193</v>
      </c>
      <c r="E594" s="519">
        <v>0</v>
      </c>
      <c r="F594" s="519">
        <v>0</v>
      </c>
      <c r="G594" s="519">
        <v>70</v>
      </c>
      <c r="H594" s="519">
        <v>123</v>
      </c>
    </row>
    <row r="595" spans="1:8" ht="8.25" customHeight="1">
      <c r="A595" s="550"/>
      <c r="B595" s="552" t="s">
        <v>1462</v>
      </c>
      <c r="C595" s="552" t="s">
        <v>1463</v>
      </c>
      <c r="D595" s="519">
        <v>1590</v>
      </c>
      <c r="E595" s="519">
        <v>0</v>
      </c>
      <c r="F595" s="519">
        <v>3</v>
      </c>
      <c r="G595" s="519">
        <v>621</v>
      </c>
      <c r="H595" s="519">
        <v>966</v>
      </c>
    </row>
    <row r="596" ht="8.25" customHeight="1">
      <c r="A596" s="550"/>
    </row>
    <row r="597" ht="8.25" customHeight="1"/>
    <row r="598" ht="8.25" customHeight="1"/>
    <row r="599" spans="1:3" ht="8.25" customHeight="1">
      <c r="A599" s="549" t="s">
        <v>1464</v>
      </c>
      <c r="B599" s="552"/>
      <c r="C599" s="552"/>
    </row>
    <row r="600" spans="2:3" ht="3.75" customHeight="1">
      <c r="B600" s="552"/>
      <c r="C600" s="552"/>
    </row>
    <row r="601" spans="1:8" ht="8.25" customHeight="1">
      <c r="A601" s="550"/>
      <c r="B601" s="556" t="s">
        <v>341</v>
      </c>
      <c r="C601" s="551" t="s">
        <v>342</v>
      </c>
      <c r="D601" s="519">
        <v>57458</v>
      </c>
      <c r="E601" s="519">
        <v>288</v>
      </c>
      <c r="F601" s="519">
        <v>305</v>
      </c>
      <c r="G601" s="519">
        <v>18928</v>
      </c>
      <c r="H601" s="519">
        <v>37937</v>
      </c>
    </row>
    <row r="602" spans="1:8" ht="8.25" customHeight="1">
      <c r="A602" s="550"/>
      <c r="B602" s="552" t="s">
        <v>1465</v>
      </c>
      <c r="C602" s="552" t="s">
        <v>1466</v>
      </c>
      <c r="D602" s="519">
        <v>8421</v>
      </c>
      <c r="E602" s="519">
        <v>1</v>
      </c>
      <c r="F602" s="519">
        <v>1</v>
      </c>
      <c r="G602" s="519">
        <v>7061</v>
      </c>
      <c r="H602" s="519">
        <v>1358</v>
      </c>
    </row>
    <row r="603" spans="2:8" ht="8.25" customHeight="1">
      <c r="B603" s="552" t="s">
        <v>1467</v>
      </c>
      <c r="C603" s="552" t="s">
        <v>1468</v>
      </c>
      <c r="D603" s="519">
        <v>3695</v>
      </c>
      <c r="E603" s="519">
        <v>0</v>
      </c>
      <c r="F603" s="519">
        <v>2</v>
      </c>
      <c r="G603" s="519">
        <v>3270</v>
      </c>
      <c r="H603" s="519">
        <v>423</v>
      </c>
    </row>
    <row r="604" spans="2:8" ht="8.25" customHeight="1">
      <c r="B604" s="552" t="s">
        <v>1469</v>
      </c>
      <c r="C604" s="551" t="s">
        <v>1470</v>
      </c>
      <c r="D604" s="519">
        <v>305</v>
      </c>
      <c r="E604" s="519">
        <v>0</v>
      </c>
      <c r="F604" s="519">
        <v>0</v>
      </c>
      <c r="G604" s="519">
        <v>294</v>
      </c>
      <c r="H604" s="519">
        <v>11</v>
      </c>
    </row>
    <row r="605" spans="2:8" ht="8.25" customHeight="1">
      <c r="B605" s="552" t="s">
        <v>1471</v>
      </c>
      <c r="C605" s="552" t="s">
        <v>1472</v>
      </c>
      <c r="D605" s="519">
        <v>9448</v>
      </c>
      <c r="E605" s="519">
        <v>6</v>
      </c>
      <c r="F605" s="519">
        <v>0</v>
      </c>
      <c r="G605" s="519">
        <v>6928</v>
      </c>
      <c r="H605" s="519">
        <v>2514</v>
      </c>
    </row>
    <row r="606" spans="1:8" ht="8.25" customHeight="1">
      <c r="A606" s="550"/>
      <c r="B606" s="552" t="s">
        <v>726</v>
      </c>
      <c r="C606" s="552" t="s">
        <v>1473</v>
      </c>
      <c r="D606" s="519">
        <v>315</v>
      </c>
      <c r="E606" s="519">
        <v>0</v>
      </c>
      <c r="F606" s="519">
        <v>0</v>
      </c>
      <c r="G606" s="519">
        <v>315</v>
      </c>
      <c r="H606" s="519">
        <v>0</v>
      </c>
    </row>
    <row r="607" spans="1:8" ht="8.25" customHeight="1">
      <c r="A607" s="550"/>
      <c r="B607" s="552" t="s">
        <v>1474</v>
      </c>
      <c r="C607" s="552" t="s">
        <v>1475</v>
      </c>
      <c r="D607" s="519">
        <v>5009</v>
      </c>
      <c r="E607" s="519">
        <v>0</v>
      </c>
      <c r="F607" s="519">
        <v>0</v>
      </c>
      <c r="G607" s="519">
        <v>4481</v>
      </c>
      <c r="H607" s="519">
        <v>528</v>
      </c>
    </row>
    <row r="608" spans="1:8" ht="8.25" customHeight="1">
      <c r="A608" s="550"/>
      <c r="B608" s="556" t="s">
        <v>544</v>
      </c>
      <c r="C608" s="551" t="s">
        <v>545</v>
      </c>
      <c r="D608" s="519">
        <v>133047</v>
      </c>
      <c r="E608" s="519">
        <v>3192</v>
      </c>
      <c r="F608" s="519">
        <v>61</v>
      </c>
      <c r="G608" s="519">
        <v>64968</v>
      </c>
      <c r="H608" s="519">
        <v>64826</v>
      </c>
    </row>
    <row r="609" spans="1:8" ht="8.25" customHeight="1">
      <c r="A609" s="550"/>
      <c r="B609" s="552" t="s">
        <v>1476</v>
      </c>
      <c r="C609" s="551" t="s">
        <v>1477</v>
      </c>
      <c r="D609" s="519">
        <v>6884</v>
      </c>
      <c r="E609" s="519">
        <v>1</v>
      </c>
      <c r="F609" s="519">
        <v>53</v>
      </c>
      <c r="G609" s="519">
        <v>5416</v>
      </c>
      <c r="H609" s="519">
        <v>1414</v>
      </c>
    </row>
    <row r="610" spans="1:8" ht="4.5" customHeight="1">
      <c r="A610" s="546"/>
      <c r="B610" s="547"/>
      <c r="C610" s="548"/>
      <c r="D610" s="518"/>
      <c r="E610" s="518"/>
      <c r="F610" s="518"/>
      <c r="G610" s="518"/>
      <c r="H610" s="518"/>
    </row>
    <row r="611" spans="1:8" ht="8.25" customHeight="1">
      <c r="A611" s="549" t="s">
        <v>343</v>
      </c>
      <c r="B611" s="556"/>
      <c r="C611" s="551"/>
      <c r="D611" s="519">
        <f>SUM(D613:D651)</f>
        <v>970997</v>
      </c>
      <c r="E611" s="519">
        <f>SUM(E613:E651)</f>
        <v>8217</v>
      </c>
      <c r="F611" s="519">
        <f>SUM(F613:F651)</f>
        <v>31081</v>
      </c>
      <c r="G611" s="519">
        <f>SUM(G613:G651)</f>
        <v>486391</v>
      </c>
      <c r="H611" s="519">
        <f>SUM(H613:H651)</f>
        <v>445308</v>
      </c>
    </row>
    <row r="612" spans="1:5" ht="6" customHeight="1">
      <c r="A612" s="546"/>
      <c r="B612" s="547"/>
      <c r="C612" s="548"/>
      <c r="D612" s="556"/>
      <c r="E612" s="551"/>
    </row>
    <row r="613" spans="1:8" ht="8.25" customHeight="1">
      <c r="A613" s="550" t="s">
        <v>344</v>
      </c>
      <c r="B613" s="556" t="s">
        <v>345</v>
      </c>
      <c r="C613" s="551" t="s">
        <v>346</v>
      </c>
      <c r="D613" s="519">
        <v>282803</v>
      </c>
      <c r="E613" s="519">
        <v>3618</v>
      </c>
      <c r="F613" s="519">
        <v>16389</v>
      </c>
      <c r="G613" s="519">
        <v>141729</v>
      </c>
      <c r="H613" s="519">
        <v>121067</v>
      </c>
    </row>
    <row r="614" spans="2:9" ht="8.25" customHeight="1">
      <c r="B614" s="552" t="s">
        <v>1478</v>
      </c>
      <c r="C614" s="552" t="s">
        <v>1479</v>
      </c>
      <c r="D614" s="519">
        <v>7593</v>
      </c>
      <c r="E614" s="519">
        <v>0</v>
      </c>
      <c r="F614" s="519">
        <v>2</v>
      </c>
      <c r="G614" s="519">
        <v>6969</v>
      </c>
      <c r="H614" s="519">
        <v>622</v>
      </c>
      <c r="I614" s="519"/>
    </row>
    <row r="615" spans="1:8" ht="8.25" customHeight="1">
      <c r="A615" s="550"/>
      <c r="B615" s="552" t="s">
        <v>1480</v>
      </c>
      <c r="C615" s="552" t="s">
        <v>1481</v>
      </c>
      <c r="D615" s="519">
        <v>21</v>
      </c>
      <c r="E615" s="519">
        <v>0</v>
      </c>
      <c r="F615" s="519">
        <v>0</v>
      </c>
      <c r="G615" s="519">
        <v>21</v>
      </c>
      <c r="H615" s="519">
        <v>0</v>
      </c>
    </row>
    <row r="616" spans="2:8" ht="8.25" customHeight="1">
      <c r="B616" s="556" t="s">
        <v>547</v>
      </c>
      <c r="C616" s="551" t="s">
        <v>548</v>
      </c>
      <c r="D616" s="519">
        <v>27929</v>
      </c>
      <c r="E616" s="519">
        <v>128</v>
      </c>
      <c r="F616" s="519">
        <v>21</v>
      </c>
      <c r="G616" s="519">
        <v>11898</v>
      </c>
      <c r="H616" s="519">
        <v>15882</v>
      </c>
    </row>
    <row r="617" spans="2:8" ht="8.25" customHeight="1">
      <c r="B617" s="552" t="s">
        <v>1482</v>
      </c>
      <c r="C617" s="552" t="s">
        <v>1483</v>
      </c>
      <c r="D617" s="519">
        <v>19108</v>
      </c>
      <c r="E617" s="519">
        <v>3</v>
      </c>
      <c r="F617" s="519">
        <v>3</v>
      </c>
      <c r="G617" s="519">
        <v>16951</v>
      </c>
      <c r="H617" s="519">
        <v>2151</v>
      </c>
    </row>
    <row r="618" spans="2:8" ht="8.25" customHeight="1">
      <c r="B618" s="556" t="s">
        <v>1484</v>
      </c>
      <c r="C618" s="552" t="s">
        <v>1485</v>
      </c>
      <c r="D618" s="519">
        <v>26745</v>
      </c>
      <c r="E618" s="519">
        <v>77</v>
      </c>
      <c r="F618" s="519">
        <v>0</v>
      </c>
      <c r="G618" s="519">
        <v>21667</v>
      </c>
      <c r="H618" s="519">
        <v>5001</v>
      </c>
    </row>
    <row r="619" spans="2:8" ht="8.25" customHeight="1">
      <c r="B619" s="551" t="s">
        <v>1486</v>
      </c>
      <c r="C619" s="551" t="s">
        <v>1487</v>
      </c>
      <c r="D619" s="519">
        <v>2463</v>
      </c>
      <c r="E619" s="519">
        <v>0</v>
      </c>
      <c r="F619" s="519">
        <v>0</v>
      </c>
      <c r="G619" s="519">
        <v>1512</v>
      </c>
      <c r="H619" s="519">
        <v>951</v>
      </c>
    </row>
    <row r="620" spans="2:8" ht="8.25" customHeight="1">
      <c r="B620" s="556" t="s">
        <v>347</v>
      </c>
      <c r="C620" s="551" t="s">
        <v>348</v>
      </c>
      <c r="D620" s="519">
        <v>74348</v>
      </c>
      <c r="E620" s="519">
        <v>255</v>
      </c>
      <c r="F620" s="519">
        <v>216</v>
      </c>
      <c r="G620" s="519">
        <v>37319</v>
      </c>
      <c r="H620" s="519">
        <v>36558</v>
      </c>
    </row>
    <row r="621" spans="2:8" ht="8.25" customHeight="1">
      <c r="B621" s="552" t="s">
        <v>1488</v>
      </c>
      <c r="C621" s="551" t="s">
        <v>1489</v>
      </c>
      <c r="D621" s="519">
        <v>1695</v>
      </c>
      <c r="E621" s="519">
        <v>0</v>
      </c>
      <c r="F621" s="519">
        <v>13</v>
      </c>
      <c r="G621" s="519">
        <v>1653</v>
      </c>
      <c r="H621" s="519">
        <v>29</v>
      </c>
    </row>
    <row r="622" spans="1:8" ht="8.25" customHeight="1">
      <c r="A622" s="550" t="s">
        <v>349</v>
      </c>
      <c r="B622" s="556" t="s">
        <v>350</v>
      </c>
      <c r="C622" s="551" t="s">
        <v>351</v>
      </c>
      <c r="D622" s="519">
        <v>60261</v>
      </c>
      <c r="E622" s="519">
        <v>1273</v>
      </c>
      <c r="F622" s="519">
        <v>10</v>
      </c>
      <c r="G622" s="519">
        <v>25334</v>
      </c>
      <c r="H622" s="519">
        <v>33644</v>
      </c>
    </row>
    <row r="623" spans="2:8" ht="8.25" customHeight="1">
      <c r="B623" s="552" t="s">
        <v>551</v>
      </c>
      <c r="C623" s="551" t="s">
        <v>1490</v>
      </c>
      <c r="D623" s="519">
        <v>18968</v>
      </c>
      <c r="E623" s="519">
        <v>95</v>
      </c>
      <c r="F623" s="519">
        <v>21</v>
      </c>
      <c r="G623" s="519">
        <v>4097</v>
      </c>
      <c r="H623" s="519">
        <v>14755</v>
      </c>
    </row>
    <row r="624" spans="2:8" ht="8.25" customHeight="1">
      <c r="B624" s="552" t="s">
        <v>1491</v>
      </c>
      <c r="C624" s="552" t="s">
        <v>1492</v>
      </c>
      <c r="D624" s="519">
        <v>4467</v>
      </c>
      <c r="E624" s="519">
        <v>0</v>
      </c>
      <c r="F624" s="519">
        <v>0</v>
      </c>
      <c r="G624" s="519">
        <v>2910</v>
      </c>
      <c r="H624" s="519">
        <v>1557</v>
      </c>
    </row>
    <row r="625" spans="2:8" ht="8.25" customHeight="1">
      <c r="B625" s="552" t="s">
        <v>1493</v>
      </c>
      <c r="C625" s="552" t="s">
        <v>1494</v>
      </c>
      <c r="D625" s="519">
        <v>6082</v>
      </c>
      <c r="E625" s="519">
        <v>43</v>
      </c>
      <c r="F625" s="519">
        <v>0</v>
      </c>
      <c r="G625" s="519">
        <v>3721</v>
      </c>
      <c r="H625" s="519">
        <v>2318</v>
      </c>
    </row>
    <row r="626" spans="2:8" ht="8.25" customHeight="1">
      <c r="B626" s="552" t="s">
        <v>1495</v>
      </c>
      <c r="C626" s="552" t="s">
        <v>1496</v>
      </c>
      <c r="D626" s="519">
        <v>6799</v>
      </c>
      <c r="E626" s="519">
        <v>9</v>
      </c>
      <c r="F626" s="519">
        <v>0</v>
      </c>
      <c r="G626" s="519">
        <v>5204</v>
      </c>
      <c r="H626" s="519">
        <v>1586</v>
      </c>
    </row>
    <row r="627" spans="2:8" ht="8.25" customHeight="1">
      <c r="B627" s="552" t="s">
        <v>1497</v>
      </c>
      <c r="C627" s="552" t="s">
        <v>1498</v>
      </c>
      <c r="D627" s="519">
        <v>4247</v>
      </c>
      <c r="E627" s="519">
        <v>56</v>
      </c>
      <c r="F627" s="519">
        <v>0</v>
      </c>
      <c r="G627" s="519">
        <v>3166</v>
      </c>
      <c r="H627" s="519">
        <v>1025</v>
      </c>
    </row>
    <row r="628" spans="2:8" ht="8.25" customHeight="1">
      <c r="B628" s="552" t="s">
        <v>1499</v>
      </c>
      <c r="C628" s="552" t="s">
        <v>1500</v>
      </c>
      <c r="D628" s="519">
        <v>8601</v>
      </c>
      <c r="E628" s="519">
        <v>81</v>
      </c>
      <c r="F628" s="519">
        <v>0</v>
      </c>
      <c r="G628" s="519">
        <v>6599</v>
      </c>
      <c r="H628" s="519">
        <v>1921</v>
      </c>
    </row>
    <row r="629" spans="2:8" ht="8.25" customHeight="1">
      <c r="B629" s="556" t="s">
        <v>1501</v>
      </c>
      <c r="C629" s="552" t="s">
        <v>1502</v>
      </c>
      <c r="D629" s="519">
        <v>21959</v>
      </c>
      <c r="E629" s="519">
        <v>94</v>
      </c>
      <c r="F629" s="519">
        <v>20</v>
      </c>
      <c r="G629" s="519">
        <v>11188</v>
      </c>
      <c r="H629" s="519">
        <v>10657</v>
      </c>
    </row>
    <row r="630" spans="2:8" ht="8.25" customHeight="1">
      <c r="B630" s="556" t="s">
        <v>1503</v>
      </c>
      <c r="C630" s="552" t="s">
        <v>1504</v>
      </c>
      <c r="D630" s="519">
        <v>98</v>
      </c>
      <c r="E630" s="519">
        <v>0</v>
      </c>
      <c r="F630" s="519">
        <v>0</v>
      </c>
      <c r="G630" s="519">
        <v>72</v>
      </c>
      <c r="H630" s="519">
        <v>26</v>
      </c>
    </row>
    <row r="631" spans="2:8" ht="8.25" customHeight="1">
      <c r="B631" s="556" t="s">
        <v>1505</v>
      </c>
      <c r="C631" s="552" t="s">
        <v>552</v>
      </c>
      <c r="D631" s="519">
        <v>2025</v>
      </c>
      <c r="E631" s="519">
        <v>11</v>
      </c>
      <c r="F631" s="519">
        <v>0</v>
      </c>
      <c r="G631" s="519">
        <v>353</v>
      </c>
      <c r="H631" s="519">
        <v>1661</v>
      </c>
    </row>
    <row r="632" spans="2:8" ht="8.25" customHeight="1">
      <c r="B632" s="552" t="s">
        <v>1506</v>
      </c>
      <c r="C632" s="552" t="s">
        <v>1507</v>
      </c>
      <c r="D632" s="519">
        <v>771</v>
      </c>
      <c r="E632" s="519">
        <v>1</v>
      </c>
      <c r="F632" s="519">
        <v>0</v>
      </c>
      <c r="G632" s="519">
        <v>613</v>
      </c>
      <c r="H632" s="519">
        <v>157</v>
      </c>
    </row>
    <row r="633" spans="1:8" ht="8.25" customHeight="1">
      <c r="A633" s="550" t="s">
        <v>352</v>
      </c>
      <c r="B633" s="556" t="s">
        <v>353</v>
      </c>
      <c r="C633" s="551" t="s">
        <v>354</v>
      </c>
      <c r="D633" s="519">
        <v>231723</v>
      </c>
      <c r="E633" s="519">
        <v>1187</v>
      </c>
      <c r="F633" s="519">
        <v>13983</v>
      </c>
      <c r="G633" s="519">
        <v>105823</v>
      </c>
      <c r="H633" s="519">
        <v>110730</v>
      </c>
    </row>
    <row r="634" spans="2:8" ht="8.25" customHeight="1">
      <c r="B634" s="556" t="s">
        <v>1508</v>
      </c>
      <c r="C634" s="551" t="s">
        <v>1509</v>
      </c>
      <c r="D634" s="519">
        <v>7746</v>
      </c>
      <c r="E634" s="519">
        <v>3</v>
      </c>
      <c r="F634" s="519">
        <v>57</v>
      </c>
      <c r="G634" s="519">
        <v>6712</v>
      </c>
      <c r="H634" s="519">
        <v>974</v>
      </c>
    </row>
    <row r="635" spans="2:8" ht="8.25" customHeight="1">
      <c r="B635" s="552" t="s">
        <v>1510</v>
      </c>
      <c r="C635" s="552" t="s">
        <v>1511</v>
      </c>
      <c r="D635" s="519">
        <v>3517</v>
      </c>
      <c r="E635" s="519">
        <v>0</v>
      </c>
      <c r="F635" s="519">
        <v>3</v>
      </c>
      <c r="G635" s="519">
        <v>2516</v>
      </c>
      <c r="H635" s="519">
        <v>998</v>
      </c>
    </row>
    <row r="636" spans="2:8" ht="8.25" customHeight="1">
      <c r="B636" s="552" t="s">
        <v>1512</v>
      </c>
      <c r="C636" s="552" t="s">
        <v>1513</v>
      </c>
      <c r="D636" s="519">
        <v>365</v>
      </c>
      <c r="E636" s="519">
        <v>0</v>
      </c>
      <c r="F636" s="519">
        <v>0</v>
      </c>
      <c r="G636" s="519">
        <v>0</v>
      </c>
      <c r="H636" s="519">
        <v>365</v>
      </c>
    </row>
    <row r="637" spans="2:8" ht="8.25" customHeight="1">
      <c r="B637" s="552" t="s">
        <v>1514</v>
      </c>
      <c r="C637" s="552" t="s">
        <v>1515</v>
      </c>
      <c r="D637" s="519">
        <v>1817</v>
      </c>
      <c r="E637" s="519">
        <v>0</v>
      </c>
      <c r="F637" s="519">
        <v>0</v>
      </c>
      <c r="G637" s="519">
        <v>0</v>
      </c>
      <c r="H637" s="519">
        <v>1817</v>
      </c>
    </row>
    <row r="638" spans="2:8" ht="8.25" customHeight="1">
      <c r="B638" s="552" t="s">
        <v>1516</v>
      </c>
      <c r="C638" s="552" t="s">
        <v>1517</v>
      </c>
      <c r="D638" s="519">
        <v>2205</v>
      </c>
      <c r="E638" s="519">
        <v>0</v>
      </c>
      <c r="F638" s="519">
        <v>1</v>
      </c>
      <c r="G638" s="519">
        <v>1575</v>
      </c>
      <c r="H638" s="519">
        <v>629</v>
      </c>
    </row>
    <row r="639" spans="2:8" ht="8.25" customHeight="1">
      <c r="B639" s="552" t="s">
        <v>1518</v>
      </c>
      <c r="C639" s="552" t="s">
        <v>1519</v>
      </c>
      <c r="D639" s="519">
        <v>757</v>
      </c>
      <c r="E639" s="519">
        <v>0</v>
      </c>
      <c r="F639" s="519">
        <v>0</v>
      </c>
      <c r="G639" s="519">
        <v>403</v>
      </c>
      <c r="H639" s="519">
        <v>354</v>
      </c>
    </row>
    <row r="640" spans="2:8" ht="8.25" customHeight="1">
      <c r="B640" s="552" t="s">
        <v>1520</v>
      </c>
      <c r="C640" s="552" t="s">
        <v>1521</v>
      </c>
      <c r="D640" s="519">
        <v>4181</v>
      </c>
      <c r="E640" s="519">
        <v>0</v>
      </c>
      <c r="F640" s="519">
        <v>0</v>
      </c>
      <c r="G640" s="519">
        <v>2437</v>
      </c>
      <c r="H640" s="519">
        <v>1744</v>
      </c>
    </row>
    <row r="641" spans="1:8" ht="8.25" customHeight="1">
      <c r="A641" s="550" t="s">
        <v>355</v>
      </c>
      <c r="B641" s="556" t="s">
        <v>356</v>
      </c>
      <c r="C641" s="551" t="s">
        <v>357</v>
      </c>
      <c r="D641" s="519">
        <v>72324</v>
      </c>
      <c r="E641" s="519">
        <v>1018</v>
      </c>
      <c r="F641" s="519">
        <v>141</v>
      </c>
      <c r="G641" s="519">
        <v>34257</v>
      </c>
      <c r="H641" s="519">
        <v>36908</v>
      </c>
    </row>
    <row r="642" spans="2:8" ht="8.25" customHeight="1">
      <c r="B642" s="552" t="s">
        <v>1522</v>
      </c>
      <c r="C642" s="552" t="s">
        <v>1523</v>
      </c>
      <c r="D642" s="519">
        <v>7141</v>
      </c>
      <c r="E642" s="519">
        <v>0</v>
      </c>
      <c r="F642" s="519">
        <v>0</v>
      </c>
      <c r="G642" s="519">
        <v>5714</v>
      </c>
      <c r="H642" s="519">
        <v>1427</v>
      </c>
    </row>
    <row r="643" spans="2:8" ht="8.25" customHeight="1">
      <c r="B643" s="552" t="s">
        <v>1524</v>
      </c>
      <c r="C643" s="552" t="s">
        <v>1525</v>
      </c>
      <c r="D643" s="519">
        <v>1797</v>
      </c>
      <c r="E643" s="519">
        <v>0</v>
      </c>
      <c r="F643" s="519">
        <v>0</v>
      </c>
      <c r="G643" s="519">
        <v>1487</v>
      </c>
      <c r="H643" s="519">
        <v>310</v>
      </c>
    </row>
    <row r="644" spans="2:8" ht="8.25" customHeight="1">
      <c r="B644" s="556" t="s">
        <v>358</v>
      </c>
      <c r="C644" s="551" t="s">
        <v>359</v>
      </c>
      <c r="D644" s="519">
        <v>46350</v>
      </c>
      <c r="E644" s="519">
        <v>264</v>
      </c>
      <c r="F644" s="519">
        <v>195</v>
      </c>
      <c r="G644" s="519">
        <v>15742</v>
      </c>
      <c r="H644" s="519">
        <v>30149</v>
      </c>
    </row>
    <row r="645" spans="2:8" ht="8.25" customHeight="1">
      <c r="B645" s="552" t="s">
        <v>1526</v>
      </c>
      <c r="C645" s="552" t="s">
        <v>1527</v>
      </c>
      <c r="D645" s="519">
        <v>9523</v>
      </c>
      <c r="E645" s="519">
        <v>1</v>
      </c>
      <c r="F645" s="519">
        <v>4</v>
      </c>
      <c r="G645" s="519">
        <v>3959</v>
      </c>
      <c r="H645" s="519">
        <v>5559</v>
      </c>
    </row>
    <row r="646" spans="2:8" ht="8.25" customHeight="1">
      <c r="B646" s="552" t="s">
        <v>1528</v>
      </c>
      <c r="C646" s="552" t="s">
        <v>1529</v>
      </c>
      <c r="D646" s="519">
        <v>4568</v>
      </c>
      <c r="E646" s="519">
        <v>0</v>
      </c>
      <c r="F646" s="519">
        <v>2</v>
      </c>
      <c r="G646" s="519">
        <v>2790</v>
      </c>
      <c r="H646" s="519">
        <v>1776</v>
      </c>
    </row>
    <row r="647" ht="8.25" customHeight="1"/>
    <row r="648" ht="8.25" customHeight="1"/>
    <row r="649" ht="8.25" customHeight="1"/>
    <row r="650" ht="8.25" customHeight="1"/>
    <row r="651" ht="8.25" customHeight="1"/>
    <row r="652" spans="1:8" ht="9">
      <c r="A652" s="549" t="s">
        <v>510</v>
      </c>
      <c r="B652" s="556"/>
      <c r="D652" s="519">
        <f>SUM(D654:D671)</f>
        <v>1428825</v>
      </c>
      <c r="E652" s="519">
        <f>SUM(E654:E671)</f>
        <v>21965</v>
      </c>
      <c r="F652" s="519">
        <f>SUM(F654:F671)</f>
        <v>5167</v>
      </c>
      <c r="G652" s="519">
        <f>SUM(G654:G671)</f>
        <v>781656</v>
      </c>
      <c r="H652" s="519">
        <f>SUM(H654:H671)</f>
        <v>620037</v>
      </c>
    </row>
    <row r="653" spans="1:3" ht="4.5" customHeight="1">
      <c r="A653" s="546"/>
      <c r="B653" s="547"/>
      <c r="C653" s="548"/>
    </row>
    <row r="654" spans="1:8" ht="9">
      <c r="A654" s="550" t="s">
        <v>361</v>
      </c>
      <c r="B654" s="556" t="s">
        <v>362</v>
      </c>
      <c r="C654" s="551" t="s">
        <v>363</v>
      </c>
      <c r="D654" s="519">
        <v>94604</v>
      </c>
      <c r="E654" s="519">
        <v>1687</v>
      </c>
      <c r="F654" s="519">
        <v>0</v>
      </c>
      <c r="G654" s="519">
        <v>45605</v>
      </c>
      <c r="H654" s="519">
        <v>47312</v>
      </c>
    </row>
    <row r="655" spans="1:8" ht="9">
      <c r="A655" s="550" t="s">
        <v>364</v>
      </c>
      <c r="B655" s="556" t="s">
        <v>365</v>
      </c>
      <c r="C655" s="551" t="s">
        <v>366</v>
      </c>
      <c r="D655" s="519">
        <v>119359</v>
      </c>
      <c r="E655" s="519">
        <v>1600</v>
      </c>
      <c r="F655" s="519">
        <v>154</v>
      </c>
      <c r="G655" s="519">
        <v>58181</v>
      </c>
      <c r="H655" s="519">
        <v>59424</v>
      </c>
    </row>
    <row r="656" spans="1:8" ht="9">
      <c r="A656" s="550" t="s">
        <v>367</v>
      </c>
      <c r="B656" s="556" t="s">
        <v>368</v>
      </c>
      <c r="C656" s="551" t="s">
        <v>369</v>
      </c>
      <c r="D656" s="519">
        <v>252953</v>
      </c>
      <c r="E656" s="519">
        <v>442</v>
      </c>
      <c r="F656" s="519">
        <v>1</v>
      </c>
      <c r="G656" s="519">
        <v>126678</v>
      </c>
      <c r="H656" s="519">
        <v>125832</v>
      </c>
    </row>
    <row r="657" spans="1:8" ht="9">
      <c r="A657" s="550"/>
      <c r="B657" s="556" t="s">
        <v>1530</v>
      </c>
      <c r="C657" s="551" t="s">
        <v>610</v>
      </c>
      <c r="D657" s="519">
        <v>53838</v>
      </c>
      <c r="E657" s="519">
        <v>1173</v>
      </c>
      <c r="F657" s="519">
        <v>0</v>
      </c>
      <c r="G657" s="519">
        <v>34474</v>
      </c>
      <c r="H657" s="519">
        <v>18191</v>
      </c>
    </row>
    <row r="658" spans="1:8" ht="9">
      <c r="A658" s="550"/>
      <c r="B658" s="556" t="s">
        <v>1531</v>
      </c>
      <c r="C658" s="551" t="s">
        <v>1532</v>
      </c>
      <c r="D658" s="519">
        <v>31877</v>
      </c>
      <c r="E658" s="519">
        <v>1953</v>
      </c>
      <c r="F658" s="519">
        <v>0</v>
      </c>
      <c r="G658" s="519">
        <v>25853</v>
      </c>
      <c r="H658" s="519">
        <v>4071</v>
      </c>
    </row>
    <row r="659" spans="1:8" ht="9">
      <c r="A659" s="550"/>
      <c r="B659" s="556" t="s">
        <v>370</v>
      </c>
      <c r="C659" s="551" t="s">
        <v>371</v>
      </c>
      <c r="D659" s="519">
        <v>101623</v>
      </c>
      <c r="E659" s="519">
        <v>991</v>
      </c>
      <c r="F659" s="519">
        <v>911</v>
      </c>
      <c r="G659" s="519">
        <v>40521</v>
      </c>
      <c r="H659" s="519">
        <v>59200</v>
      </c>
    </row>
    <row r="660" spans="1:8" ht="9">
      <c r="A660" s="550"/>
      <c r="B660" s="556" t="s">
        <v>1533</v>
      </c>
      <c r="C660" s="551" t="s">
        <v>1534</v>
      </c>
      <c r="D660" s="519">
        <v>32701</v>
      </c>
      <c r="E660" s="519">
        <v>173</v>
      </c>
      <c r="F660" s="519">
        <v>41</v>
      </c>
      <c r="G660" s="519">
        <v>21105</v>
      </c>
      <c r="H660" s="519">
        <v>11382</v>
      </c>
    </row>
    <row r="661" spans="1:8" ht="9">
      <c r="A661" s="550"/>
      <c r="B661" s="556" t="s">
        <v>1535</v>
      </c>
      <c r="C661" s="551" t="s">
        <v>1536</v>
      </c>
      <c r="D661" s="519">
        <v>11039</v>
      </c>
      <c r="E661" s="519">
        <v>15</v>
      </c>
      <c r="F661" s="519">
        <v>0</v>
      </c>
      <c r="G661" s="519">
        <v>10184</v>
      </c>
      <c r="H661" s="519">
        <v>840</v>
      </c>
    </row>
    <row r="662" spans="2:8" ht="9">
      <c r="B662" s="556" t="s">
        <v>559</v>
      </c>
      <c r="C662" s="551" t="s">
        <v>560</v>
      </c>
      <c r="D662" s="519">
        <v>36256</v>
      </c>
      <c r="E662" s="519">
        <v>681</v>
      </c>
      <c r="F662" s="519">
        <v>935</v>
      </c>
      <c r="G662" s="519">
        <v>14158</v>
      </c>
      <c r="H662" s="519">
        <v>20482</v>
      </c>
    </row>
    <row r="663" spans="1:8" ht="9">
      <c r="A663" s="550" t="s">
        <v>134</v>
      </c>
      <c r="B663" s="556" t="s">
        <v>372</v>
      </c>
      <c r="C663" s="551" t="s">
        <v>373</v>
      </c>
      <c r="D663" s="519">
        <v>338728</v>
      </c>
      <c r="E663" s="519">
        <v>5371</v>
      </c>
      <c r="F663" s="519">
        <v>1019</v>
      </c>
      <c r="G663" s="519">
        <v>196367</v>
      </c>
      <c r="H663" s="519">
        <v>135971</v>
      </c>
    </row>
    <row r="664" spans="1:8" ht="9">
      <c r="A664" s="550"/>
      <c r="B664" s="556" t="s">
        <v>1537</v>
      </c>
      <c r="C664" s="551" t="s">
        <v>473</v>
      </c>
      <c r="D664" s="519">
        <v>169419</v>
      </c>
      <c r="E664" s="519">
        <v>5345</v>
      </c>
      <c r="F664" s="519">
        <v>1268</v>
      </c>
      <c r="G664" s="519">
        <v>112213</v>
      </c>
      <c r="H664" s="519">
        <v>50593</v>
      </c>
    </row>
    <row r="665" spans="1:8" ht="9">
      <c r="A665" s="550"/>
      <c r="B665" s="556" t="s">
        <v>1538</v>
      </c>
      <c r="C665" s="551" t="s">
        <v>1539</v>
      </c>
      <c r="D665" s="519">
        <v>798</v>
      </c>
      <c r="E665" s="519">
        <v>0</v>
      </c>
      <c r="F665" s="519">
        <v>11</v>
      </c>
      <c r="G665" s="519">
        <v>785</v>
      </c>
      <c r="H665" s="519">
        <v>2</v>
      </c>
    </row>
    <row r="666" spans="2:8" ht="9">
      <c r="B666" s="556" t="s">
        <v>374</v>
      </c>
      <c r="C666" s="551" t="s">
        <v>375</v>
      </c>
      <c r="D666" s="519">
        <v>126945</v>
      </c>
      <c r="E666" s="519">
        <v>1865</v>
      </c>
      <c r="F666" s="519">
        <v>182</v>
      </c>
      <c r="G666" s="519">
        <v>68098</v>
      </c>
      <c r="H666" s="519">
        <v>56800</v>
      </c>
    </row>
    <row r="667" spans="2:8" ht="9">
      <c r="B667" s="552" t="s">
        <v>1540</v>
      </c>
      <c r="C667" s="552" t="s">
        <v>1541</v>
      </c>
      <c r="D667" s="519">
        <v>2014</v>
      </c>
      <c r="E667" s="519">
        <v>1</v>
      </c>
      <c r="F667" s="519">
        <v>0</v>
      </c>
      <c r="G667" s="519">
        <v>2010</v>
      </c>
      <c r="H667" s="519">
        <v>3</v>
      </c>
    </row>
    <row r="668" spans="2:8" ht="9">
      <c r="B668" s="556" t="s">
        <v>376</v>
      </c>
      <c r="C668" s="551" t="s">
        <v>377</v>
      </c>
      <c r="D668" s="519">
        <v>49727</v>
      </c>
      <c r="E668" s="519">
        <v>668</v>
      </c>
      <c r="F668" s="519">
        <v>594</v>
      </c>
      <c r="G668" s="519">
        <v>20198</v>
      </c>
      <c r="H668" s="519">
        <v>28267</v>
      </c>
    </row>
    <row r="669" spans="1:8" ht="9">
      <c r="A669" s="550"/>
      <c r="B669" s="552" t="s">
        <v>1542</v>
      </c>
      <c r="C669" s="552" t="s">
        <v>1543</v>
      </c>
      <c r="D669" s="519">
        <v>4898</v>
      </c>
      <c r="E669" s="519">
        <v>0</v>
      </c>
      <c r="F669" s="519">
        <v>51</v>
      </c>
      <c r="G669" s="519">
        <v>3183</v>
      </c>
      <c r="H669" s="519">
        <v>1664</v>
      </c>
    </row>
    <row r="670" spans="1:8" ht="9">
      <c r="A670" s="550"/>
      <c r="B670" s="556" t="s">
        <v>1544</v>
      </c>
      <c r="C670" s="551" t="s">
        <v>1545</v>
      </c>
      <c r="D670" s="519">
        <v>2046</v>
      </c>
      <c r="E670" s="519">
        <v>0</v>
      </c>
      <c r="F670" s="519">
        <v>0</v>
      </c>
      <c r="G670" s="519">
        <v>2043</v>
      </c>
      <c r="H670" s="519">
        <v>3</v>
      </c>
    </row>
    <row r="671" ht="9">
      <c r="A671" s="550"/>
    </row>
    <row r="672" spans="1:8" ht="9">
      <c r="A672" s="549" t="s">
        <v>378</v>
      </c>
      <c r="B672" s="556"/>
      <c r="D672" s="519">
        <f>SUM(D674:D718)</f>
        <v>1673431</v>
      </c>
      <c r="E672" s="519">
        <f>SUM(E674:E718)</f>
        <v>16119</v>
      </c>
      <c r="F672" s="519">
        <f>SUM(F674:F718)</f>
        <v>4835</v>
      </c>
      <c r="G672" s="519">
        <f>SUM(G674:G718)</f>
        <v>1019068</v>
      </c>
      <c r="H672" s="519">
        <f>SUM(H674:H718)</f>
        <v>633409</v>
      </c>
    </row>
    <row r="673" spans="1:3" ht="4.5" customHeight="1">
      <c r="A673" s="546"/>
      <c r="B673" s="547"/>
      <c r="C673" s="548"/>
    </row>
    <row r="674" spans="1:8" ht="9">
      <c r="A674" s="550" t="s">
        <v>379</v>
      </c>
      <c r="B674" s="556" t="s">
        <v>380</v>
      </c>
      <c r="C674" s="551" t="s">
        <v>381</v>
      </c>
      <c r="D674" s="519">
        <v>168413</v>
      </c>
      <c r="E674" s="519">
        <v>183</v>
      </c>
      <c r="F674" s="519">
        <v>27</v>
      </c>
      <c r="G674" s="519">
        <v>90183</v>
      </c>
      <c r="H674" s="519">
        <v>78020</v>
      </c>
    </row>
    <row r="675" spans="1:17" ht="9">
      <c r="A675" s="550"/>
      <c r="B675" s="552" t="s">
        <v>1546</v>
      </c>
      <c r="C675" s="552" t="s">
        <v>1547</v>
      </c>
      <c r="D675" s="519">
        <v>5982</v>
      </c>
      <c r="E675" s="519">
        <v>0</v>
      </c>
      <c r="F675" s="519">
        <v>12</v>
      </c>
      <c r="G675" s="519">
        <v>3605</v>
      </c>
      <c r="H675" s="519">
        <v>2365</v>
      </c>
      <c r="P675" s="552"/>
      <c r="Q675" s="519"/>
    </row>
    <row r="676" spans="1:17" ht="9">
      <c r="A676" s="562"/>
      <c r="B676" s="552" t="s">
        <v>1548</v>
      </c>
      <c r="C676" s="552" t="s">
        <v>1549</v>
      </c>
      <c r="D676" s="519">
        <v>515</v>
      </c>
      <c r="E676" s="519">
        <v>0</v>
      </c>
      <c r="F676" s="519">
        <v>0</v>
      </c>
      <c r="G676" s="519">
        <v>507</v>
      </c>
      <c r="H676" s="519">
        <v>8</v>
      </c>
      <c r="P676" s="551"/>
      <c r="Q676" s="519"/>
    </row>
    <row r="677" spans="1:17" ht="9">
      <c r="A677" s="562"/>
      <c r="B677" s="556" t="s">
        <v>1550</v>
      </c>
      <c r="C677" s="552" t="s">
        <v>1551</v>
      </c>
      <c r="D677" s="519">
        <v>508</v>
      </c>
      <c r="E677" s="519">
        <v>0</v>
      </c>
      <c r="F677" s="519">
        <v>16</v>
      </c>
      <c r="G677" s="519">
        <v>43</v>
      </c>
      <c r="H677" s="519">
        <v>449</v>
      </c>
      <c r="P677" s="551"/>
      <c r="Q677" s="519"/>
    </row>
    <row r="678" spans="1:17" ht="9">
      <c r="A678" s="562"/>
      <c r="B678" s="552" t="s">
        <v>1552</v>
      </c>
      <c r="C678" s="552" t="s">
        <v>1553</v>
      </c>
      <c r="D678" s="519">
        <v>129650</v>
      </c>
      <c r="E678" s="519">
        <v>754</v>
      </c>
      <c r="F678" s="519">
        <v>16</v>
      </c>
      <c r="G678" s="519">
        <v>79461</v>
      </c>
      <c r="H678" s="519">
        <v>49419</v>
      </c>
      <c r="P678" s="552"/>
      <c r="Q678" s="519"/>
    </row>
    <row r="679" spans="1:17" ht="9">
      <c r="A679" s="562"/>
      <c r="B679" s="556" t="s">
        <v>1554</v>
      </c>
      <c r="C679" s="551" t="s">
        <v>1555</v>
      </c>
      <c r="D679" s="519">
        <v>105203</v>
      </c>
      <c r="E679" s="519">
        <v>11</v>
      </c>
      <c r="F679" s="519">
        <v>37</v>
      </c>
      <c r="G679" s="519">
        <v>76203</v>
      </c>
      <c r="H679" s="519">
        <v>28952</v>
      </c>
      <c r="P679" s="551"/>
      <c r="Q679" s="519"/>
    </row>
    <row r="680" spans="1:17" ht="9">
      <c r="A680" s="562"/>
      <c r="B680" s="556" t="s">
        <v>1556</v>
      </c>
      <c r="C680" s="552" t="s">
        <v>1557</v>
      </c>
      <c r="D680" s="519">
        <v>55419</v>
      </c>
      <c r="E680" s="519">
        <v>337</v>
      </c>
      <c r="F680" s="519">
        <v>0</v>
      </c>
      <c r="G680" s="519">
        <v>32920</v>
      </c>
      <c r="H680" s="519">
        <v>22162</v>
      </c>
      <c r="P680" s="552"/>
      <c r="Q680" s="519"/>
    </row>
    <row r="681" spans="1:17" ht="9">
      <c r="A681" s="562"/>
      <c r="B681" s="552" t="s">
        <v>1558</v>
      </c>
      <c r="C681" s="552" t="s">
        <v>478</v>
      </c>
      <c r="D681" s="519">
        <v>258</v>
      </c>
      <c r="E681" s="519">
        <v>0</v>
      </c>
      <c r="F681" s="519">
        <v>8</v>
      </c>
      <c r="G681" s="519">
        <v>93</v>
      </c>
      <c r="H681" s="519">
        <v>157</v>
      </c>
      <c r="P681" s="551"/>
      <c r="Q681" s="519"/>
    </row>
    <row r="682" spans="1:17" ht="9">
      <c r="A682" s="562"/>
      <c r="B682" s="552" t="s">
        <v>1559</v>
      </c>
      <c r="C682" s="552" t="s">
        <v>1560</v>
      </c>
      <c r="D682" s="519">
        <v>365</v>
      </c>
      <c r="E682" s="519">
        <v>0</v>
      </c>
      <c r="F682" s="519">
        <v>0</v>
      </c>
      <c r="G682" s="519">
        <v>0</v>
      </c>
      <c r="H682" s="519">
        <v>365</v>
      </c>
      <c r="P682" s="551"/>
      <c r="Q682" s="519"/>
    </row>
    <row r="683" spans="1:17" ht="9">
      <c r="A683" s="562"/>
      <c r="B683" s="552" t="s">
        <v>1561</v>
      </c>
      <c r="C683" s="551" t="s">
        <v>1562</v>
      </c>
      <c r="D683" s="519">
        <v>4433</v>
      </c>
      <c r="E683" s="519">
        <v>0</v>
      </c>
      <c r="F683" s="519">
        <v>0</v>
      </c>
      <c r="G683" s="519">
        <v>3773</v>
      </c>
      <c r="H683" s="519">
        <v>660</v>
      </c>
      <c r="P683" s="551"/>
      <c r="Q683" s="519"/>
    </row>
    <row r="684" spans="1:17" ht="9">
      <c r="A684" s="562"/>
      <c r="B684" s="552" t="s">
        <v>1563</v>
      </c>
      <c r="C684" s="552" t="s">
        <v>1564</v>
      </c>
      <c r="D684" s="519">
        <v>3197</v>
      </c>
      <c r="E684" s="519">
        <v>0</v>
      </c>
      <c r="F684" s="519">
        <v>5</v>
      </c>
      <c r="G684" s="519">
        <v>2774</v>
      </c>
      <c r="H684" s="519">
        <v>418</v>
      </c>
      <c r="P684" s="551"/>
      <c r="Q684" s="519"/>
    </row>
    <row r="685" spans="1:17" ht="9">
      <c r="A685" s="562"/>
      <c r="B685" s="552" t="s">
        <v>1565</v>
      </c>
      <c r="C685" s="552" t="s">
        <v>1566</v>
      </c>
      <c r="D685" s="519">
        <v>8664</v>
      </c>
      <c r="E685" s="519">
        <v>2618</v>
      </c>
      <c r="F685" s="519">
        <v>8</v>
      </c>
      <c r="G685" s="519">
        <v>5068</v>
      </c>
      <c r="H685" s="519">
        <v>970</v>
      </c>
      <c r="P685" s="551"/>
      <c r="Q685" s="519"/>
    </row>
    <row r="686" spans="1:17" ht="9">
      <c r="A686" s="562"/>
      <c r="B686" s="552" t="s">
        <v>1567</v>
      </c>
      <c r="C686" s="552" t="s">
        <v>1568</v>
      </c>
      <c r="D686" s="519">
        <v>155702</v>
      </c>
      <c r="E686" s="519">
        <v>1613</v>
      </c>
      <c r="F686" s="519">
        <v>232</v>
      </c>
      <c r="G686" s="519">
        <v>63790</v>
      </c>
      <c r="H686" s="519">
        <v>90067</v>
      </c>
      <c r="P686" s="551"/>
      <c r="Q686" s="519"/>
    </row>
    <row r="687" spans="1:17" ht="9">
      <c r="A687" s="562"/>
      <c r="B687" s="556" t="s">
        <v>1569</v>
      </c>
      <c r="C687" s="551" t="s">
        <v>1570</v>
      </c>
      <c r="D687" s="519">
        <v>4818</v>
      </c>
      <c r="E687" s="519">
        <v>0</v>
      </c>
      <c r="F687" s="519">
        <v>3</v>
      </c>
      <c r="G687" s="519">
        <v>4631</v>
      </c>
      <c r="H687" s="519">
        <v>184</v>
      </c>
      <c r="P687" s="551"/>
      <c r="Q687" s="519"/>
    </row>
    <row r="688" spans="1:17" ht="9">
      <c r="A688" s="562"/>
      <c r="B688" s="552" t="s">
        <v>565</v>
      </c>
      <c r="C688" s="551" t="s">
        <v>383</v>
      </c>
      <c r="D688" s="519">
        <v>206819</v>
      </c>
      <c r="E688" s="519">
        <v>1969</v>
      </c>
      <c r="F688" s="519">
        <v>38</v>
      </c>
      <c r="G688" s="519">
        <v>89748</v>
      </c>
      <c r="H688" s="519">
        <v>115064</v>
      </c>
      <c r="P688" s="551"/>
      <c r="Q688" s="519"/>
    </row>
    <row r="689" spans="1:17" ht="9">
      <c r="A689" s="562"/>
      <c r="B689" s="552" t="s">
        <v>1571</v>
      </c>
      <c r="C689" s="551" t="s">
        <v>1572</v>
      </c>
      <c r="D689" s="519">
        <v>69375</v>
      </c>
      <c r="E689" s="519">
        <v>219</v>
      </c>
      <c r="F689" s="519">
        <v>0</v>
      </c>
      <c r="G689" s="519">
        <v>44603</v>
      </c>
      <c r="H689" s="519">
        <v>24553</v>
      </c>
      <c r="P689" s="551"/>
      <c r="Q689" s="519"/>
    </row>
    <row r="690" spans="1:17" ht="9">
      <c r="A690" s="562"/>
      <c r="B690" s="556" t="s">
        <v>1573</v>
      </c>
      <c r="C690" s="551" t="s">
        <v>1574</v>
      </c>
      <c r="D690" s="519">
        <v>44191</v>
      </c>
      <c r="E690" s="519">
        <v>363</v>
      </c>
      <c r="F690" s="519">
        <v>154</v>
      </c>
      <c r="G690" s="519">
        <v>36229</v>
      </c>
      <c r="H690" s="519">
        <v>7445</v>
      </c>
      <c r="P690" s="551"/>
      <c r="Q690" s="519"/>
    </row>
    <row r="691" spans="1:17" ht="9">
      <c r="A691" s="562"/>
      <c r="B691" s="556" t="s">
        <v>1575</v>
      </c>
      <c r="C691" s="551" t="s">
        <v>1576</v>
      </c>
      <c r="D691" s="519">
        <v>61461</v>
      </c>
      <c r="E691" s="519">
        <v>233</v>
      </c>
      <c r="F691" s="519">
        <v>2</v>
      </c>
      <c r="G691" s="519">
        <v>50985</v>
      </c>
      <c r="H691" s="519">
        <v>10241</v>
      </c>
      <c r="P691" s="551"/>
      <c r="Q691" s="519"/>
    </row>
    <row r="692" spans="1:17" ht="9">
      <c r="A692" s="562"/>
      <c r="B692" s="552" t="s">
        <v>1577</v>
      </c>
      <c r="C692" s="551" t="s">
        <v>1578</v>
      </c>
      <c r="D692" s="519">
        <v>1581</v>
      </c>
      <c r="E692" s="519">
        <v>0</v>
      </c>
      <c r="F692" s="519">
        <v>0</v>
      </c>
      <c r="G692" s="519">
        <v>1347</v>
      </c>
      <c r="H692" s="519">
        <v>234</v>
      </c>
      <c r="P692" s="551"/>
      <c r="Q692" s="519"/>
    </row>
    <row r="693" spans="1:8" ht="9">
      <c r="A693" s="562"/>
      <c r="B693" s="552" t="s">
        <v>1579</v>
      </c>
      <c r="C693" s="552" t="s">
        <v>1580</v>
      </c>
      <c r="D693" s="519">
        <v>9515</v>
      </c>
      <c r="E693" s="519">
        <v>1</v>
      </c>
      <c r="F693" s="519">
        <v>27</v>
      </c>
      <c r="G693" s="519">
        <v>9247</v>
      </c>
      <c r="H693" s="519">
        <v>240</v>
      </c>
    </row>
    <row r="694" spans="1:8" ht="7.5" customHeight="1">
      <c r="A694" s="563"/>
      <c r="B694" s="556" t="s">
        <v>1581</v>
      </c>
      <c r="C694" s="551" t="s">
        <v>1582</v>
      </c>
      <c r="D694" s="519">
        <v>9880</v>
      </c>
      <c r="E694" s="519">
        <v>1</v>
      </c>
      <c r="F694" s="519">
        <v>9</v>
      </c>
      <c r="G694" s="519">
        <v>9641</v>
      </c>
      <c r="H694" s="519">
        <v>229</v>
      </c>
    </row>
    <row r="695" spans="1:8" ht="9">
      <c r="A695" s="562"/>
      <c r="B695" s="552" t="s">
        <v>1583</v>
      </c>
      <c r="C695" s="552" t="s">
        <v>1584</v>
      </c>
      <c r="D695" s="519">
        <v>30707</v>
      </c>
      <c r="E695" s="519">
        <v>266</v>
      </c>
      <c r="F695" s="519">
        <v>2</v>
      </c>
      <c r="G695" s="519">
        <v>23338</v>
      </c>
      <c r="H695" s="519">
        <v>7101</v>
      </c>
    </row>
    <row r="696" ht="9">
      <c r="A696" s="562"/>
    </row>
    <row r="697" ht="9">
      <c r="A697" s="550"/>
    </row>
    <row r="698" ht="9">
      <c r="A698" s="550"/>
    </row>
    <row r="699" spans="1:3" ht="9">
      <c r="A699" s="550"/>
      <c r="B699" s="552"/>
      <c r="C699" s="552"/>
    </row>
    <row r="700" spans="1:3" ht="9">
      <c r="A700" s="550"/>
      <c r="B700" s="552"/>
      <c r="C700" s="552"/>
    </row>
    <row r="701" spans="1:3" ht="9">
      <c r="A701" s="549" t="s">
        <v>1585</v>
      </c>
      <c r="B701" s="552"/>
      <c r="C701" s="552"/>
    </row>
    <row r="702" spans="1:3" ht="4.5" customHeight="1">
      <c r="A702" s="550"/>
      <c r="B702" s="552"/>
      <c r="C702" s="552"/>
    </row>
    <row r="703" spans="1:8" ht="9">
      <c r="A703" s="550" t="s">
        <v>1586</v>
      </c>
      <c r="B703" s="556" t="s">
        <v>384</v>
      </c>
      <c r="C703" s="551" t="s">
        <v>385</v>
      </c>
      <c r="D703" s="519">
        <v>273918</v>
      </c>
      <c r="E703" s="519">
        <v>2163</v>
      </c>
      <c r="F703" s="519">
        <v>437</v>
      </c>
      <c r="G703" s="519">
        <v>182852</v>
      </c>
      <c r="H703" s="519">
        <v>88466</v>
      </c>
    </row>
    <row r="704" spans="1:8" ht="9">
      <c r="A704" s="550"/>
      <c r="B704" s="552" t="s">
        <v>1587</v>
      </c>
      <c r="C704" s="552" t="s">
        <v>1588</v>
      </c>
      <c r="D704" s="519">
        <v>22984</v>
      </c>
      <c r="E704" s="519">
        <v>1</v>
      </c>
      <c r="F704" s="519">
        <v>0</v>
      </c>
      <c r="G704" s="519">
        <v>11209</v>
      </c>
      <c r="H704" s="519">
        <v>11774</v>
      </c>
    </row>
    <row r="705" spans="1:8" ht="9">
      <c r="A705" s="550"/>
      <c r="B705" s="552" t="s">
        <v>1446</v>
      </c>
      <c r="C705" s="552" t="s">
        <v>1589</v>
      </c>
      <c r="D705" s="519">
        <v>16934</v>
      </c>
      <c r="E705" s="519">
        <v>0</v>
      </c>
      <c r="F705" s="519">
        <v>0</v>
      </c>
      <c r="G705" s="519">
        <v>15448</v>
      </c>
      <c r="H705" s="519">
        <v>1486</v>
      </c>
    </row>
    <row r="706" spans="1:8" ht="9">
      <c r="A706" s="550"/>
      <c r="B706" s="556" t="s">
        <v>1590</v>
      </c>
      <c r="C706" s="551" t="s">
        <v>1591</v>
      </c>
      <c r="D706" s="519">
        <v>1529</v>
      </c>
      <c r="E706" s="519">
        <v>1</v>
      </c>
      <c r="F706" s="519">
        <v>0</v>
      </c>
      <c r="G706" s="519">
        <v>1524</v>
      </c>
      <c r="H706" s="519">
        <v>4</v>
      </c>
    </row>
    <row r="707" spans="1:8" ht="9">
      <c r="A707" s="550"/>
      <c r="B707" s="556" t="s">
        <v>1592</v>
      </c>
      <c r="C707" s="551" t="s">
        <v>1593</v>
      </c>
      <c r="D707" s="519">
        <v>1170</v>
      </c>
      <c r="E707" s="519">
        <v>0</v>
      </c>
      <c r="F707" s="519">
        <v>0</v>
      </c>
      <c r="G707" s="519">
        <v>1169</v>
      </c>
      <c r="H707" s="519">
        <v>1</v>
      </c>
    </row>
    <row r="708" spans="1:8" ht="9">
      <c r="A708" s="550" t="s">
        <v>386</v>
      </c>
      <c r="B708" s="556" t="s">
        <v>387</v>
      </c>
      <c r="C708" s="551" t="s">
        <v>388</v>
      </c>
      <c r="D708" s="519">
        <v>95303</v>
      </c>
      <c r="E708" s="519">
        <v>1451</v>
      </c>
      <c r="F708" s="519">
        <v>4</v>
      </c>
      <c r="G708" s="519">
        <v>67118</v>
      </c>
      <c r="H708" s="519">
        <v>26730</v>
      </c>
    </row>
    <row r="709" spans="2:8" ht="9">
      <c r="B709" s="556" t="s">
        <v>1594</v>
      </c>
      <c r="C709" s="551" t="s">
        <v>1595</v>
      </c>
      <c r="D709" s="519">
        <v>5648</v>
      </c>
      <c r="E709" s="519">
        <v>63</v>
      </c>
      <c r="F709" s="519">
        <v>0</v>
      </c>
      <c r="G709" s="519">
        <v>3554</v>
      </c>
      <c r="H709" s="519">
        <v>2031</v>
      </c>
    </row>
    <row r="710" spans="1:8" ht="9">
      <c r="A710" s="564"/>
      <c r="B710" s="556" t="s">
        <v>1596</v>
      </c>
      <c r="C710" s="551" t="s">
        <v>1597</v>
      </c>
      <c r="D710" s="519">
        <v>6494</v>
      </c>
      <c r="E710" s="519">
        <v>105</v>
      </c>
      <c r="F710" s="519">
        <v>0</v>
      </c>
      <c r="G710" s="519">
        <v>4617</v>
      </c>
      <c r="H710" s="519">
        <v>1772</v>
      </c>
    </row>
    <row r="711" spans="1:8" ht="9">
      <c r="A711" s="564"/>
      <c r="B711" s="556" t="s">
        <v>1598</v>
      </c>
      <c r="C711" s="551" t="s">
        <v>1599</v>
      </c>
      <c r="D711" s="519">
        <v>5588</v>
      </c>
      <c r="E711" s="519">
        <v>42</v>
      </c>
      <c r="F711" s="519">
        <v>42</v>
      </c>
      <c r="G711" s="519">
        <v>3231</v>
      </c>
      <c r="H711" s="519">
        <v>2273</v>
      </c>
    </row>
    <row r="712" spans="2:8" ht="9">
      <c r="B712" s="556" t="s">
        <v>1600</v>
      </c>
      <c r="C712" s="551" t="s">
        <v>1601</v>
      </c>
      <c r="D712" s="519">
        <v>3724</v>
      </c>
      <c r="E712" s="519">
        <v>38</v>
      </c>
      <c r="F712" s="519">
        <v>0</v>
      </c>
      <c r="G712" s="519">
        <v>2606</v>
      </c>
      <c r="H712" s="519">
        <v>1080</v>
      </c>
    </row>
    <row r="713" spans="2:8" ht="9">
      <c r="B713" s="556" t="s">
        <v>1602</v>
      </c>
      <c r="C713" s="551" t="s">
        <v>1603</v>
      </c>
      <c r="D713" s="519">
        <v>3447</v>
      </c>
      <c r="E713" s="519">
        <v>147</v>
      </c>
      <c r="F713" s="519">
        <v>0</v>
      </c>
      <c r="G713" s="519">
        <v>1788</v>
      </c>
      <c r="H713" s="519">
        <v>1512</v>
      </c>
    </row>
    <row r="714" spans="1:8" ht="9">
      <c r="A714" s="550" t="s">
        <v>389</v>
      </c>
      <c r="B714" s="556" t="s">
        <v>390</v>
      </c>
      <c r="C714" s="551" t="s">
        <v>391</v>
      </c>
      <c r="D714" s="519">
        <v>141821</v>
      </c>
      <c r="E714" s="519">
        <v>1705</v>
      </c>
      <c r="F714" s="519">
        <v>3752</v>
      </c>
      <c r="G714" s="519">
        <v>84784</v>
      </c>
      <c r="H714" s="519">
        <v>51580</v>
      </c>
    </row>
    <row r="715" spans="1:8" ht="9">
      <c r="A715" s="550"/>
      <c r="B715" s="552" t="s">
        <v>1604</v>
      </c>
      <c r="C715" s="552" t="s">
        <v>1605</v>
      </c>
      <c r="D715" s="519">
        <v>8482</v>
      </c>
      <c r="E715" s="519">
        <v>58</v>
      </c>
      <c r="F715" s="519">
        <v>4</v>
      </c>
      <c r="G715" s="519">
        <v>7850</v>
      </c>
      <c r="H715" s="519">
        <v>570</v>
      </c>
    </row>
    <row r="716" spans="1:8" ht="9">
      <c r="A716" s="550" t="s">
        <v>1606</v>
      </c>
      <c r="B716" s="556" t="s">
        <v>567</v>
      </c>
      <c r="C716" s="551" t="s">
        <v>568</v>
      </c>
      <c r="D716" s="519">
        <v>9733</v>
      </c>
      <c r="E716" s="519">
        <v>1777</v>
      </c>
      <c r="F716" s="519">
        <v>0</v>
      </c>
      <c r="G716" s="519">
        <v>3129</v>
      </c>
      <c r="H716" s="519">
        <v>4827</v>
      </c>
    </row>
    <row r="717" spans="1:3" ht="9">
      <c r="A717" s="550"/>
      <c r="B717" s="556"/>
      <c r="C717" s="551"/>
    </row>
    <row r="719" spans="1:8" ht="9">
      <c r="A719" s="549" t="s">
        <v>392</v>
      </c>
      <c r="B719" s="556"/>
      <c r="D719" s="519">
        <f>SUM(D721:D751)</f>
        <v>2148458</v>
      </c>
      <c r="E719" s="519">
        <f>SUM(E721:E751)</f>
        <v>11657</v>
      </c>
      <c r="F719" s="519">
        <f>SUM(F721:F751)</f>
        <v>27055</v>
      </c>
      <c r="G719" s="519">
        <f>SUM(G721:G751)</f>
        <v>1199354</v>
      </c>
      <c r="H719" s="519">
        <f>SUM(H721:H751)</f>
        <v>910392</v>
      </c>
    </row>
    <row r="720" spans="1:3" ht="6" customHeight="1">
      <c r="A720" s="546"/>
      <c r="B720" s="547"/>
      <c r="C720" s="548"/>
    </row>
    <row r="721" spans="1:8" ht="9">
      <c r="A721" s="550" t="s">
        <v>379</v>
      </c>
      <c r="B721" s="556" t="s">
        <v>393</v>
      </c>
      <c r="C721" s="551" t="s">
        <v>394</v>
      </c>
      <c r="D721" s="519">
        <v>308331</v>
      </c>
      <c r="E721" s="519">
        <v>2382</v>
      </c>
      <c r="F721" s="519">
        <v>4117</v>
      </c>
      <c r="G721" s="519">
        <v>198746</v>
      </c>
      <c r="H721" s="519">
        <v>103086</v>
      </c>
    </row>
    <row r="722" spans="2:8" ht="9">
      <c r="B722" s="556" t="s">
        <v>1607</v>
      </c>
      <c r="C722" s="551" t="s">
        <v>1608</v>
      </c>
      <c r="D722" s="519">
        <v>6641</v>
      </c>
      <c r="E722" s="519">
        <v>1</v>
      </c>
      <c r="F722" s="519">
        <v>3</v>
      </c>
      <c r="G722" s="519">
        <v>5189</v>
      </c>
      <c r="H722" s="519">
        <v>1448</v>
      </c>
    </row>
    <row r="723" spans="1:8" ht="9">
      <c r="A723" s="550"/>
      <c r="B723" s="552" t="s">
        <v>1609</v>
      </c>
      <c r="C723" s="552" t="s">
        <v>1610</v>
      </c>
      <c r="D723" s="519">
        <v>5504</v>
      </c>
      <c r="E723" s="519">
        <v>6</v>
      </c>
      <c r="F723" s="519">
        <v>0</v>
      </c>
      <c r="G723" s="519">
        <v>4659</v>
      </c>
      <c r="H723" s="519">
        <v>839</v>
      </c>
    </row>
    <row r="724" spans="1:8" ht="9">
      <c r="A724" s="550"/>
      <c r="B724" s="552" t="s">
        <v>1611</v>
      </c>
      <c r="C724" s="552" t="s">
        <v>1612</v>
      </c>
      <c r="D724" s="519">
        <v>3002</v>
      </c>
      <c r="E724" s="519">
        <v>3</v>
      </c>
      <c r="F724" s="519">
        <v>16</v>
      </c>
      <c r="G724" s="519">
        <v>2904</v>
      </c>
      <c r="H724" s="519">
        <v>79</v>
      </c>
    </row>
    <row r="725" spans="1:8" ht="9">
      <c r="A725" s="550"/>
      <c r="B725" s="556" t="s">
        <v>395</v>
      </c>
      <c r="C725" s="551" t="s">
        <v>396</v>
      </c>
      <c r="D725" s="519">
        <v>397539</v>
      </c>
      <c r="E725" s="519">
        <v>220</v>
      </c>
      <c r="F725" s="519">
        <v>234</v>
      </c>
      <c r="G725" s="519">
        <v>189822</v>
      </c>
      <c r="H725" s="519">
        <v>207263</v>
      </c>
    </row>
    <row r="726" spans="2:8" ht="9">
      <c r="B726" s="552" t="s">
        <v>1613</v>
      </c>
      <c r="C726" s="551" t="s">
        <v>1614</v>
      </c>
      <c r="D726" s="519">
        <v>2627</v>
      </c>
      <c r="E726" s="519">
        <v>0</v>
      </c>
      <c r="F726" s="519">
        <v>0</v>
      </c>
      <c r="G726" s="519">
        <v>2604</v>
      </c>
      <c r="H726" s="519">
        <v>23</v>
      </c>
    </row>
    <row r="727" spans="2:8" ht="9">
      <c r="B727" s="552" t="s">
        <v>1615</v>
      </c>
      <c r="C727" s="551" t="s">
        <v>1616</v>
      </c>
      <c r="D727" s="519">
        <v>2496</v>
      </c>
      <c r="E727" s="519">
        <v>0</v>
      </c>
      <c r="F727" s="519">
        <v>6</v>
      </c>
      <c r="G727" s="519">
        <v>2193</v>
      </c>
      <c r="H727" s="519">
        <v>297</v>
      </c>
    </row>
    <row r="728" spans="2:8" ht="9">
      <c r="B728" s="556" t="s">
        <v>397</v>
      </c>
      <c r="C728" s="551" t="s">
        <v>398</v>
      </c>
      <c r="D728" s="519">
        <v>273530</v>
      </c>
      <c r="E728" s="519">
        <v>1722</v>
      </c>
      <c r="F728" s="519">
        <v>1670</v>
      </c>
      <c r="G728" s="519">
        <v>157871</v>
      </c>
      <c r="H728" s="519">
        <v>112267</v>
      </c>
    </row>
    <row r="729" spans="2:8" ht="9">
      <c r="B729" s="556" t="s">
        <v>1617</v>
      </c>
      <c r="C729" s="551" t="s">
        <v>1618</v>
      </c>
      <c r="D729" s="519">
        <v>47078</v>
      </c>
      <c r="E729" s="519">
        <v>4711</v>
      </c>
      <c r="F729" s="519">
        <v>0</v>
      </c>
      <c r="G729" s="519">
        <v>36025</v>
      </c>
      <c r="H729" s="519">
        <v>6342</v>
      </c>
    </row>
    <row r="730" spans="2:8" ht="9">
      <c r="B730" s="556" t="s">
        <v>1619</v>
      </c>
      <c r="C730" s="551" t="s">
        <v>1620</v>
      </c>
      <c r="D730" s="519">
        <v>457</v>
      </c>
      <c r="E730" s="519">
        <v>0</v>
      </c>
      <c r="F730" s="519">
        <v>2</v>
      </c>
      <c r="G730" s="519">
        <v>453</v>
      </c>
      <c r="H730" s="519">
        <v>2</v>
      </c>
    </row>
    <row r="731" spans="2:8" ht="9">
      <c r="B731" s="556" t="s">
        <v>1621</v>
      </c>
      <c r="C731" s="551" t="s">
        <v>1622</v>
      </c>
      <c r="D731" s="519">
        <v>1854</v>
      </c>
      <c r="E731" s="519">
        <v>0</v>
      </c>
      <c r="F731" s="519">
        <v>0</v>
      </c>
      <c r="G731" s="519">
        <v>1819</v>
      </c>
      <c r="H731" s="519">
        <v>35</v>
      </c>
    </row>
    <row r="732" spans="2:8" ht="9">
      <c r="B732" s="556" t="s">
        <v>1623</v>
      </c>
      <c r="C732" s="551" t="s">
        <v>1624</v>
      </c>
      <c r="D732" s="519">
        <v>268</v>
      </c>
      <c r="E732" s="519">
        <v>0</v>
      </c>
      <c r="F732" s="519">
        <v>0</v>
      </c>
      <c r="G732" s="519">
        <v>268</v>
      </c>
      <c r="H732" s="519">
        <v>0</v>
      </c>
    </row>
    <row r="733" spans="2:8" ht="9">
      <c r="B733" s="552" t="s">
        <v>569</v>
      </c>
      <c r="C733" s="552" t="s">
        <v>400</v>
      </c>
      <c r="D733" s="519">
        <v>415987</v>
      </c>
      <c r="E733" s="519">
        <v>404</v>
      </c>
      <c r="F733" s="519">
        <v>3892</v>
      </c>
      <c r="G733" s="519">
        <v>175410</v>
      </c>
      <c r="H733" s="519">
        <v>236281</v>
      </c>
    </row>
    <row r="734" spans="2:8" ht="9">
      <c r="B734" s="556" t="s">
        <v>1625</v>
      </c>
      <c r="C734" s="552" t="s">
        <v>1626</v>
      </c>
      <c r="D734" s="519">
        <v>4642</v>
      </c>
      <c r="E734" s="519">
        <v>0</v>
      </c>
      <c r="F734" s="519">
        <v>0</v>
      </c>
      <c r="G734" s="519">
        <v>2407</v>
      </c>
      <c r="H734" s="519">
        <v>2235</v>
      </c>
    </row>
    <row r="735" spans="2:8" ht="9">
      <c r="B735" s="556" t="s">
        <v>1627</v>
      </c>
      <c r="C735" s="551" t="s">
        <v>1628</v>
      </c>
      <c r="D735" s="519">
        <v>236119</v>
      </c>
      <c r="E735" s="519">
        <v>207</v>
      </c>
      <c r="F735" s="519">
        <v>4688</v>
      </c>
      <c r="G735" s="519">
        <v>159903</v>
      </c>
      <c r="H735" s="519">
        <v>71321</v>
      </c>
    </row>
    <row r="736" spans="2:8" ht="9">
      <c r="B736" s="556" t="s">
        <v>1629</v>
      </c>
      <c r="C736" s="551" t="s">
        <v>1630</v>
      </c>
      <c r="D736" s="519">
        <v>8093</v>
      </c>
      <c r="E736" s="519">
        <v>18</v>
      </c>
      <c r="F736" s="519">
        <v>3</v>
      </c>
      <c r="G736" s="519">
        <v>8072</v>
      </c>
      <c r="H736" s="519">
        <v>0</v>
      </c>
    </row>
    <row r="737" spans="2:8" ht="9">
      <c r="B737" s="556" t="s">
        <v>1631</v>
      </c>
      <c r="C737" s="551" t="s">
        <v>1632</v>
      </c>
      <c r="D737" s="519">
        <v>23458</v>
      </c>
      <c r="E737" s="519">
        <v>25</v>
      </c>
      <c r="F737" s="519">
        <v>546</v>
      </c>
      <c r="G737" s="519">
        <v>15180</v>
      </c>
      <c r="H737" s="519">
        <v>7707</v>
      </c>
    </row>
    <row r="738" spans="2:8" ht="9">
      <c r="B738" s="556" t="s">
        <v>1633</v>
      </c>
      <c r="C738" s="551" t="s">
        <v>1634</v>
      </c>
      <c r="D738" s="519">
        <v>6628</v>
      </c>
      <c r="E738" s="519">
        <v>0</v>
      </c>
      <c r="F738" s="519">
        <v>4</v>
      </c>
      <c r="G738" s="519">
        <v>4058</v>
      </c>
      <c r="H738" s="519">
        <v>2566</v>
      </c>
    </row>
    <row r="739" spans="2:8" ht="9">
      <c r="B739" s="556" t="s">
        <v>1635</v>
      </c>
      <c r="C739" s="551" t="s">
        <v>1636</v>
      </c>
      <c r="D739" s="519">
        <v>34057</v>
      </c>
      <c r="E739" s="519">
        <v>1</v>
      </c>
      <c r="F739" s="519">
        <v>5759</v>
      </c>
      <c r="G739" s="519">
        <v>23899</v>
      </c>
      <c r="H739" s="519">
        <v>4398</v>
      </c>
    </row>
    <row r="740" spans="2:8" ht="9">
      <c r="B740" s="556" t="s">
        <v>1629</v>
      </c>
      <c r="C740" s="552" t="s">
        <v>1637</v>
      </c>
      <c r="D740" s="519">
        <v>116570</v>
      </c>
      <c r="E740" s="519">
        <v>87</v>
      </c>
      <c r="F740" s="519">
        <v>253</v>
      </c>
      <c r="G740" s="519">
        <v>75587</v>
      </c>
      <c r="H740" s="519">
        <v>40643</v>
      </c>
    </row>
    <row r="741" spans="2:8" ht="9">
      <c r="B741" s="556" t="s">
        <v>1638</v>
      </c>
      <c r="C741" s="552" t="s">
        <v>1639</v>
      </c>
      <c r="D741" s="519">
        <v>12753</v>
      </c>
      <c r="E741" s="519">
        <v>0</v>
      </c>
      <c r="F741" s="519">
        <v>124</v>
      </c>
      <c r="G741" s="519">
        <v>8728</v>
      </c>
      <c r="H741" s="519">
        <v>3901</v>
      </c>
    </row>
    <row r="742" spans="2:8" ht="9">
      <c r="B742" s="556" t="s">
        <v>1640</v>
      </c>
      <c r="C742" s="552" t="s">
        <v>1641</v>
      </c>
      <c r="D742" s="519">
        <v>1580</v>
      </c>
      <c r="E742" s="519">
        <v>0</v>
      </c>
      <c r="F742" s="519">
        <v>2</v>
      </c>
      <c r="G742" s="519">
        <v>1480</v>
      </c>
      <c r="H742" s="519">
        <v>98</v>
      </c>
    </row>
    <row r="743" spans="2:8" ht="9">
      <c r="B743" s="556" t="s">
        <v>1642</v>
      </c>
      <c r="C743" s="551" t="s">
        <v>1643</v>
      </c>
      <c r="D743" s="519">
        <v>28</v>
      </c>
      <c r="E743" s="519">
        <v>0</v>
      </c>
      <c r="F743" s="519">
        <v>27</v>
      </c>
      <c r="G743" s="519">
        <v>0</v>
      </c>
      <c r="H743" s="519">
        <v>1</v>
      </c>
    </row>
    <row r="744" spans="1:8" ht="9">
      <c r="A744" s="550"/>
      <c r="B744" s="556" t="s">
        <v>1644</v>
      </c>
      <c r="C744" s="551" t="s">
        <v>1645</v>
      </c>
      <c r="D744" s="519">
        <v>670</v>
      </c>
      <c r="E744" s="519">
        <v>0</v>
      </c>
      <c r="F744" s="519">
        <v>0</v>
      </c>
      <c r="G744" s="519">
        <v>512</v>
      </c>
      <c r="H744" s="519">
        <v>158</v>
      </c>
    </row>
    <row r="745" spans="2:8" ht="9">
      <c r="B745" s="556" t="s">
        <v>1646</v>
      </c>
      <c r="C745" s="551" t="s">
        <v>1647</v>
      </c>
      <c r="D745" s="519">
        <v>1701</v>
      </c>
      <c r="E745" s="519">
        <v>0</v>
      </c>
      <c r="F745" s="519">
        <v>1</v>
      </c>
      <c r="G745" s="519">
        <v>1050</v>
      </c>
      <c r="H745" s="519">
        <v>650</v>
      </c>
    </row>
    <row r="746" spans="2:8" ht="9">
      <c r="B746" s="556" t="s">
        <v>1648</v>
      </c>
      <c r="C746" s="551" t="s">
        <v>1649</v>
      </c>
      <c r="D746" s="519">
        <v>247</v>
      </c>
      <c r="E746" s="519">
        <v>0</v>
      </c>
      <c r="F746" s="519">
        <v>2</v>
      </c>
      <c r="G746" s="519">
        <v>239</v>
      </c>
      <c r="H746" s="519">
        <v>6</v>
      </c>
    </row>
    <row r="747" spans="1:8" ht="9">
      <c r="A747" s="550"/>
      <c r="B747" s="556" t="s">
        <v>1650</v>
      </c>
      <c r="C747" s="551" t="s">
        <v>1651</v>
      </c>
      <c r="D747" s="519">
        <v>972</v>
      </c>
      <c r="E747" s="519">
        <v>0</v>
      </c>
      <c r="F747" s="519">
        <v>0</v>
      </c>
      <c r="G747" s="519">
        <v>903</v>
      </c>
      <c r="H747" s="519">
        <v>69</v>
      </c>
    </row>
    <row r="748" spans="1:8" ht="9">
      <c r="A748" s="550"/>
      <c r="B748" s="556" t="s">
        <v>1652</v>
      </c>
      <c r="C748" s="551" t="s">
        <v>1653</v>
      </c>
      <c r="D748" s="519">
        <v>1204</v>
      </c>
      <c r="E748" s="519">
        <v>0</v>
      </c>
      <c r="F748" s="519">
        <v>0</v>
      </c>
      <c r="G748" s="519">
        <v>877</v>
      </c>
      <c r="H748" s="519">
        <v>327</v>
      </c>
    </row>
    <row r="749" spans="1:8" ht="9">
      <c r="A749" s="550" t="s">
        <v>389</v>
      </c>
      <c r="B749" s="556" t="s">
        <v>401</v>
      </c>
      <c r="C749" s="551" t="s">
        <v>402</v>
      </c>
      <c r="D749" s="519">
        <v>225897</v>
      </c>
      <c r="E749" s="519">
        <v>1870</v>
      </c>
      <c r="F749" s="519">
        <v>5560</v>
      </c>
      <c r="G749" s="519">
        <v>113018</v>
      </c>
      <c r="H749" s="519">
        <v>105449</v>
      </c>
    </row>
    <row r="750" spans="2:8" ht="8.25" customHeight="1">
      <c r="B750" s="556" t="s">
        <v>1654</v>
      </c>
      <c r="C750" s="551" t="s">
        <v>1655</v>
      </c>
      <c r="D750" s="519">
        <v>2916</v>
      </c>
      <c r="E750" s="519">
        <v>0</v>
      </c>
      <c r="F750" s="519">
        <v>145</v>
      </c>
      <c r="G750" s="519">
        <v>1</v>
      </c>
      <c r="H750" s="519">
        <v>2770</v>
      </c>
    </row>
    <row r="751" spans="2:8" ht="9">
      <c r="B751" s="551" t="s">
        <v>1656</v>
      </c>
      <c r="C751" s="551" t="s">
        <v>1657</v>
      </c>
      <c r="D751" s="519">
        <v>5609</v>
      </c>
      <c r="E751" s="519">
        <v>0</v>
      </c>
      <c r="F751" s="519">
        <v>1</v>
      </c>
      <c r="G751" s="519">
        <v>5477</v>
      </c>
      <c r="H751" s="519">
        <v>131</v>
      </c>
    </row>
    <row r="753" spans="2:3" ht="9">
      <c r="B753" s="556"/>
      <c r="C753" s="551"/>
    </row>
    <row r="754" spans="2:3" ht="9">
      <c r="B754" s="556"/>
      <c r="C754" s="551"/>
    </row>
    <row r="755" spans="4:8" ht="9">
      <c r="D755" s="518"/>
      <c r="E755" s="518"/>
      <c r="F755" s="518"/>
      <c r="G755" s="518"/>
      <c r="H755" s="518"/>
    </row>
    <row r="756" spans="4:8" ht="9">
      <c r="D756" s="518"/>
      <c r="E756" s="518"/>
      <c r="F756" s="518"/>
      <c r="G756" s="518"/>
      <c r="H756" s="518"/>
    </row>
    <row r="759" ht="9">
      <c r="A759" s="549"/>
    </row>
    <row r="760" spans="4:8" ht="9">
      <c r="D760" s="518"/>
      <c r="E760" s="518"/>
      <c r="F760" s="518"/>
      <c r="G760" s="518"/>
      <c r="H760" s="518"/>
    </row>
    <row r="764" spans="4:8" ht="9">
      <c r="D764" s="518"/>
      <c r="E764" s="518"/>
      <c r="F764" s="518"/>
      <c r="G764" s="518"/>
      <c r="H764" s="518"/>
    </row>
    <row r="765" spans="4:8" ht="9">
      <c r="D765" s="518"/>
      <c r="E765" s="518"/>
      <c r="F765" s="518"/>
      <c r="G765" s="518"/>
      <c r="H765" s="518"/>
    </row>
    <row r="769" spans="4:8" ht="9">
      <c r="D769" s="518"/>
      <c r="E769" s="518"/>
      <c r="F769" s="518"/>
      <c r="G769" s="518"/>
      <c r="H769" s="518"/>
    </row>
    <row r="770" spans="4:8" ht="9">
      <c r="D770" s="518"/>
      <c r="E770" s="518"/>
      <c r="F770" s="518"/>
      <c r="G770" s="518"/>
      <c r="H770" s="518"/>
    </row>
    <row r="771" spans="4:8" ht="9">
      <c r="D771" s="518"/>
      <c r="E771" s="518"/>
      <c r="F771" s="518"/>
      <c r="G771" s="518"/>
      <c r="H771" s="518"/>
    </row>
    <row r="772" spans="4:8" ht="9">
      <c r="D772" s="518"/>
      <c r="E772" s="518"/>
      <c r="F772" s="518"/>
      <c r="G772" s="518"/>
      <c r="H772" s="518"/>
    </row>
    <row r="776" spans="4:8" ht="9">
      <c r="D776" s="518"/>
      <c r="E776" s="518"/>
      <c r="F776" s="518"/>
      <c r="G776" s="518"/>
      <c r="H776" s="518"/>
    </row>
    <row r="778" spans="1:3" ht="9">
      <c r="A778" s="565"/>
      <c r="B778" s="566"/>
      <c r="C778" s="566"/>
    </row>
    <row r="779" spans="1:3" ht="9">
      <c r="A779" s="550"/>
      <c r="B779" s="566"/>
      <c r="C779" s="566"/>
    </row>
    <row r="780" spans="1:3" ht="9">
      <c r="A780" s="550"/>
      <c r="B780" s="566"/>
      <c r="C780" s="566"/>
    </row>
    <row r="781" spans="1:3" ht="9">
      <c r="A781" s="550"/>
      <c r="B781" s="566"/>
      <c r="C781" s="566"/>
    </row>
    <row r="782" spans="1:3" ht="9">
      <c r="A782" s="550"/>
      <c r="B782" s="566"/>
      <c r="C782" s="566"/>
    </row>
    <row r="783" spans="1:3" ht="9">
      <c r="A783" s="550"/>
      <c r="B783" s="566"/>
      <c r="C783" s="566"/>
    </row>
    <row r="784" spans="1:3" ht="9">
      <c r="A784" s="550"/>
      <c r="B784" s="566"/>
      <c r="C784" s="566"/>
    </row>
    <row r="785" spans="1:3" ht="9">
      <c r="A785" s="550"/>
      <c r="B785" s="566"/>
      <c r="C785" s="566"/>
    </row>
    <row r="786" spans="1:3" ht="9">
      <c r="A786" s="550"/>
      <c r="B786" s="566"/>
      <c r="C786" s="566"/>
    </row>
    <row r="787" spans="1:3" ht="9">
      <c r="A787" s="550"/>
      <c r="B787" s="566"/>
      <c r="C787" s="566"/>
    </row>
    <row r="788" spans="1:3" ht="9">
      <c r="A788" s="550"/>
      <c r="B788" s="566"/>
      <c r="C788" s="566"/>
    </row>
    <row r="789" spans="1:3" ht="9">
      <c r="A789" s="550"/>
      <c r="B789" s="566"/>
      <c r="C789" s="566"/>
    </row>
    <row r="790" spans="1:3" ht="9">
      <c r="A790" s="550"/>
      <c r="B790" s="566"/>
      <c r="C790" s="566"/>
    </row>
    <row r="791" spans="1:8" s="557" customFormat="1" ht="9">
      <c r="A791" s="550"/>
      <c r="B791" s="566"/>
      <c r="C791" s="566"/>
      <c r="D791" s="519"/>
      <c r="E791" s="519"/>
      <c r="F791" s="519"/>
      <c r="G791" s="519"/>
      <c r="H791" s="519"/>
    </row>
    <row r="792" spans="1:3" ht="9">
      <c r="A792" s="550"/>
      <c r="B792" s="566"/>
      <c r="C792" s="566"/>
    </row>
    <row r="793" spans="1:2" ht="9">
      <c r="A793" s="550"/>
      <c r="B793" s="518" t="s">
        <v>484</v>
      </c>
    </row>
    <row r="804" spans="1:8" s="557" customFormat="1" ht="9">
      <c r="A804" s="518"/>
      <c r="B804" s="518"/>
      <c r="C804" s="518"/>
      <c r="D804" s="519"/>
      <c r="E804" s="519"/>
      <c r="F804" s="519"/>
      <c r="G804" s="519"/>
      <c r="H804" s="519"/>
    </row>
    <row r="805" ht="3.75" customHeight="1"/>
  </sheetData>
  <printOptions horizontalCentered="1"/>
  <pageMargins left="1" right="1" top="0.6" bottom="0.6" header="0.5" footer="0.5"/>
  <pageSetup orientation="landscape" r:id="rId1"/>
  <headerFooter alignWithMargins="0">
    <oddFooter>&amp;CPage &amp;8&amp;P+46</oddFooter>
  </headerFooter>
  <rowBreaks count="14" manualBreakCount="14">
    <brk id="61" max="255" man="1"/>
    <brk id="110" max="65535" man="1"/>
    <brk id="159" max="255" man="1"/>
    <brk id="203" max="65535" man="1"/>
    <brk id="252" max="255" man="1"/>
    <brk id="300" max="65535" man="1"/>
    <brk id="350" max="255" man="1"/>
    <brk id="399" max="255" man="1"/>
    <brk id="449" max="255" man="1"/>
    <brk id="498" max="255" man="1"/>
    <brk id="545" max="65535" man="1"/>
    <brk id="598" max="255" man="1"/>
    <brk id="651" max="255" man="1"/>
    <brk id="70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238"/>
  <sheetViews>
    <sheetView zoomScale="135" zoomScaleNormal="135" workbookViewId="0" topLeftCell="A197">
      <selection activeCell="H215" sqref="H215"/>
    </sheetView>
  </sheetViews>
  <sheetFormatPr defaultColWidth="9.33203125" defaultRowHeight="10.5"/>
  <cols>
    <col min="1" max="1" width="14.66015625" style="572" customWidth="1"/>
    <col min="2" max="2" width="24.33203125" style="572" customWidth="1"/>
    <col min="3" max="3" width="7" style="572" customWidth="1"/>
    <col min="4" max="4" width="9.16015625" style="574" customWidth="1"/>
    <col min="5" max="5" width="12.5" style="574" customWidth="1"/>
    <col min="6" max="6" width="8.83203125" style="574" customWidth="1"/>
    <col min="7" max="7" width="8.66015625" style="575" customWidth="1"/>
    <col min="8" max="8" width="11" style="571" customWidth="1"/>
    <col min="9" max="9" width="6.16015625" style="572" customWidth="1"/>
    <col min="10" max="10" width="6" style="572" customWidth="1"/>
    <col min="11" max="11" width="11.5" style="572" customWidth="1"/>
    <col min="12" max="12" width="12.33203125" style="572" customWidth="1"/>
    <col min="13" max="16384" width="6" style="572" customWidth="1"/>
  </cols>
  <sheetData>
    <row r="1" spans="1:7" ht="12.75" customHeight="1">
      <c r="A1" s="567" t="s">
        <v>1658</v>
      </c>
      <c r="B1" s="568"/>
      <c r="C1" s="568"/>
      <c r="D1" s="569"/>
      <c r="E1" s="569"/>
      <c r="F1" s="569"/>
      <c r="G1" s="570"/>
    </row>
    <row r="2" spans="1:7" ht="12.75" customHeight="1">
      <c r="A2" s="567" t="s">
        <v>1659</v>
      </c>
      <c r="B2" s="568"/>
      <c r="C2" s="568"/>
      <c r="D2" s="569"/>
      <c r="E2" s="569"/>
      <c r="F2" s="569"/>
      <c r="G2" s="570"/>
    </row>
    <row r="3" spans="1:7" ht="10.5" customHeight="1">
      <c r="A3" s="573" t="s">
        <v>26</v>
      </c>
      <c r="B3" s="568"/>
      <c r="C3" s="568"/>
      <c r="D3" s="569"/>
      <c r="E3" s="569"/>
      <c r="F3" s="569"/>
      <c r="G3" s="570"/>
    </row>
    <row r="4" ht="3.75" customHeight="1"/>
    <row r="5" spans="1:7" ht="9">
      <c r="A5" s="576"/>
      <c r="B5" s="576"/>
      <c r="C5" s="576"/>
      <c r="D5" s="577"/>
      <c r="E5" s="577"/>
      <c r="F5" s="577"/>
      <c r="G5" s="578"/>
    </row>
    <row r="6" spans="1:7" ht="9">
      <c r="A6" s="579"/>
      <c r="B6" s="579"/>
      <c r="C6" s="579"/>
      <c r="D6" s="580"/>
      <c r="E6" s="580"/>
      <c r="F6" s="580"/>
      <c r="G6" s="581" t="s">
        <v>42</v>
      </c>
    </row>
    <row r="7" spans="1:7" ht="9">
      <c r="A7" s="579"/>
      <c r="B7" s="579"/>
      <c r="C7" s="579"/>
      <c r="D7" s="582"/>
      <c r="E7" s="582"/>
      <c r="F7" s="583" t="s">
        <v>1660</v>
      </c>
      <c r="G7" s="581" t="s">
        <v>1661</v>
      </c>
    </row>
    <row r="8" spans="1:7" ht="9">
      <c r="A8" s="579"/>
      <c r="B8" s="579"/>
      <c r="C8" s="579"/>
      <c r="D8" s="582"/>
      <c r="E8" s="582"/>
      <c r="F8" s="583" t="s">
        <v>1662</v>
      </c>
      <c r="G8" s="581" t="s">
        <v>1663</v>
      </c>
    </row>
    <row r="9" spans="1:7" ht="10.5">
      <c r="A9" s="584" t="s">
        <v>36</v>
      </c>
      <c r="B9" s="579"/>
      <c r="C9" s="579" t="s">
        <v>37</v>
      </c>
      <c r="D9" s="582"/>
      <c r="E9" s="582" t="s">
        <v>1664</v>
      </c>
      <c r="F9" s="583" t="s">
        <v>40</v>
      </c>
      <c r="G9" s="585" t="s">
        <v>1664</v>
      </c>
    </row>
    <row r="10" spans="1:7" ht="10.5">
      <c r="A10" s="584" t="s">
        <v>48</v>
      </c>
      <c r="B10" s="579" t="s">
        <v>49</v>
      </c>
      <c r="C10" s="579" t="s">
        <v>50</v>
      </c>
      <c r="D10" s="582" t="s">
        <v>42</v>
      </c>
      <c r="E10" s="583" t="s">
        <v>1665</v>
      </c>
      <c r="F10" s="583" t="s">
        <v>1665</v>
      </c>
      <c r="G10" s="581" t="s">
        <v>1666</v>
      </c>
    </row>
    <row r="11" spans="1:7" ht="3.75" customHeight="1">
      <c r="A11" s="586"/>
      <c r="B11" s="586"/>
      <c r="C11" s="586"/>
      <c r="D11" s="587"/>
      <c r="E11" s="587"/>
      <c r="F11" s="587"/>
      <c r="G11" s="588"/>
    </row>
    <row r="12" ht="9">
      <c r="G12" s="572"/>
    </row>
    <row r="13" spans="1:8" ht="10.5">
      <c r="A13" s="589" t="s">
        <v>719</v>
      </c>
      <c r="D13" s="574">
        <f>SUM(D15+D27+D36+D46+D59+D67+D75+D86+D95+D105+D113+D121+D129+D137+D143+D153+D165+D173+D183+D193+D208+D218)</f>
        <v>1692059</v>
      </c>
      <c r="E13" s="574">
        <f>SUM(E15+E27+E36+E46+E59+E67+E75+E86+E95+E105+E113+E121+E129+E137+E143+E153+E165+E173+E183+E193+E208+E218)</f>
        <v>901115</v>
      </c>
      <c r="F13" s="574">
        <f>SUM(F15+F27+F36+F46+F59+F67+F75+F86+F95+F105+F113+F121+F129+F137+F143+F153+F165+F173+F183+F193+F208+F218)</f>
        <v>790944</v>
      </c>
      <c r="G13" s="590">
        <v>163.05166488184082</v>
      </c>
      <c r="H13" s="574"/>
    </row>
    <row r="14" ht="3.75" customHeight="1">
      <c r="G14" s="571"/>
    </row>
    <row r="15" spans="1:7" ht="9">
      <c r="A15" s="591" t="s">
        <v>60</v>
      </c>
      <c r="D15" s="574">
        <f>SUM(D18:D25)</f>
        <v>81751</v>
      </c>
      <c r="E15" s="574">
        <f>SUM(E18:E25)</f>
        <v>34353</v>
      </c>
      <c r="F15" s="574">
        <f>SUM(F18:F25)</f>
        <v>47398</v>
      </c>
      <c r="G15" s="590">
        <v>106.63784822286263</v>
      </c>
    </row>
    <row r="16" spans="4:7" ht="3.75" customHeight="1">
      <c r="D16" s="572"/>
      <c r="G16" s="571"/>
    </row>
    <row r="17" spans="2:7" ht="9">
      <c r="B17" s="592"/>
      <c r="C17" s="593"/>
      <c r="G17" s="571"/>
    </row>
    <row r="18" spans="1:7" ht="9">
      <c r="A18" s="594" t="s">
        <v>61</v>
      </c>
      <c r="B18" s="595" t="s">
        <v>62</v>
      </c>
      <c r="C18" s="595" t="s">
        <v>63</v>
      </c>
      <c r="D18" s="596">
        <v>7175</v>
      </c>
      <c r="E18" s="596">
        <f aca="true" t="shared" si="0" ref="E18:E24">(D18-F18)</f>
        <v>4660</v>
      </c>
      <c r="F18" s="596">
        <v>2515</v>
      </c>
      <c r="G18" s="590">
        <v>131.67896995708153</v>
      </c>
    </row>
    <row r="19" spans="1:7" ht="9">
      <c r="A19" s="594" t="s">
        <v>64</v>
      </c>
      <c r="B19" s="595" t="s">
        <v>65</v>
      </c>
      <c r="C19" s="595" t="s">
        <v>66</v>
      </c>
      <c r="D19" s="596">
        <v>29555</v>
      </c>
      <c r="E19" s="596">
        <f t="shared" si="0"/>
        <v>21916</v>
      </c>
      <c r="F19" s="596">
        <v>7639</v>
      </c>
      <c r="G19" s="590">
        <v>97.27514144916955</v>
      </c>
    </row>
    <row r="20" spans="1:7" ht="9">
      <c r="A20" s="594" t="s">
        <v>67</v>
      </c>
      <c r="B20" s="595" t="s">
        <v>68</v>
      </c>
      <c r="C20" s="595" t="s">
        <v>69</v>
      </c>
      <c r="D20" s="596">
        <v>2255</v>
      </c>
      <c r="E20" s="596">
        <f t="shared" si="0"/>
        <v>39</v>
      </c>
      <c r="F20" s="596">
        <v>2216</v>
      </c>
      <c r="G20" s="590">
        <v>630.025641025641</v>
      </c>
    </row>
    <row r="21" spans="1:7" ht="9">
      <c r="A21" s="594"/>
      <c r="B21" s="595" t="s">
        <v>70</v>
      </c>
      <c r="C21" s="595" t="s">
        <v>71</v>
      </c>
      <c r="D21" s="596">
        <v>19145</v>
      </c>
      <c r="E21" s="596">
        <f t="shared" si="0"/>
        <v>2724</v>
      </c>
      <c r="F21" s="596">
        <v>16421</v>
      </c>
      <c r="G21" s="590">
        <v>104.34838472834068</v>
      </c>
    </row>
    <row r="22" spans="1:7" ht="9">
      <c r="A22" s="594" t="s">
        <v>74</v>
      </c>
      <c r="B22" s="595" t="s">
        <v>75</v>
      </c>
      <c r="C22" s="595" t="s">
        <v>76</v>
      </c>
      <c r="D22" s="596">
        <v>10523</v>
      </c>
      <c r="E22" s="596">
        <f t="shared" si="0"/>
        <v>1616</v>
      </c>
      <c r="F22" s="596">
        <v>8907</v>
      </c>
      <c r="G22" s="590">
        <v>190.34096534653466</v>
      </c>
    </row>
    <row r="23" spans="1:7" ht="9">
      <c r="A23" s="594" t="s">
        <v>77</v>
      </c>
      <c r="B23" s="595" t="s">
        <v>78</v>
      </c>
      <c r="C23" s="595" t="s">
        <v>79</v>
      </c>
      <c r="D23" s="596">
        <v>10496</v>
      </c>
      <c r="E23" s="596">
        <f t="shared" si="0"/>
        <v>2123</v>
      </c>
      <c r="F23" s="596">
        <v>8373</v>
      </c>
      <c r="G23" s="590">
        <v>80.06076307112576</v>
      </c>
    </row>
    <row r="24" spans="1:7" ht="9">
      <c r="A24" s="594" t="s">
        <v>80</v>
      </c>
      <c r="B24" s="595" t="s">
        <v>81</v>
      </c>
      <c r="C24" s="595" t="s">
        <v>82</v>
      </c>
      <c r="D24" s="596">
        <v>2602</v>
      </c>
      <c r="E24" s="596">
        <f t="shared" si="0"/>
        <v>1275</v>
      </c>
      <c r="F24" s="596">
        <v>1327</v>
      </c>
      <c r="G24" s="590">
        <v>103.09647058823529</v>
      </c>
    </row>
    <row r="25" spans="4:7" ht="9">
      <c r="D25" s="596"/>
      <c r="E25" s="596"/>
      <c r="F25" s="596"/>
      <c r="G25" s="571"/>
    </row>
    <row r="26" spans="2:7" ht="9">
      <c r="B26" s="597"/>
      <c r="C26" s="597"/>
      <c r="G26" s="571"/>
    </row>
    <row r="27" spans="1:7" ht="9">
      <c r="A27" s="591" t="s">
        <v>83</v>
      </c>
      <c r="B27" s="597"/>
      <c r="D27" s="574">
        <f>SUM(D29:D34)</f>
        <v>65900</v>
      </c>
      <c r="E27" s="574">
        <f>SUM(E29:E34)</f>
        <v>15153</v>
      </c>
      <c r="F27" s="574">
        <f>SUM(F29:F34)</f>
        <v>50747</v>
      </c>
      <c r="G27" s="590">
        <v>143.18973140632218</v>
      </c>
    </row>
    <row r="28" ht="3.75" customHeight="1">
      <c r="G28" s="571"/>
    </row>
    <row r="29" spans="1:7" ht="9">
      <c r="A29" s="594" t="s">
        <v>84</v>
      </c>
      <c r="B29" s="595" t="s">
        <v>85</v>
      </c>
      <c r="C29" s="595" t="s">
        <v>86</v>
      </c>
      <c r="D29" s="596">
        <v>6050</v>
      </c>
      <c r="E29" s="596">
        <f>(D29-F29)</f>
        <v>3052</v>
      </c>
      <c r="F29" s="596">
        <v>2998</v>
      </c>
      <c r="G29" s="590">
        <v>80.608125819135</v>
      </c>
    </row>
    <row r="30" spans="1:7" ht="9">
      <c r="A30" s="594"/>
      <c r="B30" s="595" t="s">
        <v>87</v>
      </c>
      <c r="C30" s="595" t="s">
        <v>88</v>
      </c>
      <c r="D30" s="596">
        <v>192</v>
      </c>
      <c r="E30" s="596">
        <f>(D30-F30)</f>
        <v>192</v>
      </c>
      <c r="F30" s="574">
        <v>0</v>
      </c>
      <c r="G30" s="590">
        <v>160.875</v>
      </c>
    </row>
    <row r="31" spans="1:7" ht="9">
      <c r="A31" s="594"/>
      <c r="B31" s="595" t="s">
        <v>89</v>
      </c>
      <c r="C31" s="595" t="s">
        <v>90</v>
      </c>
      <c r="D31" s="596">
        <v>46257</v>
      </c>
      <c r="E31" s="596">
        <f>(D31-F31)</f>
        <v>2554</v>
      </c>
      <c r="F31" s="574">
        <v>43703</v>
      </c>
      <c r="G31" s="590">
        <v>81.50704776820673</v>
      </c>
    </row>
    <row r="32" spans="1:7" ht="9">
      <c r="A32" s="594"/>
      <c r="B32" s="595" t="s">
        <v>91</v>
      </c>
      <c r="C32" s="595" t="s">
        <v>92</v>
      </c>
      <c r="D32" s="596">
        <v>2216</v>
      </c>
      <c r="E32" s="596">
        <f>(D32-F32)</f>
        <v>936</v>
      </c>
      <c r="F32" s="596">
        <v>1280</v>
      </c>
      <c r="G32" s="590">
        <v>271.03846153846155</v>
      </c>
    </row>
    <row r="33" spans="1:7" ht="9">
      <c r="A33" s="594"/>
      <c r="B33" s="595" t="s">
        <v>93</v>
      </c>
      <c r="C33" s="595" t="s">
        <v>94</v>
      </c>
      <c r="D33" s="596">
        <v>11185</v>
      </c>
      <c r="E33" s="596">
        <f>(D33-F33)</f>
        <v>8419</v>
      </c>
      <c r="F33" s="596">
        <v>2766</v>
      </c>
      <c r="G33" s="590">
        <v>169.97137427247893</v>
      </c>
    </row>
    <row r="34" spans="1:8" ht="9">
      <c r="A34" s="594"/>
      <c r="D34" s="596"/>
      <c r="E34" s="596"/>
      <c r="F34" s="596"/>
      <c r="G34" s="571"/>
      <c r="H34" s="572"/>
    </row>
    <row r="35" spans="1:8" ht="9">
      <c r="A35" s="594"/>
      <c r="B35" s="595"/>
      <c r="C35" s="595"/>
      <c r="G35" s="571"/>
      <c r="H35" s="572"/>
    </row>
    <row r="36" spans="1:7" ht="9">
      <c r="A36" s="591" t="s">
        <v>95</v>
      </c>
      <c r="B36" s="595"/>
      <c r="D36" s="574">
        <f>SUM(D38:D44)</f>
        <v>36575</v>
      </c>
      <c r="E36" s="574">
        <f>SUM(E38:E44)</f>
        <v>6016</v>
      </c>
      <c r="F36" s="574">
        <f>SUM(F38:F44)</f>
        <v>30559</v>
      </c>
      <c r="G36" s="590">
        <v>100.3184840425532</v>
      </c>
    </row>
    <row r="37" spans="7:8" ht="3.75" customHeight="1">
      <c r="G37" s="571"/>
      <c r="H37" s="572"/>
    </row>
    <row r="38" spans="1:7" ht="9">
      <c r="A38" s="594" t="s">
        <v>96</v>
      </c>
      <c r="B38" s="595" t="s">
        <v>97</v>
      </c>
      <c r="C38" s="595" t="s">
        <v>98</v>
      </c>
      <c r="D38" s="596">
        <v>5828</v>
      </c>
      <c r="E38" s="596">
        <f aca="true" t="shared" si="1" ref="E38:E43">(D38-F38)</f>
        <v>851</v>
      </c>
      <c r="F38" s="596">
        <v>4977</v>
      </c>
      <c r="G38" s="590">
        <v>82.44770857814336</v>
      </c>
    </row>
    <row r="39" spans="1:7" ht="9">
      <c r="A39" s="594" t="s">
        <v>84</v>
      </c>
      <c r="B39" s="595" t="s">
        <v>99</v>
      </c>
      <c r="C39" s="595" t="s">
        <v>100</v>
      </c>
      <c r="D39" s="596">
        <v>3095</v>
      </c>
      <c r="E39" s="596">
        <f t="shared" si="1"/>
        <v>257</v>
      </c>
      <c r="F39" s="596">
        <v>2838</v>
      </c>
      <c r="G39" s="590">
        <v>68.56420233463035</v>
      </c>
    </row>
    <row r="40" spans="1:7" ht="9">
      <c r="A40" s="594"/>
      <c r="B40" s="595" t="s">
        <v>101</v>
      </c>
      <c r="C40" s="595" t="s">
        <v>102</v>
      </c>
      <c r="D40" s="596">
        <v>4255</v>
      </c>
      <c r="E40" s="596">
        <f t="shared" si="1"/>
        <v>927</v>
      </c>
      <c r="F40" s="596">
        <v>3328</v>
      </c>
      <c r="G40" s="590">
        <v>75.45091693635383</v>
      </c>
    </row>
    <row r="41" spans="1:7" ht="9">
      <c r="A41" s="594"/>
      <c r="B41" s="595" t="s">
        <v>103</v>
      </c>
      <c r="C41" s="595" t="s">
        <v>104</v>
      </c>
      <c r="D41" s="596">
        <v>4005</v>
      </c>
      <c r="E41" s="596">
        <f t="shared" si="1"/>
        <v>1348</v>
      </c>
      <c r="F41" s="596">
        <v>2657</v>
      </c>
      <c r="G41" s="590">
        <v>105.46958456973294</v>
      </c>
    </row>
    <row r="42" spans="1:7" ht="9">
      <c r="A42" s="594"/>
      <c r="B42" s="595" t="s">
        <v>84</v>
      </c>
      <c r="C42" s="595" t="s">
        <v>105</v>
      </c>
      <c r="D42" s="596">
        <v>4510</v>
      </c>
      <c r="E42" s="596">
        <f t="shared" si="1"/>
        <v>1145</v>
      </c>
      <c r="F42" s="596">
        <v>3365</v>
      </c>
      <c r="G42" s="590">
        <v>106.53100436681223</v>
      </c>
    </row>
    <row r="43" spans="1:7" ht="9">
      <c r="A43" s="594"/>
      <c r="B43" s="595" t="s">
        <v>106</v>
      </c>
      <c r="C43" s="595" t="s">
        <v>107</v>
      </c>
      <c r="D43" s="596">
        <v>14882</v>
      </c>
      <c r="E43" s="596">
        <f t="shared" si="1"/>
        <v>1488</v>
      </c>
      <c r="F43" s="596">
        <v>13394</v>
      </c>
      <c r="G43" s="590">
        <v>122.06854838709677</v>
      </c>
    </row>
    <row r="44" spans="1:7" ht="9">
      <c r="A44" s="594"/>
      <c r="D44" s="596"/>
      <c r="E44" s="596"/>
      <c r="F44" s="596"/>
      <c r="G44" s="590"/>
    </row>
    <row r="45" spans="1:8" ht="9">
      <c r="A45" s="594"/>
      <c r="B45" s="595"/>
      <c r="C45" s="595"/>
      <c r="D45" s="572"/>
      <c r="E45" s="572"/>
      <c r="F45" s="572"/>
      <c r="G45" s="571"/>
      <c r="H45" s="572"/>
    </row>
    <row r="46" spans="1:7" ht="9">
      <c r="A46" s="591" t="s">
        <v>108</v>
      </c>
      <c r="B46" s="595"/>
      <c r="D46" s="596">
        <f>SUM(D48:D57)</f>
        <v>55041</v>
      </c>
      <c r="E46" s="596">
        <f>SUM(E48:E57)</f>
        <v>32924</v>
      </c>
      <c r="F46" s="596">
        <f>SUM(F48:F57)</f>
        <v>22117</v>
      </c>
      <c r="G46" s="590">
        <v>149.47649131332767</v>
      </c>
    </row>
    <row r="47" spans="7:8" ht="3.75" customHeight="1">
      <c r="G47" s="571"/>
      <c r="H47" s="572"/>
    </row>
    <row r="48" spans="1:7" ht="9">
      <c r="A48" s="594" t="s">
        <v>109</v>
      </c>
      <c r="B48" s="598" t="s">
        <v>110</v>
      </c>
      <c r="C48" s="595" t="s">
        <v>111</v>
      </c>
      <c r="D48" s="596">
        <v>721</v>
      </c>
      <c r="E48" s="596">
        <f aca="true" t="shared" si="2" ref="E48:E57">(D48-F48)</f>
        <v>439</v>
      </c>
      <c r="F48" s="596">
        <v>282</v>
      </c>
      <c r="G48" s="590">
        <v>107.85649202733485</v>
      </c>
    </row>
    <row r="49" spans="1:7" ht="9">
      <c r="A49" s="594" t="s">
        <v>112</v>
      </c>
      <c r="B49" s="598" t="s">
        <v>113</v>
      </c>
      <c r="C49" s="595" t="s">
        <v>114</v>
      </c>
      <c r="D49" s="596">
        <v>7200</v>
      </c>
      <c r="E49" s="596">
        <f t="shared" si="2"/>
        <v>5673</v>
      </c>
      <c r="F49" s="596">
        <v>1527</v>
      </c>
      <c r="G49" s="590">
        <v>106.61061166931077</v>
      </c>
    </row>
    <row r="50" spans="1:7" ht="9">
      <c r="A50" s="594"/>
      <c r="B50" s="598" t="s">
        <v>115</v>
      </c>
      <c r="C50" s="595" t="s">
        <v>116</v>
      </c>
      <c r="D50" s="596">
        <v>2482</v>
      </c>
      <c r="E50" s="596">
        <f t="shared" si="2"/>
        <v>1396</v>
      </c>
      <c r="F50" s="596">
        <v>1086</v>
      </c>
      <c r="G50" s="590">
        <v>188.27650429799428</v>
      </c>
    </row>
    <row r="51" spans="1:7" ht="9">
      <c r="A51" s="594"/>
      <c r="B51" s="598" t="s">
        <v>117</v>
      </c>
      <c r="C51" s="595" t="s">
        <v>118</v>
      </c>
      <c r="D51" s="596">
        <v>5729</v>
      </c>
      <c r="E51" s="596">
        <f t="shared" si="2"/>
        <v>2810</v>
      </c>
      <c r="F51" s="596">
        <v>2919</v>
      </c>
      <c r="G51" s="590">
        <v>70.75338078291814</v>
      </c>
    </row>
    <row r="52" spans="1:7" ht="9">
      <c r="A52" s="594"/>
      <c r="B52" s="598" t="s">
        <v>119</v>
      </c>
      <c r="C52" s="595" t="s">
        <v>120</v>
      </c>
      <c r="D52" s="596">
        <v>7051</v>
      </c>
      <c r="E52" s="596">
        <f t="shared" si="2"/>
        <v>2156</v>
      </c>
      <c r="F52" s="596">
        <v>4895</v>
      </c>
      <c r="G52" s="590">
        <v>178.1303339517625</v>
      </c>
    </row>
    <row r="53" spans="1:7" ht="9">
      <c r="A53" s="594"/>
      <c r="B53" s="598" t="s">
        <v>121</v>
      </c>
      <c r="C53" s="595" t="s">
        <v>122</v>
      </c>
      <c r="D53" s="596">
        <v>4218</v>
      </c>
      <c r="E53" s="596">
        <f t="shared" si="2"/>
        <v>3537</v>
      </c>
      <c r="F53" s="596">
        <v>681</v>
      </c>
      <c r="G53" s="590">
        <v>140.3109980209217</v>
      </c>
    </row>
    <row r="54" spans="1:7" ht="9">
      <c r="A54" s="594"/>
      <c r="B54" s="598" t="s">
        <v>123</v>
      </c>
      <c r="C54" s="595" t="s">
        <v>124</v>
      </c>
      <c r="D54" s="596">
        <v>9890</v>
      </c>
      <c r="E54" s="596">
        <f t="shared" si="2"/>
        <v>5348</v>
      </c>
      <c r="F54" s="596">
        <v>4542</v>
      </c>
      <c r="G54" s="590">
        <v>81.54917726252805</v>
      </c>
    </row>
    <row r="55" spans="1:7" ht="9">
      <c r="A55" s="594"/>
      <c r="B55" s="598" t="s">
        <v>1667</v>
      </c>
      <c r="C55" s="595" t="s">
        <v>126</v>
      </c>
      <c r="D55" s="596">
        <v>10135</v>
      </c>
      <c r="E55" s="596">
        <f t="shared" si="2"/>
        <v>5991</v>
      </c>
      <c r="F55" s="596">
        <v>4144</v>
      </c>
      <c r="G55" s="590">
        <v>285.3014521782674</v>
      </c>
    </row>
    <row r="56" spans="1:7" ht="9">
      <c r="A56" s="594"/>
      <c r="B56" s="598" t="s">
        <v>127</v>
      </c>
      <c r="C56" s="595" t="s">
        <v>128</v>
      </c>
      <c r="D56" s="596">
        <v>6404</v>
      </c>
      <c r="E56" s="596">
        <f t="shared" si="2"/>
        <v>4451</v>
      </c>
      <c r="F56" s="596">
        <v>1953</v>
      </c>
      <c r="G56" s="590">
        <v>108.84385531341272</v>
      </c>
    </row>
    <row r="57" spans="1:7" ht="9">
      <c r="A57" s="594" t="s">
        <v>129</v>
      </c>
      <c r="B57" s="598" t="s">
        <v>130</v>
      </c>
      <c r="C57" s="595" t="s">
        <v>131</v>
      </c>
      <c r="D57" s="596">
        <v>1211</v>
      </c>
      <c r="E57" s="596">
        <f t="shared" si="2"/>
        <v>1123</v>
      </c>
      <c r="F57" s="596">
        <v>88</v>
      </c>
      <c r="G57" s="590">
        <v>264.82902938557436</v>
      </c>
    </row>
    <row r="58" spans="1:8" ht="9">
      <c r="A58" s="594"/>
      <c r="B58" s="598"/>
      <c r="C58" s="595"/>
      <c r="G58" s="571"/>
      <c r="H58" s="572"/>
    </row>
    <row r="59" spans="1:7" ht="9">
      <c r="A59" s="591" t="s">
        <v>132</v>
      </c>
      <c r="D59" s="574">
        <f>SUM(D61:D65)</f>
        <v>23304</v>
      </c>
      <c r="E59" s="574">
        <f>SUM(E61:E65)</f>
        <v>21077</v>
      </c>
      <c r="F59" s="574">
        <f>SUM(F61:F65)</f>
        <v>2227</v>
      </c>
      <c r="G59" s="590">
        <v>248.5875124543341</v>
      </c>
    </row>
    <row r="60" spans="7:8" ht="3.75" customHeight="1">
      <c r="G60" s="571"/>
      <c r="H60" s="572"/>
    </row>
    <row r="61" spans="1:7" ht="9">
      <c r="A61" s="594" t="s">
        <v>133</v>
      </c>
      <c r="B61" s="595" t="s">
        <v>134</v>
      </c>
      <c r="C61" s="595" t="s">
        <v>135</v>
      </c>
      <c r="D61" s="596">
        <v>1917</v>
      </c>
      <c r="E61" s="596">
        <f>(D61-F61)</f>
        <v>1765</v>
      </c>
      <c r="F61" s="596">
        <v>152</v>
      </c>
      <c r="G61" s="590">
        <v>149.04815864022663</v>
      </c>
    </row>
    <row r="62" spans="1:12" ht="9">
      <c r="A62" s="594" t="s">
        <v>136</v>
      </c>
      <c r="B62" s="595" t="s">
        <v>137</v>
      </c>
      <c r="C62" s="595" t="s">
        <v>138</v>
      </c>
      <c r="D62" s="596">
        <v>17709</v>
      </c>
      <c r="E62" s="596">
        <f>(D62-F62)</f>
        <v>15954</v>
      </c>
      <c r="F62" s="596">
        <v>1755</v>
      </c>
      <c r="G62" s="590">
        <v>276.3883665538423</v>
      </c>
      <c r="L62" s="571"/>
    </row>
    <row r="63" spans="1:12" ht="9">
      <c r="A63" s="594" t="s">
        <v>129</v>
      </c>
      <c r="B63" s="595" t="s">
        <v>139</v>
      </c>
      <c r="C63" s="595" t="s">
        <v>140</v>
      </c>
      <c r="D63" s="596">
        <v>3678</v>
      </c>
      <c r="E63" s="596">
        <f>(D63-F63)</f>
        <v>3358</v>
      </c>
      <c r="F63" s="596">
        <v>320</v>
      </c>
      <c r="G63" s="590">
        <v>168.8234067897558</v>
      </c>
      <c r="L63" s="571"/>
    </row>
    <row r="64" spans="4:12" ht="9">
      <c r="D64" s="596"/>
      <c r="E64" s="596"/>
      <c r="F64" s="596"/>
      <c r="G64" s="571"/>
      <c r="H64" s="572"/>
      <c r="L64" s="571"/>
    </row>
    <row r="65" spans="7:8" ht="9">
      <c r="G65" s="571"/>
      <c r="H65" s="572"/>
    </row>
    <row r="66" spans="4:8" ht="9">
      <c r="D66" s="572"/>
      <c r="E66" s="572"/>
      <c r="F66" s="572"/>
      <c r="G66" s="571"/>
      <c r="H66" s="572"/>
    </row>
    <row r="67" spans="1:7" ht="9">
      <c r="A67" s="591" t="s">
        <v>141</v>
      </c>
      <c r="B67" s="595"/>
      <c r="D67" s="596">
        <f>SUM(D69:D73)</f>
        <v>88431</v>
      </c>
      <c r="E67" s="596">
        <f>SUM(E69:E73)</f>
        <v>51066</v>
      </c>
      <c r="F67" s="596">
        <f>SUM(F69:F73)</f>
        <v>37365</v>
      </c>
      <c r="G67" s="590">
        <v>122.22954607762503</v>
      </c>
    </row>
    <row r="68" spans="7:8" ht="3.75" customHeight="1">
      <c r="G68" s="571"/>
      <c r="H68" s="572"/>
    </row>
    <row r="69" spans="1:7" ht="9">
      <c r="A69" s="594" t="s">
        <v>142</v>
      </c>
      <c r="B69" s="598" t="s">
        <v>143</v>
      </c>
      <c r="C69" s="595" t="s">
        <v>144</v>
      </c>
      <c r="D69" s="596">
        <v>7</v>
      </c>
      <c r="E69" s="596">
        <f>(D69-F69)</f>
        <v>7</v>
      </c>
      <c r="F69" s="596">
        <v>0</v>
      </c>
      <c r="G69" s="590">
        <v>3603.5714285714284</v>
      </c>
    </row>
    <row r="70" spans="2:7" ht="9">
      <c r="B70" s="598" t="s">
        <v>149</v>
      </c>
      <c r="C70" s="595" t="s">
        <v>150</v>
      </c>
      <c r="D70" s="596">
        <v>60403</v>
      </c>
      <c r="E70" s="596">
        <f>(D70-F70)</f>
        <v>36418</v>
      </c>
      <c r="F70" s="596">
        <v>23985</v>
      </c>
      <c r="G70" s="590">
        <v>117.88096545664231</v>
      </c>
    </row>
    <row r="71" spans="1:7" ht="9">
      <c r="A71" s="594" t="s">
        <v>151</v>
      </c>
      <c r="B71" s="595" t="s">
        <v>152</v>
      </c>
      <c r="C71" s="595" t="s">
        <v>153</v>
      </c>
      <c r="D71" s="596">
        <v>4036</v>
      </c>
      <c r="E71" s="596">
        <f>(D71-F71)</f>
        <v>3043</v>
      </c>
      <c r="F71" s="596">
        <v>993</v>
      </c>
      <c r="G71" s="590">
        <v>105.64574433125206</v>
      </c>
    </row>
    <row r="72" spans="1:7" ht="9">
      <c r="A72" s="594"/>
      <c r="B72" s="595" t="s">
        <v>154</v>
      </c>
      <c r="C72" s="595" t="s">
        <v>155</v>
      </c>
      <c r="D72" s="596">
        <v>11076</v>
      </c>
      <c r="E72" s="596">
        <f>(D72-F72)</f>
        <v>4601</v>
      </c>
      <c r="F72" s="596">
        <v>6475</v>
      </c>
      <c r="G72" s="590">
        <v>188.166050858509</v>
      </c>
    </row>
    <row r="73" spans="1:8" ht="9">
      <c r="A73" s="594"/>
      <c r="B73" s="595" t="s">
        <v>156</v>
      </c>
      <c r="C73" s="595" t="s">
        <v>157</v>
      </c>
      <c r="D73" s="596">
        <v>12909</v>
      </c>
      <c r="E73" s="596">
        <f>(D73-F73)</f>
        <v>6997</v>
      </c>
      <c r="F73" s="596">
        <v>5912</v>
      </c>
      <c r="G73" s="590">
        <v>105.2348149206803</v>
      </c>
      <c r="H73" s="572"/>
    </row>
    <row r="74" spans="1:8" ht="9">
      <c r="A74" s="594"/>
      <c r="B74" s="598"/>
      <c r="C74" s="595"/>
      <c r="G74" s="571"/>
      <c r="H74" s="572"/>
    </row>
    <row r="75" spans="1:7" ht="9">
      <c r="A75" s="591" t="s">
        <v>434</v>
      </c>
      <c r="B75" s="598"/>
      <c r="D75" s="574">
        <f>SUM(D77:D84)</f>
        <v>101238</v>
      </c>
      <c r="E75" s="574">
        <f>SUM(E77:E84)</f>
        <v>53493</v>
      </c>
      <c r="F75" s="574">
        <f>SUM(F77:F84)</f>
        <v>47745</v>
      </c>
      <c r="G75" s="590">
        <v>221.75262183837137</v>
      </c>
    </row>
    <row r="76" spans="7:8" ht="3.75" customHeight="1">
      <c r="G76" s="571"/>
      <c r="H76" s="572"/>
    </row>
    <row r="77" spans="1:7" ht="9">
      <c r="A77" s="594" t="s">
        <v>161</v>
      </c>
      <c r="B77" s="598" t="s">
        <v>162</v>
      </c>
      <c r="C77" s="595" t="s">
        <v>163</v>
      </c>
      <c r="D77" s="596">
        <v>16265</v>
      </c>
      <c r="E77" s="596">
        <f aca="true" t="shared" si="3" ref="E77:E83">(D77-F77)</f>
        <v>10530</v>
      </c>
      <c r="F77" s="574">
        <v>5735</v>
      </c>
      <c r="G77" s="590">
        <v>337.0726495726496</v>
      </c>
    </row>
    <row r="78" spans="1:7" ht="9">
      <c r="A78" s="594"/>
      <c r="B78" s="598" t="s">
        <v>164</v>
      </c>
      <c r="C78" s="595" t="s">
        <v>165</v>
      </c>
      <c r="D78" s="596">
        <v>12901</v>
      </c>
      <c r="E78" s="596">
        <f t="shared" si="3"/>
        <v>8974</v>
      </c>
      <c r="F78" s="596">
        <v>3927</v>
      </c>
      <c r="G78" s="590">
        <v>195.5914865166035</v>
      </c>
    </row>
    <row r="79" spans="1:7" ht="9">
      <c r="A79" s="594" t="s">
        <v>168</v>
      </c>
      <c r="B79" s="598" t="s">
        <v>169</v>
      </c>
      <c r="C79" s="595" t="s">
        <v>170</v>
      </c>
      <c r="D79" s="596">
        <v>16822</v>
      </c>
      <c r="E79" s="596">
        <f t="shared" si="3"/>
        <v>13607</v>
      </c>
      <c r="F79" s="596">
        <v>3215</v>
      </c>
      <c r="G79" s="590">
        <v>144.66642169471595</v>
      </c>
    </row>
    <row r="80" spans="1:7" ht="9">
      <c r="A80" s="594"/>
      <c r="B80" s="598" t="s">
        <v>171</v>
      </c>
      <c r="C80" s="595" t="s">
        <v>172</v>
      </c>
      <c r="D80" s="596">
        <v>15537</v>
      </c>
      <c r="E80" s="596">
        <f t="shared" si="3"/>
        <v>3188</v>
      </c>
      <c r="F80" s="596">
        <v>12349</v>
      </c>
      <c r="G80" s="590">
        <v>216.4055834378921</v>
      </c>
    </row>
    <row r="81" spans="1:7" ht="9">
      <c r="A81" s="594"/>
      <c r="B81" s="598" t="s">
        <v>173</v>
      </c>
      <c r="C81" s="595" t="s">
        <v>174</v>
      </c>
      <c r="D81" s="596">
        <v>10547</v>
      </c>
      <c r="E81" s="596">
        <f t="shared" si="3"/>
        <v>6234</v>
      </c>
      <c r="F81" s="596">
        <v>4313</v>
      </c>
      <c r="G81" s="590">
        <v>88.66522297080526</v>
      </c>
    </row>
    <row r="82" spans="1:7" ht="9">
      <c r="A82" s="594" t="s">
        <v>175</v>
      </c>
      <c r="B82" s="598" t="s">
        <v>176</v>
      </c>
      <c r="C82" s="595" t="s">
        <v>177</v>
      </c>
      <c r="D82" s="596">
        <v>11926</v>
      </c>
      <c r="E82" s="596">
        <f t="shared" si="3"/>
        <v>5153</v>
      </c>
      <c r="F82" s="596">
        <v>6773</v>
      </c>
      <c r="G82" s="590">
        <v>293.0176596157578</v>
      </c>
    </row>
    <row r="83" spans="1:7" ht="9">
      <c r="A83" s="594"/>
      <c r="B83" s="598" t="s">
        <v>178</v>
      </c>
      <c r="C83" s="595" t="s">
        <v>179</v>
      </c>
      <c r="D83" s="596">
        <v>17240</v>
      </c>
      <c r="E83" s="596">
        <f t="shared" si="3"/>
        <v>5807</v>
      </c>
      <c r="F83" s="596">
        <v>11433</v>
      </c>
      <c r="G83" s="590">
        <v>316.2672636473222</v>
      </c>
    </row>
    <row r="84" spans="4:7" ht="9">
      <c r="D84" s="596"/>
      <c r="E84" s="596"/>
      <c r="F84" s="596"/>
      <c r="G84" s="590"/>
    </row>
    <row r="85" spans="1:8" ht="9">
      <c r="A85" s="594"/>
      <c r="B85" s="598"/>
      <c r="C85" s="595"/>
      <c r="D85" s="572"/>
      <c r="E85" s="572"/>
      <c r="F85" s="572"/>
      <c r="G85" s="571"/>
      <c r="H85" s="572"/>
    </row>
    <row r="86" spans="1:7" ht="9">
      <c r="A86" s="591" t="s">
        <v>438</v>
      </c>
      <c r="B86" s="598"/>
      <c r="D86" s="596">
        <f>SUM(D88:D93)</f>
        <v>122504</v>
      </c>
      <c r="E86" s="596">
        <f>SUM(E88:E93)</f>
        <v>47691</v>
      </c>
      <c r="F86" s="596">
        <f>SUM(F88:F93)</f>
        <v>74813</v>
      </c>
      <c r="G86" s="590">
        <v>168.57652387242877</v>
      </c>
    </row>
    <row r="87" spans="7:8" ht="3.75" customHeight="1">
      <c r="G87" s="571"/>
      <c r="H87" s="572"/>
    </row>
    <row r="88" spans="1:7" ht="9">
      <c r="A88" s="594" t="s">
        <v>181</v>
      </c>
      <c r="B88" s="598" t="s">
        <v>182</v>
      </c>
      <c r="C88" s="595" t="s">
        <v>183</v>
      </c>
      <c r="D88" s="596">
        <v>23939</v>
      </c>
      <c r="E88" s="596">
        <f aca="true" t="shared" si="4" ref="E88:E93">(D88-F88)</f>
        <v>4707</v>
      </c>
      <c r="F88" s="596">
        <v>19232</v>
      </c>
      <c r="G88" s="590">
        <v>181.6840875292118</v>
      </c>
    </row>
    <row r="89" spans="1:7" ht="9">
      <c r="A89" s="594"/>
      <c r="B89" s="598" t="s">
        <v>184</v>
      </c>
      <c r="C89" s="595" t="s">
        <v>185</v>
      </c>
      <c r="D89" s="596">
        <v>24117</v>
      </c>
      <c r="E89" s="596">
        <f t="shared" si="4"/>
        <v>13398</v>
      </c>
      <c r="F89" s="596">
        <v>10719</v>
      </c>
      <c r="G89" s="590">
        <v>264.88349007314525</v>
      </c>
    </row>
    <row r="90" spans="1:7" ht="9">
      <c r="A90" s="594"/>
      <c r="B90" s="597" t="s">
        <v>186</v>
      </c>
      <c r="C90" s="597" t="s">
        <v>187</v>
      </c>
      <c r="D90" s="596">
        <v>12071</v>
      </c>
      <c r="E90" s="596">
        <f t="shared" si="4"/>
        <v>823</v>
      </c>
      <c r="F90" s="596">
        <v>11248</v>
      </c>
      <c r="G90" s="590">
        <v>339.176184690158</v>
      </c>
    </row>
    <row r="91" spans="1:7" ht="9">
      <c r="A91" s="594"/>
      <c r="B91" s="598" t="s">
        <v>188</v>
      </c>
      <c r="C91" s="595" t="s">
        <v>189</v>
      </c>
      <c r="D91" s="596">
        <v>35625</v>
      </c>
      <c r="E91" s="596">
        <f t="shared" si="4"/>
        <v>9168</v>
      </c>
      <c r="F91" s="596">
        <v>26457</v>
      </c>
      <c r="G91" s="590">
        <v>203.91612129144852</v>
      </c>
    </row>
    <row r="92" spans="1:7" ht="9">
      <c r="A92" s="594"/>
      <c r="B92" s="597" t="s">
        <v>503</v>
      </c>
      <c r="C92" s="597" t="s">
        <v>191</v>
      </c>
      <c r="D92" s="596">
        <v>7938</v>
      </c>
      <c r="E92" s="596">
        <f t="shared" si="4"/>
        <v>781</v>
      </c>
      <c r="F92" s="596">
        <v>7157</v>
      </c>
      <c r="G92" s="590">
        <v>130.19846350832267</v>
      </c>
    </row>
    <row r="93" spans="1:7" ht="9">
      <c r="A93" s="594" t="s">
        <v>192</v>
      </c>
      <c r="B93" s="598" t="s">
        <v>193</v>
      </c>
      <c r="C93" s="595" t="s">
        <v>194</v>
      </c>
      <c r="D93" s="596">
        <v>18814</v>
      </c>
      <c r="E93" s="596">
        <f t="shared" si="4"/>
        <v>18814</v>
      </c>
      <c r="F93" s="596">
        <v>0</v>
      </c>
      <c r="G93" s="590">
        <v>73.62373764218135</v>
      </c>
    </row>
    <row r="94" spans="2:8" ht="9">
      <c r="B94" s="597"/>
      <c r="C94" s="597"/>
      <c r="D94" s="572"/>
      <c r="E94" s="572"/>
      <c r="F94" s="572"/>
      <c r="G94" s="572"/>
      <c r="H94" s="572"/>
    </row>
    <row r="95" spans="1:7" ht="9">
      <c r="A95" s="591" t="s">
        <v>504</v>
      </c>
      <c r="B95" s="597"/>
      <c r="D95" s="596">
        <f>SUM(D97:D103)</f>
        <v>99627</v>
      </c>
      <c r="E95" s="596">
        <f>SUM(E97:E103)</f>
        <v>48595</v>
      </c>
      <c r="F95" s="596">
        <f>SUM(F97:F103)</f>
        <v>51032</v>
      </c>
      <c r="G95" s="590">
        <v>189.49099701615393</v>
      </c>
    </row>
    <row r="96" spans="7:8" ht="3.75" customHeight="1">
      <c r="G96" s="571"/>
      <c r="H96" s="572"/>
    </row>
    <row r="97" spans="1:7" ht="9">
      <c r="A97" s="594" t="s">
        <v>196</v>
      </c>
      <c r="B97" s="597" t="s">
        <v>534</v>
      </c>
      <c r="C97" s="595" t="s">
        <v>198</v>
      </c>
      <c r="D97" s="596">
        <v>16690</v>
      </c>
      <c r="E97" s="596">
        <f aca="true" t="shared" si="5" ref="E97:E103">(D97-F97)</f>
        <v>10005</v>
      </c>
      <c r="F97" s="596">
        <v>6685</v>
      </c>
      <c r="G97" s="590">
        <v>238.84347826086957</v>
      </c>
    </row>
    <row r="98" spans="2:7" ht="9">
      <c r="B98" s="598" t="s">
        <v>199</v>
      </c>
      <c r="C98" s="595" t="s">
        <v>200</v>
      </c>
      <c r="D98" s="596">
        <v>15693</v>
      </c>
      <c r="E98" s="596">
        <f t="shared" si="5"/>
        <v>9407</v>
      </c>
      <c r="F98" s="596">
        <v>6286</v>
      </c>
      <c r="G98" s="590">
        <v>205.47092590624004</v>
      </c>
    </row>
    <row r="99" spans="1:7" ht="9">
      <c r="A99" s="594" t="s">
        <v>201</v>
      </c>
      <c r="B99" s="598" t="s">
        <v>202</v>
      </c>
      <c r="C99" s="595" t="s">
        <v>203</v>
      </c>
      <c r="D99" s="596">
        <v>21735</v>
      </c>
      <c r="E99" s="596">
        <f t="shared" si="5"/>
        <v>3552</v>
      </c>
      <c r="F99" s="596">
        <v>18183</v>
      </c>
      <c r="G99" s="590">
        <v>150.52533783783784</v>
      </c>
    </row>
    <row r="100" spans="1:7" ht="9">
      <c r="A100" s="594"/>
      <c r="B100" s="598" t="s">
        <v>204</v>
      </c>
      <c r="C100" s="595" t="s">
        <v>205</v>
      </c>
      <c r="D100" s="596">
        <v>15183</v>
      </c>
      <c r="E100" s="596">
        <f t="shared" si="5"/>
        <v>6074</v>
      </c>
      <c r="F100" s="596">
        <v>9109</v>
      </c>
      <c r="G100" s="590">
        <v>140.97448139611458</v>
      </c>
    </row>
    <row r="101" spans="1:7" ht="9">
      <c r="A101" s="594"/>
      <c r="B101" s="598" t="s">
        <v>206</v>
      </c>
      <c r="C101" s="595" t="s">
        <v>207</v>
      </c>
      <c r="D101" s="596">
        <v>5927</v>
      </c>
      <c r="E101" s="596">
        <f t="shared" si="5"/>
        <v>4666</v>
      </c>
      <c r="F101" s="596">
        <v>1261</v>
      </c>
      <c r="G101" s="590">
        <v>190.02164594942136</v>
      </c>
    </row>
    <row r="102" spans="2:7" ht="9">
      <c r="B102" s="598" t="s">
        <v>208</v>
      </c>
      <c r="C102" s="595" t="s">
        <v>209</v>
      </c>
      <c r="D102" s="596">
        <v>13647</v>
      </c>
      <c r="E102" s="596">
        <f t="shared" si="5"/>
        <v>5791</v>
      </c>
      <c r="F102" s="596">
        <v>7856</v>
      </c>
      <c r="G102" s="590">
        <v>142.17596270074253</v>
      </c>
    </row>
    <row r="103" spans="1:7" ht="9">
      <c r="A103" s="594" t="s">
        <v>129</v>
      </c>
      <c r="B103" s="595" t="s">
        <v>210</v>
      </c>
      <c r="C103" s="595" t="s">
        <v>211</v>
      </c>
      <c r="D103" s="596">
        <v>10752</v>
      </c>
      <c r="E103" s="596">
        <f t="shared" si="5"/>
        <v>9100</v>
      </c>
      <c r="F103" s="596">
        <v>1652</v>
      </c>
      <c r="G103" s="590">
        <v>196.1421978021978</v>
      </c>
    </row>
    <row r="104" spans="1:7" ht="9">
      <c r="A104" s="594"/>
      <c r="B104" s="595"/>
      <c r="C104" s="595"/>
      <c r="D104" s="596"/>
      <c r="E104" s="596"/>
      <c r="F104" s="596"/>
      <c r="G104" s="590"/>
    </row>
    <row r="105" spans="1:7" ht="9">
      <c r="A105" s="591" t="s">
        <v>212</v>
      </c>
      <c r="B105" s="598"/>
      <c r="D105" s="574">
        <f>SUM(D107:D111)</f>
        <v>64353</v>
      </c>
      <c r="E105" s="574">
        <f>SUM(E107:E111)</f>
        <v>32176</v>
      </c>
      <c r="F105" s="574">
        <f>SUM(F107:F111)</f>
        <v>32177</v>
      </c>
      <c r="G105" s="590">
        <v>192.6780208851318</v>
      </c>
    </row>
    <row r="106" spans="7:8" ht="3.75" customHeight="1">
      <c r="G106" s="571"/>
      <c r="H106" s="572"/>
    </row>
    <row r="107" spans="1:7" ht="9">
      <c r="A107" s="594" t="s">
        <v>213</v>
      </c>
      <c r="B107" s="598" t="s">
        <v>214</v>
      </c>
      <c r="C107" s="595" t="s">
        <v>215</v>
      </c>
      <c r="D107" s="596">
        <v>76</v>
      </c>
      <c r="E107" s="596">
        <f>(D107-F107)</f>
        <v>76</v>
      </c>
      <c r="F107" s="596">
        <v>0</v>
      </c>
      <c r="G107" s="590">
        <v>666.75</v>
      </c>
    </row>
    <row r="108" spans="1:7" ht="9">
      <c r="A108" s="594"/>
      <c r="B108" s="598" t="s">
        <v>216</v>
      </c>
      <c r="C108" s="595" t="s">
        <v>217</v>
      </c>
      <c r="D108" s="596">
        <v>21857</v>
      </c>
      <c r="E108" s="596">
        <f>(D108-F108)</f>
        <v>13970</v>
      </c>
      <c r="F108" s="596">
        <v>7887</v>
      </c>
      <c r="G108" s="590">
        <v>118.3841803865426</v>
      </c>
    </row>
    <row r="109" spans="2:7" ht="9">
      <c r="B109" s="598" t="s">
        <v>218</v>
      </c>
      <c r="C109" s="595" t="s">
        <v>219</v>
      </c>
      <c r="D109" s="596">
        <v>11837</v>
      </c>
      <c r="E109" s="596">
        <f>(D109-F109)</f>
        <v>4619</v>
      </c>
      <c r="F109" s="596">
        <v>7218</v>
      </c>
      <c r="G109" s="590">
        <v>270.3749729378653</v>
      </c>
    </row>
    <row r="110" spans="1:7" ht="9">
      <c r="A110" s="594"/>
      <c r="B110" s="598" t="s">
        <v>535</v>
      </c>
      <c r="C110" s="595" t="s">
        <v>536</v>
      </c>
      <c r="D110" s="596">
        <v>29015</v>
      </c>
      <c r="E110" s="596">
        <f>(D110-F110)</f>
        <v>13042</v>
      </c>
      <c r="F110" s="596">
        <v>15973</v>
      </c>
      <c r="G110" s="590">
        <v>214.6128661248275</v>
      </c>
    </row>
    <row r="111" spans="1:7" ht="9">
      <c r="A111" s="594"/>
      <c r="B111" s="598" t="s">
        <v>220</v>
      </c>
      <c r="C111" s="595" t="s">
        <v>221</v>
      </c>
      <c r="D111" s="596">
        <v>1568</v>
      </c>
      <c r="E111" s="596">
        <f>(D111-F111)</f>
        <v>469</v>
      </c>
      <c r="F111" s="596">
        <v>1099</v>
      </c>
      <c r="G111" s="590">
        <v>953.6567164179105</v>
      </c>
    </row>
    <row r="112" spans="1:8" ht="9">
      <c r="A112" s="594"/>
      <c r="B112" s="598"/>
      <c r="C112" s="595"/>
      <c r="G112" s="571"/>
      <c r="H112" s="572"/>
    </row>
    <row r="113" spans="1:7" ht="9">
      <c r="A113" s="591" t="s">
        <v>222</v>
      </c>
      <c r="B113" s="598"/>
      <c r="D113" s="574">
        <f>SUM(D115:D119)</f>
        <v>47571</v>
      </c>
      <c r="E113" s="574">
        <f>SUM(E115:E119)</f>
        <v>27481</v>
      </c>
      <c r="F113" s="574">
        <f>SUM(F115:F119)</f>
        <v>20090</v>
      </c>
      <c r="G113" s="590">
        <v>208.21090935555475</v>
      </c>
    </row>
    <row r="114" spans="7:8" ht="3.75" customHeight="1">
      <c r="G114" s="571"/>
      <c r="H114" s="572"/>
    </row>
    <row r="115" spans="1:7" ht="9">
      <c r="A115" s="594" t="s">
        <v>223</v>
      </c>
      <c r="B115" s="598" t="s">
        <v>224</v>
      </c>
      <c r="C115" s="595" t="s">
        <v>225</v>
      </c>
      <c r="D115" s="596">
        <v>897</v>
      </c>
      <c r="E115" s="596">
        <f>(D115-F115)</f>
        <v>455</v>
      </c>
      <c r="F115" s="596">
        <v>442</v>
      </c>
      <c r="G115" s="590">
        <v>363.8813186813187</v>
      </c>
    </row>
    <row r="116" spans="1:7" ht="9">
      <c r="A116" s="594" t="s">
        <v>226</v>
      </c>
      <c r="B116" s="598" t="s">
        <v>227</v>
      </c>
      <c r="C116" s="595" t="s">
        <v>228</v>
      </c>
      <c r="D116" s="596">
        <v>30418</v>
      </c>
      <c r="E116" s="596">
        <f>(D116-F116)</f>
        <v>17727</v>
      </c>
      <c r="F116" s="596">
        <v>12691</v>
      </c>
      <c r="G116" s="590">
        <v>189.37186213121228</v>
      </c>
    </row>
    <row r="117" spans="1:7" ht="9">
      <c r="A117" s="594" t="s">
        <v>231</v>
      </c>
      <c r="B117" s="598" t="s">
        <v>232</v>
      </c>
      <c r="C117" s="595" t="s">
        <v>233</v>
      </c>
      <c r="D117" s="596">
        <v>468</v>
      </c>
      <c r="E117" s="596">
        <f>(D117-F117)</f>
        <v>468</v>
      </c>
      <c r="F117" s="574">
        <v>0</v>
      </c>
      <c r="G117" s="590">
        <v>438.4316239316239</v>
      </c>
    </row>
    <row r="118" spans="2:7" ht="9">
      <c r="B118" s="598" t="s">
        <v>234</v>
      </c>
      <c r="C118" s="595" t="s">
        <v>235</v>
      </c>
      <c r="D118" s="596">
        <v>2396</v>
      </c>
      <c r="E118" s="596">
        <f>(D118-F118)</f>
        <v>0</v>
      </c>
      <c r="F118" s="574">
        <v>2396</v>
      </c>
      <c r="G118" s="590"/>
    </row>
    <row r="119" spans="2:7" ht="9">
      <c r="B119" s="598" t="s">
        <v>236</v>
      </c>
      <c r="C119" s="595" t="s">
        <v>237</v>
      </c>
      <c r="D119" s="596">
        <v>13392</v>
      </c>
      <c r="E119" s="596">
        <f>(D119-F119)</f>
        <v>8831</v>
      </c>
      <c r="F119" s="596">
        <v>4561</v>
      </c>
      <c r="G119" s="590">
        <v>225.80647718265203</v>
      </c>
    </row>
    <row r="120" spans="1:8" ht="9">
      <c r="A120" s="594"/>
      <c r="B120" s="598"/>
      <c r="C120" s="595"/>
      <c r="G120" s="571"/>
      <c r="H120" s="572"/>
    </row>
    <row r="121" spans="1:7" ht="9">
      <c r="A121" s="591" t="s">
        <v>240</v>
      </c>
      <c r="B121" s="598"/>
      <c r="D121" s="574">
        <f>SUM(D123:D127)</f>
        <v>54154</v>
      </c>
      <c r="E121" s="574">
        <f>SUM(E123:E127)</f>
        <v>19205</v>
      </c>
      <c r="F121" s="574">
        <f>SUM(F123:F127)</f>
        <v>34949</v>
      </c>
      <c r="G121" s="590">
        <v>181.04644623795886</v>
      </c>
    </row>
    <row r="122" spans="7:8" ht="3.75" customHeight="1">
      <c r="G122" s="571"/>
      <c r="H122" s="572"/>
    </row>
    <row r="123" spans="1:7" ht="9">
      <c r="A123" s="594" t="s">
        <v>223</v>
      </c>
      <c r="B123" s="598" t="s">
        <v>241</v>
      </c>
      <c r="C123" s="595" t="s">
        <v>242</v>
      </c>
      <c r="D123" s="596">
        <v>25137</v>
      </c>
      <c r="E123" s="596">
        <f>(D123-F123)</f>
        <v>4479</v>
      </c>
      <c r="F123" s="596">
        <v>20658</v>
      </c>
      <c r="G123" s="590">
        <v>208.5264567983925</v>
      </c>
    </row>
    <row r="124" spans="1:7" ht="9">
      <c r="A124" s="594"/>
      <c r="B124" s="598" t="s">
        <v>243</v>
      </c>
      <c r="C124" s="595" t="s">
        <v>244</v>
      </c>
      <c r="D124" s="596">
        <v>11980</v>
      </c>
      <c r="E124" s="596">
        <f>(D124-F124)</f>
        <v>1183</v>
      </c>
      <c r="F124" s="596">
        <v>10797</v>
      </c>
      <c r="G124" s="590">
        <v>659.1496196111581</v>
      </c>
    </row>
    <row r="125" spans="1:7" ht="9">
      <c r="A125" s="594"/>
      <c r="B125" s="598" t="s">
        <v>245</v>
      </c>
      <c r="C125" s="595" t="s">
        <v>246</v>
      </c>
      <c r="D125" s="596">
        <v>1015</v>
      </c>
      <c r="E125" s="596">
        <f>(D125-F125)</f>
        <v>1015</v>
      </c>
      <c r="F125" s="596">
        <v>0</v>
      </c>
      <c r="G125" s="590">
        <v>83.88177339901478</v>
      </c>
    </row>
    <row r="126" spans="1:7" ht="9">
      <c r="A126" s="594" t="s">
        <v>231</v>
      </c>
      <c r="B126" s="598" t="s">
        <v>247</v>
      </c>
      <c r="C126" s="595" t="s">
        <v>248</v>
      </c>
      <c r="D126" s="596">
        <v>1121</v>
      </c>
      <c r="E126" s="596">
        <f>(D126-F126)</f>
        <v>912</v>
      </c>
      <c r="F126" s="596">
        <v>209</v>
      </c>
      <c r="G126" s="590">
        <v>132.2434210526316</v>
      </c>
    </row>
    <row r="127" spans="1:7" ht="9">
      <c r="A127" s="594" t="s">
        <v>249</v>
      </c>
      <c r="B127" s="599" t="s">
        <v>252</v>
      </c>
      <c r="C127" s="599" t="s">
        <v>253</v>
      </c>
      <c r="D127" s="596">
        <v>14901</v>
      </c>
      <c r="E127" s="596">
        <f>(D127-F127)</f>
        <v>11616</v>
      </c>
      <c r="F127" s="596">
        <v>3285</v>
      </c>
      <c r="G127" s="590">
        <v>134.0811811294766</v>
      </c>
    </row>
    <row r="128" spans="2:8" ht="9">
      <c r="B128" s="598"/>
      <c r="C128" s="595"/>
      <c r="D128" s="572"/>
      <c r="E128" s="572"/>
      <c r="F128" s="572"/>
      <c r="G128" s="572"/>
      <c r="H128" s="572"/>
    </row>
    <row r="129" spans="1:7" ht="9">
      <c r="A129" s="591" t="s">
        <v>256</v>
      </c>
      <c r="B129" s="598"/>
      <c r="D129" s="596">
        <f>SUM(D131:D135)</f>
        <v>81519</v>
      </c>
      <c r="E129" s="596">
        <f>SUM(E131:E135)</f>
        <v>47600</v>
      </c>
      <c r="F129" s="596">
        <f>SUM(F131:F135)</f>
        <v>33919</v>
      </c>
      <c r="G129" s="590">
        <v>86.2301050420168</v>
      </c>
    </row>
    <row r="130" spans="7:8" ht="3.75" customHeight="1">
      <c r="G130" s="571"/>
      <c r="H130" s="572"/>
    </row>
    <row r="131" spans="1:7" ht="9">
      <c r="A131" s="594" t="s">
        <v>257</v>
      </c>
      <c r="B131" s="598" t="s">
        <v>258</v>
      </c>
      <c r="C131" s="595" t="s">
        <v>259</v>
      </c>
      <c r="D131" s="596">
        <v>39512</v>
      </c>
      <c r="E131" s="596">
        <f>(D131-F131)</f>
        <v>16871</v>
      </c>
      <c r="F131" s="596">
        <v>22641</v>
      </c>
      <c r="G131" s="590">
        <v>92.5946891114931</v>
      </c>
    </row>
    <row r="132" spans="1:7" ht="9">
      <c r="A132" s="594"/>
      <c r="B132" s="598" t="s">
        <v>260</v>
      </c>
      <c r="C132" s="595" t="s">
        <v>261</v>
      </c>
      <c r="D132" s="596">
        <v>11838</v>
      </c>
      <c r="E132" s="596">
        <f>(D132-F132)</f>
        <v>9552</v>
      </c>
      <c r="F132" s="596">
        <v>2286</v>
      </c>
      <c r="G132" s="590">
        <v>78.12552345058627</v>
      </c>
    </row>
    <row r="133" spans="1:7" ht="9">
      <c r="A133" s="594" t="s">
        <v>262</v>
      </c>
      <c r="B133" s="598" t="s">
        <v>263</v>
      </c>
      <c r="C133" s="595" t="s">
        <v>264</v>
      </c>
      <c r="D133" s="596">
        <v>13173</v>
      </c>
      <c r="E133" s="596">
        <f>(D133-F133)</f>
        <v>8396</v>
      </c>
      <c r="F133" s="596">
        <v>4777</v>
      </c>
      <c r="G133" s="590">
        <v>99.17496426869938</v>
      </c>
    </row>
    <row r="134" spans="1:8" ht="9">
      <c r="A134" s="594" t="s">
        <v>265</v>
      </c>
      <c r="B134" s="597" t="s">
        <v>266</v>
      </c>
      <c r="C134" s="597" t="s">
        <v>267</v>
      </c>
      <c r="D134" s="596">
        <v>6386</v>
      </c>
      <c r="E134" s="596">
        <f>(D134-F134)</f>
        <v>5729</v>
      </c>
      <c r="F134" s="596">
        <v>657</v>
      </c>
      <c r="G134" s="590">
        <v>0</v>
      </c>
      <c r="H134" s="600"/>
    </row>
    <row r="135" spans="2:8" ht="9">
      <c r="B135" s="598" t="s">
        <v>268</v>
      </c>
      <c r="C135" s="595" t="s">
        <v>269</v>
      </c>
      <c r="D135" s="596">
        <v>10610</v>
      </c>
      <c r="E135" s="596">
        <f>(D135-F135)</f>
        <v>7052</v>
      </c>
      <c r="F135" s="596">
        <v>3558</v>
      </c>
      <c r="G135" s="590">
        <v>136.62223482699943</v>
      </c>
      <c r="H135" s="572"/>
    </row>
    <row r="136" spans="1:8" ht="9">
      <c r="A136" s="594"/>
      <c r="B136" s="598"/>
      <c r="C136" s="595"/>
      <c r="G136" s="571"/>
      <c r="H136" s="572"/>
    </row>
    <row r="137" spans="1:7" ht="9">
      <c r="A137" s="591" t="s">
        <v>270</v>
      </c>
      <c r="B137" s="598"/>
      <c r="D137" s="574">
        <f>SUM(D139:D141)</f>
        <v>30536</v>
      </c>
      <c r="E137" s="574">
        <f>SUM(E139:E141)</f>
        <v>16896</v>
      </c>
      <c r="F137" s="574">
        <f>SUM(F139:F141)</f>
        <v>13640</v>
      </c>
      <c r="G137" s="590">
        <v>167.54711174242425</v>
      </c>
    </row>
    <row r="138" spans="7:8" ht="3.75" customHeight="1">
      <c r="G138" s="571"/>
      <c r="H138" s="572"/>
    </row>
    <row r="139" spans="1:7" ht="9">
      <c r="A139" s="594" t="s">
        <v>271</v>
      </c>
      <c r="B139" s="598" t="s">
        <v>272</v>
      </c>
      <c r="C139" s="595" t="s">
        <v>273</v>
      </c>
      <c r="D139" s="596">
        <v>17212</v>
      </c>
      <c r="E139" s="596">
        <f>(D139-F139)</f>
        <v>8646</v>
      </c>
      <c r="F139" s="596">
        <v>8566</v>
      </c>
      <c r="G139" s="590">
        <v>87.55655794587092</v>
      </c>
    </row>
    <row r="140" spans="1:7" ht="9">
      <c r="A140" s="594" t="s">
        <v>276</v>
      </c>
      <c r="B140" s="598" t="s">
        <v>277</v>
      </c>
      <c r="C140" s="595" t="s">
        <v>278</v>
      </c>
      <c r="D140" s="596">
        <v>11567</v>
      </c>
      <c r="E140" s="596">
        <f>(D140-F140)</f>
        <v>6493</v>
      </c>
      <c r="F140" s="596">
        <v>5074</v>
      </c>
      <c r="G140" s="590">
        <v>166.27444940705374</v>
      </c>
    </row>
    <row r="141" spans="1:7" ht="9">
      <c r="A141" s="594"/>
      <c r="B141" s="598" t="s">
        <v>279</v>
      </c>
      <c r="C141" s="595" t="s">
        <v>280</v>
      </c>
      <c r="D141" s="596">
        <v>1757</v>
      </c>
      <c r="E141" s="596">
        <f>(D141-F141)</f>
        <v>1757</v>
      </c>
      <c r="F141" s="596">
        <v>0</v>
      </c>
      <c r="G141" s="590">
        <v>565.8747865680136</v>
      </c>
    </row>
    <row r="142" spans="1:8" ht="9">
      <c r="A142" s="594"/>
      <c r="G142" s="571"/>
      <c r="H142" s="572"/>
    </row>
    <row r="143" spans="1:7" ht="9">
      <c r="A143" s="591" t="s">
        <v>281</v>
      </c>
      <c r="B143" s="598"/>
      <c r="D143" s="574">
        <f>SUM(D145:D152)</f>
        <v>84751</v>
      </c>
      <c r="E143" s="574">
        <f>SUM(E145:E152)</f>
        <v>35775</v>
      </c>
      <c r="F143" s="574">
        <f>SUM(F145:F152)</f>
        <v>48976</v>
      </c>
      <c r="G143" s="590">
        <v>288.99055206149546</v>
      </c>
    </row>
    <row r="144" spans="7:8" ht="3.75" customHeight="1">
      <c r="G144" s="571"/>
      <c r="H144" s="572"/>
    </row>
    <row r="145" spans="1:7" ht="9">
      <c r="A145" s="594" t="s">
        <v>223</v>
      </c>
      <c r="B145" s="598" t="s">
        <v>229</v>
      </c>
      <c r="C145" s="595" t="s">
        <v>282</v>
      </c>
      <c r="D145" s="596">
        <v>11381</v>
      </c>
      <c r="E145" s="596">
        <f aca="true" t="shared" si="6" ref="E145:E151">(D145-F145)</f>
        <v>161</v>
      </c>
      <c r="F145" s="596">
        <v>11220</v>
      </c>
      <c r="G145" s="590">
        <v>305.29813664596276</v>
      </c>
    </row>
    <row r="146" spans="1:7" ht="9">
      <c r="A146" s="594" t="s">
        <v>283</v>
      </c>
      <c r="B146" s="598" t="s">
        <v>286</v>
      </c>
      <c r="C146" s="595" t="s">
        <v>287</v>
      </c>
      <c r="D146" s="596">
        <v>15734</v>
      </c>
      <c r="E146" s="596">
        <f t="shared" si="6"/>
        <v>6984</v>
      </c>
      <c r="F146" s="596">
        <v>8750</v>
      </c>
      <c r="G146" s="590">
        <v>164.6890809711453</v>
      </c>
    </row>
    <row r="147" spans="1:7" ht="9">
      <c r="A147" s="594"/>
      <c r="B147" s="598" t="s">
        <v>284</v>
      </c>
      <c r="C147" s="595" t="s">
        <v>285</v>
      </c>
      <c r="D147" s="596">
        <v>10479</v>
      </c>
      <c r="E147" s="596">
        <f t="shared" si="6"/>
        <v>7318</v>
      </c>
      <c r="F147" s="596">
        <v>3161</v>
      </c>
      <c r="G147" s="590">
        <v>130.18961732989789</v>
      </c>
    </row>
    <row r="148" spans="1:7" ht="9">
      <c r="A148" s="594" t="s">
        <v>288</v>
      </c>
      <c r="B148" s="598" t="s">
        <v>178</v>
      </c>
      <c r="C148" s="595" t="s">
        <v>289</v>
      </c>
      <c r="D148" s="596">
        <v>1902</v>
      </c>
      <c r="E148" s="596">
        <f t="shared" si="6"/>
        <v>1408</v>
      </c>
      <c r="F148" s="596">
        <v>494</v>
      </c>
      <c r="G148" s="590">
        <v>533.8201892744479</v>
      </c>
    </row>
    <row r="149" spans="1:7" ht="9">
      <c r="A149" s="594"/>
      <c r="B149" s="598" t="s">
        <v>290</v>
      </c>
      <c r="C149" s="595" t="s">
        <v>291</v>
      </c>
      <c r="D149" s="596">
        <v>20229</v>
      </c>
      <c r="E149" s="596">
        <f t="shared" si="6"/>
        <v>9342</v>
      </c>
      <c r="F149" s="596">
        <v>10887</v>
      </c>
      <c r="G149" s="590">
        <v>147.02481585842108</v>
      </c>
    </row>
    <row r="150" spans="1:7" ht="9">
      <c r="A150" s="594"/>
      <c r="B150" s="598" t="s">
        <v>292</v>
      </c>
      <c r="C150" s="595" t="s">
        <v>293</v>
      </c>
      <c r="D150" s="596">
        <v>1510</v>
      </c>
      <c r="E150" s="596">
        <f t="shared" si="6"/>
        <v>1142</v>
      </c>
      <c r="F150" s="596">
        <v>368</v>
      </c>
      <c r="G150" s="590">
        <v>111.19271523178809</v>
      </c>
    </row>
    <row r="151" spans="1:7" ht="9">
      <c r="A151" s="594"/>
      <c r="B151" s="598" t="s">
        <v>294</v>
      </c>
      <c r="C151" s="595" t="s">
        <v>295</v>
      </c>
      <c r="D151" s="596">
        <v>23516</v>
      </c>
      <c r="E151" s="596">
        <f t="shared" si="6"/>
        <v>9420</v>
      </c>
      <c r="F151" s="596">
        <v>14096</v>
      </c>
      <c r="G151" s="590">
        <v>92.55898111923797</v>
      </c>
    </row>
    <row r="152" spans="4:7" ht="9">
      <c r="D152" s="596"/>
      <c r="E152" s="596"/>
      <c r="F152" s="596"/>
      <c r="G152" s="590"/>
    </row>
    <row r="153" spans="1:7" ht="9">
      <c r="A153" s="591" t="s">
        <v>296</v>
      </c>
      <c r="B153" s="598"/>
      <c r="D153" s="574">
        <f>SUM(D155:D163)</f>
        <v>109026</v>
      </c>
      <c r="E153" s="574">
        <f>SUM(E155:E163)</f>
        <v>69870</v>
      </c>
      <c r="F153" s="574">
        <f>SUM(F155:F163)</f>
        <v>39156</v>
      </c>
      <c r="G153" s="590">
        <v>89.52645240584815</v>
      </c>
    </row>
    <row r="154" spans="7:8" ht="3.75" customHeight="1">
      <c r="G154" s="571"/>
      <c r="H154" s="572"/>
    </row>
    <row r="155" spans="1:7" ht="9">
      <c r="A155" s="594" t="s">
        <v>297</v>
      </c>
      <c r="B155" s="597" t="s">
        <v>506</v>
      </c>
      <c r="C155" s="595" t="s">
        <v>300</v>
      </c>
      <c r="D155" s="596">
        <v>15131</v>
      </c>
      <c r="E155" s="596">
        <f aca="true" t="shared" si="7" ref="E155:E163">(D155-F155)</f>
        <v>13855</v>
      </c>
      <c r="F155" s="596">
        <v>1276</v>
      </c>
      <c r="G155" s="590">
        <v>107.80483775031392</v>
      </c>
    </row>
    <row r="156" spans="1:7" ht="9">
      <c r="A156" s="594" t="s">
        <v>301</v>
      </c>
      <c r="B156" s="598" t="s">
        <v>302</v>
      </c>
      <c r="C156" s="595" t="s">
        <v>303</v>
      </c>
      <c r="D156" s="596">
        <v>3931</v>
      </c>
      <c r="E156" s="596">
        <f t="shared" si="7"/>
        <v>3078</v>
      </c>
      <c r="F156" s="596">
        <v>853</v>
      </c>
      <c r="G156" s="590">
        <v>74.07631645891631</v>
      </c>
    </row>
    <row r="157" spans="1:7" ht="9">
      <c r="A157" s="594"/>
      <c r="B157" s="598" t="s">
        <v>304</v>
      </c>
      <c r="C157" s="595" t="s">
        <v>305</v>
      </c>
      <c r="D157" s="596">
        <v>4312</v>
      </c>
      <c r="E157" s="596">
        <f t="shared" si="7"/>
        <v>3018</v>
      </c>
      <c r="F157" s="596">
        <v>1294</v>
      </c>
      <c r="G157" s="590">
        <v>151.41558441558442</v>
      </c>
    </row>
    <row r="158" spans="2:7" ht="9">
      <c r="B158" s="598" t="s">
        <v>306</v>
      </c>
      <c r="C158" s="595" t="s">
        <v>307</v>
      </c>
      <c r="D158" s="596">
        <v>5658</v>
      </c>
      <c r="E158" s="596">
        <f t="shared" si="7"/>
        <v>3064</v>
      </c>
      <c r="F158" s="596">
        <v>2594</v>
      </c>
      <c r="G158" s="590">
        <v>77.88900671615411</v>
      </c>
    </row>
    <row r="159" spans="1:7" ht="9">
      <c r="A159" s="594" t="s">
        <v>308</v>
      </c>
      <c r="B159" s="598" t="s">
        <v>309</v>
      </c>
      <c r="C159" s="595" t="s">
        <v>310</v>
      </c>
      <c r="D159" s="596">
        <v>32124</v>
      </c>
      <c r="E159" s="596">
        <f t="shared" si="7"/>
        <v>22773</v>
      </c>
      <c r="F159" s="596">
        <v>9351</v>
      </c>
      <c r="G159" s="590">
        <v>94.54604034366828</v>
      </c>
    </row>
    <row r="160" spans="2:7" ht="9">
      <c r="B160" s="598" t="s">
        <v>311</v>
      </c>
      <c r="C160" s="595" t="s">
        <v>312</v>
      </c>
      <c r="D160" s="596">
        <v>13171</v>
      </c>
      <c r="E160" s="596">
        <f t="shared" si="7"/>
        <v>6942</v>
      </c>
      <c r="F160" s="596">
        <v>6229</v>
      </c>
      <c r="G160" s="590">
        <v>70.62516133930605</v>
      </c>
    </row>
    <row r="161" spans="1:7" ht="9">
      <c r="A161" s="594" t="s">
        <v>313</v>
      </c>
      <c r="B161" s="598" t="s">
        <v>314</v>
      </c>
      <c r="C161" s="595" t="s">
        <v>315</v>
      </c>
      <c r="D161" s="596">
        <v>9578</v>
      </c>
      <c r="E161" s="596">
        <f t="shared" si="7"/>
        <v>7569</v>
      </c>
      <c r="F161" s="596">
        <v>2009</v>
      </c>
      <c r="G161" s="590">
        <v>134.40582585090834</v>
      </c>
    </row>
    <row r="162" spans="1:7" ht="9">
      <c r="A162" s="594"/>
      <c r="B162" s="597" t="s">
        <v>316</v>
      </c>
      <c r="C162" s="597" t="s">
        <v>317</v>
      </c>
      <c r="D162" s="596">
        <v>12022</v>
      </c>
      <c r="E162" s="596">
        <f t="shared" si="7"/>
        <v>8708</v>
      </c>
      <c r="F162" s="596">
        <v>3314</v>
      </c>
      <c r="G162" s="590">
        <v>99.65596406587922</v>
      </c>
    </row>
    <row r="163" spans="1:7" ht="9">
      <c r="A163" s="594" t="s">
        <v>318</v>
      </c>
      <c r="B163" s="598" t="s">
        <v>319</v>
      </c>
      <c r="C163" s="595" t="s">
        <v>320</v>
      </c>
      <c r="D163" s="596">
        <v>13099</v>
      </c>
      <c r="E163" s="596">
        <f t="shared" si="7"/>
        <v>863</v>
      </c>
      <c r="F163" s="596">
        <v>12236</v>
      </c>
      <c r="G163" s="590">
        <v>22.28551797847164</v>
      </c>
    </row>
    <row r="164" spans="1:8" ht="9">
      <c r="A164" s="594"/>
      <c r="B164" s="598"/>
      <c r="C164" s="595"/>
      <c r="G164" s="571"/>
      <c r="H164" s="572"/>
    </row>
    <row r="165" spans="1:7" ht="9">
      <c r="A165" s="591" t="s">
        <v>321</v>
      </c>
      <c r="B165" s="598"/>
      <c r="D165" s="574">
        <f>SUM(D167:D171)</f>
        <v>58109</v>
      </c>
      <c r="E165" s="574">
        <f>SUM(E167:E171)</f>
        <v>30909</v>
      </c>
      <c r="F165" s="574">
        <f>SUM(F167:F171)</f>
        <v>27200</v>
      </c>
      <c r="G165" s="590">
        <v>61.505911304617186</v>
      </c>
    </row>
    <row r="166" spans="7:8" ht="3.75" customHeight="1">
      <c r="G166" s="571"/>
      <c r="H166" s="572"/>
    </row>
    <row r="167" spans="1:7" ht="9">
      <c r="A167" s="594" t="s">
        <v>318</v>
      </c>
      <c r="B167" s="598" t="s">
        <v>322</v>
      </c>
      <c r="C167" s="595" t="s">
        <v>323</v>
      </c>
      <c r="D167" s="596">
        <v>10729</v>
      </c>
      <c r="E167" s="596">
        <f>(D167-F167)</f>
        <v>8432</v>
      </c>
      <c r="F167" s="596">
        <v>2297</v>
      </c>
      <c r="G167" s="590">
        <v>30.68366110541523</v>
      </c>
    </row>
    <row r="168" spans="1:7" ht="9">
      <c r="A168" s="594"/>
      <c r="B168" s="598" t="s">
        <v>324</v>
      </c>
      <c r="C168" s="595" t="s">
        <v>325</v>
      </c>
      <c r="D168" s="596">
        <v>36620</v>
      </c>
      <c r="E168" s="596">
        <f>(D168-F168)</f>
        <v>12834</v>
      </c>
      <c r="F168" s="596">
        <v>23786</v>
      </c>
      <c r="G168" s="590">
        <v>45.164281813216824</v>
      </c>
    </row>
    <row r="169" spans="1:7" ht="9">
      <c r="A169" s="594"/>
      <c r="B169" s="598" t="s">
        <v>326</v>
      </c>
      <c r="C169" s="595" t="s">
        <v>327</v>
      </c>
      <c r="D169" s="596">
        <v>10760</v>
      </c>
      <c r="E169" s="596">
        <f>(D169-F169)</f>
        <v>9643</v>
      </c>
      <c r="F169" s="596">
        <v>1117</v>
      </c>
      <c r="G169" s="590">
        <v>147.85557620817843</v>
      </c>
    </row>
    <row r="170" spans="1:7" ht="9">
      <c r="A170" s="594"/>
      <c r="D170" s="596"/>
      <c r="E170" s="596"/>
      <c r="F170" s="596"/>
      <c r="G170" s="590"/>
    </row>
    <row r="171" spans="1:8" ht="9">
      <c r="A171" s="594"/>
      <c r="B171" s="592"/>
      <c r="C171" s="595"/>
      <c r="D171" s="572"/>
      <c r="E171" s="572"/>
      <c r="F171" s="572"/>
      <c r="G171" s="571"/>
      <c r="H171" s="572"/>
    </row>
    <row r="172" spans="1:8" ht="9">
      <c r="A172" s="594"/>
      <c r="B172" s="598"/>
      <c r="C172" s="595"/>
      <c r="G172" s="571"/>
      <c r="H172" s="572"/>
    </row>
    <row r="173" spans="1:7" ht="9">
      <c r="A173" s="591" t="s">
        <v>508</v>
      </c>
      <c r="B173" s="598"/>
      <c r="D173" s="574">
        <f>SUM(D175:D181)</f>
        <v>69712</v>
      </c>
      <c r="E173" s="574">
        <f>SUM(E175:E181)</f>
        <v>43818</v>
      </c>
      <c r="F173" s="574">
        <f>SUM(F175:F181)</f>
        <v>25894</v>
      </c>
      <c r="G173" s="590">
        <v>69.00275418866192</v>
      </c>
    </row>
    <row r="174" spans="7:8" ht="3.75" customHeight="1">
      <c r="G174" s="571"/>
      <c r="H174" s="572"/>
    </row>
    <row r="175" spans="1:7" ht="9">
      <c r="A175" s="594" t="s">
        <v>329</v>
      </c>
      <c r="B175" s="598" t="s">
        <v>330</v>
      </c>
      <c r="C175" s="595" t="s">
        <v>331</v>
      </c>
      <c r="D175" s="596">
        <v>21516</v>
      </c>
      <c r="E175" s="596">
        <f aca="true" t="shared" si="8" ref="E175:E181">(D175-F175)</f>
        <v>2011</v>
      </c>
      <c r="F175" s="596">
        <v>19505</v>
      </c>
      <c r="G175" s="590">
        <v>36.63399330730619</v>
      </c>
    </row>
    <row r="176" spans="1:7" ht="9">
      <c r="A176" s="594"/>
      <c r="B176" s="597" t="s">
        <v>332</v>
      </c>
      <c r="C176" s="597" t="s">
        <v>333</v>
      </c>
      <c r="D176" s="596">
        <v>3512</v>
      </c>
      <c r="E176" s="596">
        <f t="shared" si="8"/>
        <v>2838</v>
      </c>
      <c r="F176" s="596">
        <v>674</v>
      </c>
      <c r="G176" s="590">
        <v>112.22124145785877</v>
      </c>
    </row>
    <row r="177" spans="1:7" ht="9">
      <c r="A177" s="594"/>
      <c r="B177" s="597" t="s">
        <v>334</v>
      </c>
      <c r="C177" s="597" t="s">
        <v>335</v>
      </c>
      <c r="D177" s="596">
        <v>7571</v>
      </c>
      <c r="E177" s="596">
        <f t="shared" si="8"/>
        <v>4014</v>
      </c>
      <c r="F177" s="596">
        <v>3557</v>
      </c>
      <c r="G177" s="590">
        <v>49.175009906221106</v>
      </c>
    </row>
    <row r="178" spans="1:7" ht="9">
      <c r="A178" s="594" t="s">
        <v>336</v>
      </c>
      <c r="B178" s="598" t="s">
        <v>337</v>
      </c>
      <c r="C178" s="595" t="s">
        <v>338</v>
      </c>
      <c r="D178" s="596">
        <v>5212</v>
      </c>
      <c r="E178" s="596">
        <f t="shared" si="8"/>
        <v>3451</v>
      </c>
      <c r="F178" s="596">
        <v>1761</v>
      </c>
      <c r="G178" s="590">
        <v>51.49846508058327</v>
      </c>
    </row>
    <row r="179" spans="1:7" ht="9">
      <c r="A179" s="594" t="s">
        <v>318</v>
      </c>
      <c r="B179" s="598" t="s">
        <v>339</v>
      </c>
      <c r="C179" s="595" t="s">
        <v>340</v>
      </c>
      <c r="D179" s="596">
        <v>5651</v>
      </c>
      <c r="E179" s="596">
        <f t="shared" si="8"/>
        <v>5539</v>
      </c>
      <c r="F179" s="596">
        <v>112</v>
      </c>
      <c r="G179" s="590">
        <v>246.17218191470536</v>
      </c>
    </row>
    <row r="180" spans="1:7" ht="9">
      <c r="A180" s="594"/>
      <c r="B180" s="598" t="s">
        <v>341</v>
      </c>
      <c r="C180" s="595" t="s">
        <v>342</v>
      </c>
      <c r="D180" s="596">
        <v>2274</v>
      </c>
      <c r="E180" s="596">
        <f t="shared" si="8"/>
        <v>2252</v>
      </c>
      <c r="F180" s="596">
        <v>22</v>
      </c>
      <c r="G180" s="590">
        <v>149.77704485488127</v>
      </c>
    </row>
    <row r="181" spans="1:7" ht="9">
      <c r="A181" s="594"/>
      <c r="B181" s="598" t="s">
        <v>544</v>
      </c>
      <c r="C181" s="595" t="s">
        <v>545</v>
      </c>
      <c r="D181" s="596">
        <v>23976</v>
      </c>
      <c r="E181" s="596">
        <f t="shared" si="8"/>
        <v>23713</v>
      </c>
      <c r="F181" s="574">
        <v>263</v>
      </c>
      <c r="G181" s="590">
        <v>52.3672005338672</v>
      </c>
    </row>
    <row r="182" spans="1:8" ht="9">
      <c r="A182" s="594"/>
      <c r="B182" s="598"/>
      <c r="C182" s="595"/>
      <c r="D182" s="572"/>
      <c r="E182" s="572"/>
      <c r="F182" s="572"/>
      <c r="G182" s="572"/>
      <c r="H182" s="572"/>
    </row>
    <row r="183" spans="1:7" ht="9">
      <c r="A183" s="591" t="s">
        <v>343</v>
      </c>
      <c r="B183" s="598"/>
      <c r="D183" s="596">
        <f>SUM(D185:D191)</f>
        <v>76781</v>
      </c>
      <c r="E183" s="596">
        <f>SUM(E185:E191)</f>
        <v>52655</v>
      </c>
      <c r="F183" s="596">
        <f>SUM(F185:F191)</f>
        <v>24126</v>
      </c>
      <c r="G183" s="590">
        <v>80.94777353772417</v>
      </c>
    </row>
    <row r="184" spans="7:8" ht="3.75" customHeight="1">
      <c r="G184" s="571"/>
      <c r="H184" s="572"/>
    </row>
    <row r="185" spans="1:7" ht="9">
      <c r="A185" s="594" t="s">
        <v>344</v>
      </c>
      <c r="B185" s="598" t="s">
        <v>345</v>
      </c>
      <c r="C185" s="595" t="s">
        <v>346</v>
      </c>
      <c r="D185" s="596">
        <v>15669</v>
      </c>
      <c r="E185" s="596">
        <f>(D185-F185)</f>
        <v>6649</v>
      </c>
      <c r="F185" s="596">
        <v>9020</v>
      </c>
      <c r="G185" s="590">
        <v>36.036313740506735</v>
      </c>
    </row>
    <row r="186" spans="1:7" ht="9">
      <c r="A186" s="594"/>
      <c r="B186" s="598" t="s">
        <v>547</v>
      </c>
      <c r="C186" s="595" t="s">
        <v>548</v>
      </c>
      <c r="D186" s="596">
        <v>3476</v>
      </c>
      <c r="E186" s="596">
        <f>(D186-F186)</f>
        <v>2507</v>
      </c>
      <c r="F186" s="596">
        <v>969</v>
      </c>
      <c r="G186" s="590">
        <v>109.83803222094362</v>
      </c>
    </row>
    <row r="187" spans="1:7" ht="9">
      <c r="A187" s="594"/>
      <c r="B187" s="598" t="s">
        <v>347</v>
      </c>
      <c r="C187" s="595" t="s">
        <v>348</v>
      </c>
      <c r="D187" s="596">
        <v>3824</v>
      </c>
      <c r="E187" s="596">
        <f>(D187-F187)</f>
        <v>3671</v>
      </c>
      <c r="F187" s="596">
        <v>153</v>
      </c>
      <c r="G187" s="590">
        <v>193.3284518828452</v>
      </c>
    </row>
    <row r="188" spans="1:7" ht="9">
      <c r="A188" s="594" t="s">
        <v>349</v>
      </c>
      <c r="B188" s="598" t="s">
        <v>350</v>
      </c>
      <c r="C188" s="595" t="s">
        <v>351</v>
      </c>
      <c r="D188" s="596">
        <v>14708</v>
      </c>
      <c r="E188" s="596">
        <v>14345</v>
      </c>
      <c r="F188" s="596">
        <v>363</v>
      </c>
      <c r="G188" s="590">
        <v>87.50815882512919</v>
      </c>
    </row>
    <row r="189" spans="1:7" ht="9">
      <c r="A189" s="594" t="s">
        <v>352</v>
      </c>
      <c r="B189" s="598" t="s">
        <v>353</v>
      </c>
      <c r="C189" s="595" t="s">
        <v>354</v>
      </c>
      <c r="D189" s="596">
        <v>25953</v>
      </c>
      <c r="E189" s="596">
        <f>(D189-F189)</f>
        <v>13392</v>
      </c>
      <c r="F189" s="596">
        <v>12561</v>
      </c>
      <c r="G189" s="590">
        <v>55.73216969136516</v>
      </c>
    </row>
    <row r="190" spans="1:7" ht="9">
      <c r="A190" s="594" t="s">
        <v>355</v>
      </c>
      <c r="B190" s="598" t="s">
        <v>356</v>
      </c>
      <c r="C190" s="595" t="s">
        <v>357</v>
      </c>
      <c r="D190" s="596">
        <v>2969</v>
      </c>
      <c r="E190" s="596">
        <f>(D190-F190)</f>
        <v>2628</v>
      </c>
      <c r="F190" s="596">
        <v>341</v>
      </c>
      <c r="G190" s="590">
        <v>172.85651734590772</v>
      </c>
    </row>
    <row r="191" spans="1:7" ht="9">
      <c r="A191" s="594"/>
      <c r="B191" s="598" t="s">
        <v>358</v>
      </c>
      <c r="C191" s="595" t="s">
        <v>359</v>
      </c>
      <c r="D191" s="596">
        <v>10182</v>
      </c>
      <c r="E191" s="596">
        <f>(D191-F191)</f>
        <v>9463</v>
      </c>
      <c r="F191" s="596">
        <v>719</v>
      </c>
      <c r="G191" s="590">
        <v>125.98850913376546</v>
      </c>
    </row>
    <row r="192" spans="1:8" ht="9">
      <c r="A192" s="594"/>
      <c r="B192" s="598"/>
      <c r="C192" s="595"/>
      <c r="G192" s="571"/>
      <c r="H192" s="572"/>
    </row>
    <row r="193" spans="1:7" ht="9">
      <c r="A193" s="591" t="s">
        <v>510</v>
      </c>
      <c r="B193" s="598"/>
      <c r="D193" s="574">
        <f>SUM(D195:D205)</f>
        <v>136823</v>
      </c>
      <c r="E193" s="574">
        <f>SUM(E195:E205)</f>
        <v>100941</v>
      </c>
      <c r="F193" s="574">
        <f>SUM(F195:F205)</f>
        <v>35882</v>
      </c>
      <c r="G193" s="590">
        <v>131.74310605673023</v>
      </c>
    </row>
    <row r="194" spans="7:8" ht="3.75" customHeight="1">
      <c r="G194" s="571"/>
      <c r="H194" s="572"/>
    </row>
    <row r="195" spans="1:7" ht="9">
      <c r="A195" s="594" t="s">
        <v>361</v>
      </c>
      <c r="B195" s="598" t="s">
        <v>362</v>
      </c>
      <c r="C195" s="595" t="s">
        <v>363</v>
      </c>
      <c r="D195" s="596">
        <v>39895</v>
      </c>
      <c r="E195" s="596">
        <f>(D195-F195)</f>
        <v>35400</v>
      </c>
      <c r="F195" s="596">
        <v>4495</v>
      </c>
      <c r="G195" s="590">
        <v>230.75011906253917</v>
      </c>
    </row>
    <row r="196" spans="1:7" ht="9">
      <c r="A196" s="594" t="s">
        <v>364</v>
      </c>
      <c r="B196" s="598" t="s">
        <v>365</v>
      </c>
      <c r="C196" s="595" t="s">
        <v>366</v>
      </c>
      <c r="D196" s="596">
        <v>2194</v>
      </c>
      <c r="E196" s="596">
        <f>(D196-F196)</f>
        <v>2194</v>
      </c>
      <c r="F196" s="596">
        <v>0</v>
      </c>
      <c r="G196" s="590">
        <v>128.9439380127621</v>
      </c>
    </row>
    <row r="197" spans="1:7" ht="9">
      <c r="A197" s="594" t="s">
        <v>367</v>
      </c>
      <c r="B197" s="598" t="s">
        <v>368</v>
      </c>
      <c r="C197" s="595" t="s">
        <v>369</v>
      </c>
      <c r="D197" s="596">
        <v>31044</v>
      </c>
      <c r="E197" s="596">
        <f>(D197-F197)</f>
        <v>18936</v>
      </c>
      <c r="F197" s="596">
        <v>12108</v>
      </c>
      <c r="G197" s="590">
        <v>64.65758278572349</v>
      </c>
    </row>
    <row r="198" spans="1:7" ht="9">
      <c r="A198" s="594"/>
      <c r="B198" s="598" t="s">
        <v>370</v>
      </c>
      <c r="C198" s="595" t="s">
        <v>371</v>
      </c>
      <c r="D198" s="596">
        <v>10631</v>
      </c>
      <c r="E198" s="596">
        <f>(D198-F198)</f>
        <v>9020</v>
      </c>
      <c r="F198" s="596">
        <v>1611</v>
      </c>
      <c r="G198" s="590">
        <v>92.87705766155582</v>
      </c>
    </row>
    <row r="199" spans="1:7" ht="9">
      <c r="A199" s="594"/>
      <c r="B199" s="597" t="s">
        <v>1668</v>
      </c>
      <c r="C199" s="597" t="s">
        <v>560</v>
      </c>
      <c r="D199" s="596">
        <v>3440</v>
      </c>
      <c r="E199" s="596">
        <f>(D199-F199)</f>
        <v>391</v>
      </c>
      <c r="F199" s="596">
        <v>3049</v>
      </c>
      <c r="G199" s="590">
        <v>21.938662790697673</v>
      </c>
    </row>
    <row r="200" spans="1:7" ht="9">
      <c r="A200" s="594"/>
      <c r="B200" s="597"/>
      <c r="C200" s="597"/>
      <c r="D200" s="596"/>
      <c r="E200" s="596"/>
      <c r="F200" s="596"/>
      <c r="G200" s="590"/>
    </row>
    <row r="201" spans="1:7" ht="9">
      <c r="A201" s="591" t="s">
        <v>611</v>
      </c>
      <c r="B201" s="598"/>
      <c r="C201" s="595"/>
      <c r="F201" s="572"/>
      <c r="G201" s="572"/>
    </row>
    <row r="202" spans="6:7" ht="9">
      <c r="F202" s="572"/>
      <c r="G202" s="572"/>
    </row>
    <row r="203" spans="1:11" ht="9">
      <c r="A203" s="594" t="s">
        <v>134</v>
      </c>
      <c r="B203" s="598" t="s">
        <v>372</v>
      </c>
      <c r="C203" s="595" t="s">
        <v>373</v>
      </c>
      <c r="D203" s="596">
        <v>33638</v>
      </c>
      <c r="E203" s="596">
        <f>(D203-F203)</f>
        <v>21631</v>
      </c>
      <c r="F203" s="596">
        <v>12007</v>
      </c>
      <c r="G203" s="590">
        <v>109.09081990605863</v>
      </c>
      <c r="H203" s="572"/>
      <c r="K203" s="571"/>
    </row>
    <row r="204" spans="1:11" ht="9">
      <c r="A204" s="594"/>
      <c r="B204" s="598" t="s">
        <v>374</v>
      </c>
      <c r="C204" s="595" t="s">
        <v>375</v>
      </c>
      <c r="D204" s="596">
        <v>5602</v>
      </c>
      <c r="E204" s="596">
        <f>(D204-F204)</f>
        <v>5602</v>
      </c>
      <c r="F204" s="596">
        <v>0</v>
      </c>
      <c r="G204" s="590">
        <v>118.35362370581934</v>
      </c>
      <c r="H204" s="572"/>
      <c r="K204" s="571"/>
    </row>
    <row r="205" spans="1:11" ht="9">
      <c r="A205" s="594"/>
      <c r="B205" s="598" t="s">
        <v>376</v>
      </c>
      <c r="C205" s="595" t="s">
        <v>377</v>
      </c>
      <c r="D205" s="596">
        <v>10379</v>
      </c>
      <c r="E205" s="596">
        <f>(D205-F205)</f>
        <v>7767</v>
      </c>
      <c r="F205" s="596">
        <v>2612</v>
      </c>
      <c r="G205" s="590">
        <v>109.27054629540419</v>
      </c>
      <c r="K205" s="571"/>
    </row>
    <row r="206" spans="1:8" ht="9">
      <c r="A206" s="594"/>
      <c r="D206" s="572"/>
      <c r="E206" s="572"/>
      <c r="F206" s="572"/>
      <c r="G206" s="572"/>
      <c r="H206" s="572"/>
    </row>
    <row r="207" spans="1:8" ht="9">
      <c r="A207" s="594"/>
      <c r="B207" s="598"/>
      <c r="C207" s="595"/>
      <c r="G207" s="571"/>
      <c r="H207" s="572"/>
    </row>
    <row r="208" spans="1:7" ht="9">
      <c r="A208" s="591" t="s">
        <v>378</v>
      </c>
      <c r="B208" s="598"/>
      <c r="D208" s="574">
        <f>SUM(D210:D216)</f>
        <v>99685</v>
      </c>
      <c r="E208" s="574">
        <f>SUM(E210:E216)</f>
        <v>73763</v>
      </c>
      <c r="F208" s="574">
        <f>SUM(F210:F216)</f>
        <v>25922</v>
      </c>
      <c r="G208" s="590">
        <v>132.63499021919046</v>
      </c>
    </row>
    <row r="209" spans="7:8" ht="3.75" customHeight="1">
      <c r="G209" s="571"/>
      <c r="H209" s="572"/>
    </row>
    <row r="210" spans="1:7" ht="9">
      <c r="A210" s="594" t="s">
        <v>379</v>
      </c>
      <c r="B210" s="598" t="s">
        <v>380</v>
      </c>
      <c r="C210" s="595" t="s">
        <v>381</v>
      </c>
      <c r="D210" s="596">
        <v>12840</v>
      </c>
      <c r="E210" s="596">
        <f aca="true" t="shared" si="9" ref="E210:E216">(D210-F210)</f>
        <v>8653</v>
      </c>
      <c r="F210" s="596">
        <v>4187</v>
      </c>
      <c r="G210" s="590">
        <v>105.47196261682242</v>
      </c>
    </row>
    <row r="211" spans="1:7" ht="9">
      <c r="A211" s="596"/>
      <c r="B211" s="598" t="s">
        <v>1550</v>
      </c>
      <c r="C211" s="595" t="s">
        <v>382</v>
      </c>
      <c r="D211" s="596">
        <v>31874</v>
      </c>
      <c r="E211" s="596">
        <f t="shared" si="9"/>
        <v>22043</v>
      </c>
      <c r="F211" s="596">
        <v>9831</v>
      </c>
      <c r="G211" s="590">
        <v>106.50160005019765</v>
      </c>
    </row>
    <row r="212" spans="1:7" ht="9">
      <c r="A212" s="596"/>
      <c r="B212" s="597" t="s">
        <v>514</v>
      </c>
      <c r="C212" s="595" t="s">
        <v>383</v>
      </c>
      <c r="D212" s="596">
        <v>7070</v>
      </c>
      <c r="E212" s="596">
        <f t="shared" si="9"/>
        <v>4647</v>
      </c>
      <c r="F212" s="596">
        <v>2423</v>
      </c>
      <c r="G212" s="590">
        <v>106.51994342291373</v>
      </c>
    </row>
    <row r="213" spans="1:7" ht="9">
      <c r="A213" s="594"/>
      <c r="B213" s="598" t="s">
        <v>384</v>
      </c>
      <c r="C213" s="595" t="s">
        <v>385</v>
      </c>
      <c r="D213" s="596">
        <v>18247</v>
      </c>
      <c r="E213" s="596">
        <f t="shared" si="9"/>
        <v>13935</v>
      </c>
      <c r="F213" s="596">
        <v>4312</v>
      </c>
      <c r="G213" s="590">
        <v>177.32673864196855</v>
      </c>
    </row>
    <row r="214" spans="1:7" ht="9">
      <c r="A214" s="594" t="s">
        <v>386</v>
      </c>
      <c r="B214" s="598" t="s">
        <v>387</v>
      </c>
      <c r="C214" s="595" t="s">
        <v>388</v>
      </c>
      <c r="D214" s="596">
        <v>14858</v>
      </c>
      <c r="E214" s="596">
        <f t="shared" si="9"/>
        <v>14857</v>
      </c>
      <c r="F214" s="596">
        <v>1</v>
      </c>
      <c r="G214" s="590">
        <v>230.5076053304617</v>
      </c>
    </row>
    <row r="215" spans="1:7" ht="9">
      <c r="A215" s="594" t="s">
        <v>389</v>
      </c>
      <c r="B215" s="598" t="s">
        <v>390</v>
      </c>
      <c r="C215" s="595" t="s">
        <v>391</v>
      </c>
      <c r="D215" s="596">
        <v>11463</v>
      </c>
      <c r="E215" s="596">
        <f t="shared" si="9"/>
        <v>6297</v>
      </c>
      <c r="F215" s="596">
        <v>5166</v>
      </c>
      <c r="G215" s="590">
        <v>92.39884846898718</v>
      </c>
    </row>
    <row r="216" spans="1:8" ht="9">
      <c r="A216" s="601" t="s">
        <v>1669</v>
      </c>
      <c r="B216" s="598" t="s">
        <v>1670</v>
      </c>
      <c r="C216" s="597" t="s">
        <v>568</v>
      </c>
      <c r="D216" s="596">
        <v>3333</v>
      </c>
      <c r="E216" s="596">
        <f t="shared" si="9"/>
        <v>3331</v>
      </c>
      <c r="F216" s="596">
        <v>2</v>
      </c>
      <c r="G216" s="590">
        <v>0</v>
      </c>
      <c r="H216" s="602"/>
    </row>
    <row r="217" spans="1:8" ht="9">
      <c r="A217" s="594"/>
      <c r="B217" s="598"/>
      <c r="C217" s="595"/>
      <c r="D217" s="572"/>
      <c r="E217" s="572"/>
      <c r="F217" s="572"/>
      <c r="G217" s="571"/>
      <c r="H217" s="572"/>
    </row>
    <row r="218" spans="1:7" ht="9">
      <c r="A218" s="591" t="s">
        <v>392</v>
      </c>
      <c r="B218" s="598"/>
      <c r="D218" s="596">
        <f>SUM(D220:D226)</f>
        <v>104668</v>
      </c>
      <c r="E218" s="596">
        <f>SUM(E220:E226)</f>
        <v>39658</v>
      </c>
      <c r="F218" s="596">
        <f>SUM(F220:F226)</f>
        <v>65010</v>
      </c>
      <c r="G218" s="590">
        <v>64.00163373714985</v>
      </c>
    </row>
    <row r="219" spans="7:8" ht="3.75" customHeight="1">
      <c r="G219" s="571"/>
      <c r="H219" s="572"/>
    </row>
    <row r="220" spans="1:7" ht="9">
      <c r="A220" s="594" t="s">
        <v>379</v>
      </c>
      <c r="B220" s="598" t="s">
        <v>393</v>
      </c>
      <c r="C220" s="595" t="s">
        <v>394</v>
      </c>
      <c r="D220" s="596">
        <v>16386</v>
      </c>
      <c r="E220" s="596">
        <f>(D220-F220)</f>
        <v>2424</v>
      </c>
      <c r="F220" s="596">
        <v>13962</v>
      </c>
      <c r="G220" s="590">
        <v>45.212742585133654</v>
      </c>
    </row>
    <row r="221" spans="1:7" ht="9">
      <c r="A221" s="594"/>
      <c r="B221" s="598" t="s">
        <v>395</v>
      </c>
      <c r="C221" s="595" t="s">
        <v>396</v>
      </c>
      <c r="D221" s="596">
        <v>30812</v>
      </c>
      <c r="E221" s="596">
        <f>(D221-F221)</f>
        <v>457</v>
      </c>
      <c r="F221" s="596">
        <v>30355</v>
      </c>
      <c r="G221" s="590">
        <v>4.1349474230819165</v>
      </c>
    </row>
    <row r="222" spans="1:7" ht="9">
      <c r="A222" s="594"/>
      <c r="B222" s="598" t="s">
        <v>397</v>
      </c>
      <c r="C222" s="595" t="s">
        <v>398</v>
      </c>
      <c r="D222" s="596">
        <v>28069</v>
      </c>
      <c r="E222" s="596">
        <f>(D222-F222)</f>
        <v>18306</v>
      </c>
      <c r="F222" s="596">
        <v>9763</v>
      </c>
      <c r="G222" s="590">
        <v>90.3550892443621</v>
      </c>
    </row>
    <row r="223" spans="1:7" ht="9">
      <c r="A223" s="594"/>
      <c r="B223" s="597" t="s">
        <v>569</v>
      </c>
      <c r="C223" s="595" t="s">
        <v>400</v>
      </c>
      <c r="D223" s="596">
        <v>18956</v>
      </c>
      <c r="E223" s="596">
        <v>8763</v>
      </c>
      <c r="F223" s="596">
        <v>10193</v>
      </c>
      <c r="G223" s="590">
        <v>63.346011816838995</v>
      </c>
    </row>
    <row r="224" spans="1:7" ht="9">
      <c r="A224" s="594" t="s">
        <v>389</v>
      </c>
      <c r="B224" s="598" t="s">
        <v>401</v>
      </c>
      <c r="C224" s="595" t="s">
        <v>402</v>
      </c>
      <c r="D224" s="596">
        <v>10445</v>
      </c>
      <c r="E224" s="596">
        <f>(D224-F224)</f>
        <v>9708</v>
      </c>
      <c r="F224" s="596">
        <v>737</v>
      </c>
      <c r="G224" s="590">
        <v>200.44968884633795</v>
      </c>
    </row>
    <row r="225" ht="9">
      <c r="G225" s="590"/>
    </row>
    <row r="226" spans="4:7" ht="9">
      <c r="D226" s="596"/>
      <c r="E226" s="596"/>
      <c r="F226" s="596"/>
      <c r="G226" s="590"/>
    </row>
    <row r="227" spans="4:7" ht="9">
      <c r="D227" s="572"/>
      <c r="E227" s="596"/>
      <c r="F227" s="596"/>
      <c r="G227" s="572"/>
    </row>
    <row r="228" spans="4:7" ht="9">
      <c r="D228" s="572"/>
      <c r="E228" s="596"/>
      <c r="F228" s="596"/>
      <c r="G228" s="572"/>
    </row>
    <row r="229" spans="4:7" ht="9">
      <c r="D229" s="572"/>
      <c r="E229" s="596"/>
      <c r="F229" s="596"/>
      <c r="G229" s="574"/>
    </row>
    <row r="230" spans="4:7" ht="9">
      <c r="D230" s="572"/>
      <c r="E230" s="572"/>
      <c r="G230" s="574"/>
    </row>
    <row r="231" spans="4:7" ht="9">
      <c r="D231" s="572"/>
      <c r="E231" s="572"/>
      <c r="F231" s="572"/>
      <c r="G231" s="572"/>
    </row>
    <row r="232" spans="4:7" ht="9">
      <c r="D232" s="572"/>
      <c r="E232" s="572"/>
      <c r="F232" s="572"/>
      <c r="G232" s="572"/>
    </row>
    <row r="233" spans="4:7" ht="9">
      <c r="D233" s="572"/>
      <c r="E233" s="572"/>
      <c r="F233" s="572"/>
      <c r="G233" s="572"/>
    </row>
    <row r="234" spans="4:7" ht="9">
      <c r="D234" s="572"/>
      <c r="E234" s="572"/>
      <c r="F234" s="572"/>
      <c r="G234" s="572"/>
    </row>
    <row r="235" spans="4:7" ht="9">
      <c r="D235" s="572"/>
      <c r="E235" s="572"/>
      <c r="F235" s="572"/>
      <c r="G235" s="572"/>
    </row>
    <row r="236" spans="4:7" ht="9">
      <c r="D236" s="572"/>
      <c r="E236" s="572"/>
      <c r="F236" s="572"/>
      <c r="G236" s="572"/>
    </row>
    <row r="237" spans="4:7" ht="9">
      <c r="D237" s="572"/>
      <c r="E237" s="572"/>
      <c r="F237" s="572"/>
      <c r="G237" s="572"/>
    </row>
    <row r="238" spans="4:7" ht="9">
      <c r="D238" s="572"/>
      <c r="E238" s="572"/>
      <c r="F238" s="572"/>
      <c r="G238" s="572"/>
    </row>
  </sheetData>
  <printOptions horizontalCentered="1"/>
  <pageMargins left="0.1" right="0.1" top="0.6" bottom="0.6" header="0.5" footer="0.5"/>
  <pageSetup orientation="landscape" r:id="rId2"/>
  <headerFooter alignWithMargins="0">
    <oddFooter>&amp;CPage &amp;P+61</oddFooter>
  </headerFooter>
  <rowBreaks count="4" manualBreakCount="4">
    <brk id="58" max="65535" man="1"/>
    <brk id="104" max="65535" man="1"/>
    <brk id="152" max="65535" man="1"/>
    <brk id="200" max="6553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27"/>
  <sheetViews>
    <sheetView zoomScale="125" zoomScaleNormal="125" workbookViewId="0" topLeftCell="A260">
      <selection activeCell="A267" sqref="A267:IV267"/>
    </sheetView>
  </sheetViews>
  <sheetFormatPr defaultColWidth="9.33203125" defaultRowHeight="10.5"/>
  <cols>
    <col min="1" max="1" width="16" style="603" customWidth="1"/>
    <col min="2" max="2" width="24.16015625" style="603" customWidth="1"/>
    <col min="3" max="3" width="7.83203125" style="633" customWidth="1"/>
    <col min="4" max="9" width="10.33203125" style="634" customWidth="1"/>
    <col min="10" max="16384" width="6" style="603" customWidth="1"/>
  </cols>
  <sheetData>
    <row r="1" spans="2:10" ht="12.75">
      <c r="B1" s="604" t="s">
        <v>1671</v>
      </c>
      <c r="C1" s="605"/>
      <c r="D1" s="606"/>
      <c r="E1" s="607"/>
      <c r="F1" s="607"/>
      <c r="G1" s="607"/>
      <c r="H1" s="607"/>
      <c r="I1" s="607"/>
      <c r="J1" s="607"/>
    </row>
    <row r="2" spans="1:9" ht="9">
      <c r="A2" s="608"/>
      <c r="B2" s="605" t="s">
        <v>26</v>
      </c>
      <c r="C2" s="606"/>
      <c r="D2" s="607"/>
      <c r="E2" s="607"/>
      <c r="F2" s="607"/>
      <c r="G2" s="607"/>
      <c r="H2" s="607"/>
      <c r="I2" s="607"/>
    </row>
    <row r="3" spans="1:9" ht="3.75" customHeight="1">
      <c r="A3" s="609"/>
      <c r="B3" s="609"/>
      <c r="C3" s="610"/>
      <c r="D3" s="611"/>
      <c r="E3" s="612"/>
      <c r="F3" s="613"/>
      <c r="G3" s="611"/>
      <c r="H3" s="612"/>
      <c r="I3" s="613"/>
    </row>
    <row r="4" spans="1:10" ht="9">
      <c r="A4" s="614"/>
      <c r="B4" s="615"/>
      <c r="C4" s="616"/>
      <c r="D4" s="617"/>
      <c r="E4" s="618" t="s">
        <v>1672</v>
      </c>
      <c r="F4" s="619"/>
      <c r="G4" s="617"/>
      <c r="H4" s="618" t="s">
        <v>1673</v>
      </c>
      <c r="I4" s="619"/>
      <c r="J4" s="619"/>
    </row>
    <row r="5" spans="1:9" ht="3.75" customHeight="1">
      <c r="A5" s="615"/>
      <c r="B5" s="615"/>
      <c r="C5" s="616"/>
      <c r="D5" s="620"/>
      <c r="E5" s="621"/>
      <c r="F5" s="622"/>
      <c r="G5" s="620"/>
      <c r="H5" s="621"/>
      <c r="I5" s="622"/>
    </row>
    <row r="6" spans="1:9" ht="3.75" customHeight="1">
      <c r="A6" s="615"/>
      <c r="B6" s="615"/>
      <c r="C6" s="623"/>
      <c r="D6" s="624"/>
      <c r="E6" s="624"/>
      <c r="F6" s="624"/>
      <c r="G6" s="611"/>
      <c r="H6" s="613"/>
      <c r="I6" s="624"/>
    </row>
    <row r="7" spans="1:10" ht="10.5">
      <c r="A7" s="625" t="s">
        <v>36</v>
      </c>
      <c r="B7" s="615"/>
      <c r="C7" s="623"/>
      <c r="D7" s="626"/>
      <c r="E7" s="626" t="s">
        <v>1674</v>
      </c>
      <c r="F7" s="626" t="s">
        <v>44</v>
      </c>
      <c r="G7" s="627" t="s">
        <v>1675</v>
      </c>
      <c r="H7" s="628"/>
      <c r="I7" s="626" t="s">
        <v>1676</v>
      </c>
      <c r="J7" s="617"/>
    </row>
    <row r="8" spans="1:10" ht="10.5">
      <c r="A8" s="625" t="s">
        <v>48</v>
      </c>
      <c r="B8" s="615"/>
      <c r="C8" s="629" t="s">
        <v>37</v>
      </c>
      <c r="D8" s="626"/>
      <c r="E8" s="626" t="s">
        <v>1677</v>
      </c>
      <c r="F8" s="626" t="s">
        <v>1678</v>
      </c>
      <c r="G8" s="624"/>
      <c r="H8" s="624" t="s">
        <v>1677</v>
      </c>
      <c r="I8" s="624" t="s">
        <v>1677</v>
      </c>
      <c r="J8" s="617"/>
    </row>
    <row r="9" spans="1:10" ht="9">
      <c r="A9" s="614"/>
      <c r="B9" s="615" t="s">
        <v>49</v>
      </c>
      <c r="C9" s="629" t="s">
        <v>50</v>
      </c>
      <c r="D9" s="626" t="s">
        <v>1665</v>
      </c>
      <c r="E9" s="626" t="s">
        <v>1679</v>
      </c>
      <c r="F9" s="626" t="s">
        <v>1680</v>
      </c>
      <c r="G9" s="626" t="s">
        <v>1665</v>
      </c>
      <c r="H9" s="626" t="s">
        <v>1679</v>
      </c>
      <c r="I9" s="626" t="s">
        <v>1679</v>
      </c>
      <c r="J9" s="617"/>
    </row>
    <row r="10" spans="1:9" ht="3.75" customHeight="1">
      <c r="A10" s="630"/>
      <c r="B10" s="630"/>
      <c r="C10" s="631"/>
      <c r="D10" s="632"/>
      <c r="E10" s="632"/>
      <c r="F10" s="632"/>
      <c r="G10" s="632"/>
      <c r="H10" s="632"/>
      <c r="I10" s="632"/>
    </row>
    <row r="11" ht="3.75" customHeight="1"/>
    <row r="12" ht="3.75" customHeight="1"/>
    <row r="13" spans="1:9" ht="10.5">
      <c r="A13" s="635" t="s">
        <v>719</v>
      </c>
      <c r="D13" s="634">
        <f aca="true" t="shared" si="0" ref="D13:I13">SUM(D15+D28+D38+D51+D72+D80+D91+D104+D121+D134+D144+D158+D170+D179+D189+D201+D218+D230+D241+D254+D267+D280)</f>
        <v>162709</v>
      </c>
      <c r="E13" s="634">
        <f t="shared" si="0"/>
        <v>22426</v>
      </c>
      <c r="F13" s="634">
        <f t="shared" si="0"/>
        <v>30536</v>
      </c>
      <c r="G13" s="634">
        <f t="shared" si="0"/>
        <v>810754</v>
      </c>
      <c r="H13" s="634">
        <f t="shared" si="0"/>
        <v>155336</v>
      </c>
      <c r="I13" s="634">
        <f t="shared" si="0"/>
        <v>11648</v>
      </c>
    </row>
    <row r="15" spans="1:9" ht="9">
      <c r="A15" s="636" t="s">
        <v>60</v>
      </c>
      <c r="C15" s="603"/>
      <c r="D15" s="634">
        <f aca="true" t="shared" si="1" ref="D15:I15">SUM(D17:D26)</f>
        <v>5537</v>
      </c>
      <c r="E15" s="634">
        <f t="shared" si="1"/>
        <v>601</v>
      </c>
      <c r="F15" s="634">
        <f t="shared" si="1"/>
        <v>1585</v>
      </c>
      <c r="G15" s="634">
        <f t="shared" si="1"/>
        <v>40560</v>
      </c>
      <c r="H15" s="634">
        <f t="shared" si="1"/>
        <v>6696</v>
      </c>
      <c r="I15" s="634">
        <f t="shared" si="1"/>
        <v>1239</v>
      </c>
    </row>
    <row r="16" ht="3.75" customHeight="1"/>
    <row r="17" spans="1:9" ht="9">
      <c r="A17" s="637" t="s">
        <v>61</v>
      </c>
      <c r="B17" s="638" t="s">
        <v>62</v>
      </c>
      <c r="C17" s="638" t="s">
        <v>63</v>
      </c>
      <c r="D17" s="603">
        <v>218</v>
      </c>
      <c r="E17" s="634">
        <v>0</v>
      </c>
      <c r="F17" s="634">
        <v>100</v>
      </c>
      <c r="G17" s="634">
        <v>5310</v>
      </c>
      <c r="H17" s="634">
        <v>63</v>
      </c>
      <c r="I17" s="634">
        <v>0</v>
      </c>
    </row>
    <row r="18" spans="2:9" ht="9">
      <c r="B18" s="638" t="s">
        <v>573</v>
      </c>
      <c r="C18" s="638" t="s">
        <v>700</v>
      </c>
      <c r="D18" s="603">
        <v>4</v>
      </c>
      <c r="E18" s="603">
        <v>0</v>
      </c>
      <c r="F18" s="603">
        <v>0</v>
      </c>
      <c r="G18" s="603">
        <v>3816</v>
      </c>
      <c r="H18" s="603">
        <v>339</v>
      </c>
      <c r="I18" s="603">
        <v>115</v>
      </c>
    </row>
    <row r="19" spans="1:9" ht="9">
      <c r="A19" s="637" t="s">
        <v>64</v>
      </c>
      <c r="B19" s="638" t="s">
        <v>65</v>
      </c>
      <c r="C19" s="638" t="s">
        <v>66</v>
      </c>
      <c r="D19" s="603">
        <v>408</v>
      </c>
      <c r="E19" s="603">
        <v>80</v>
      </c>
      <c r="F19" s="603">
        <v>75</v>
      </c>
      <c r="G19" s="634">
        <v>5415</v>
      </c>
      <c r="H19" s="603">
        <v>1543</v>
      </c>
      <c r="I19" s="603">
        <v>1066</v>
      </c>
    </row>
    <row r="20" spans="1:9" ht="9">
      <c r="A20" s="637" t="s">
        <v>67</v>
      </c>
      <c r="B20" s="638" t="s">
        <v>68</v>
      </c>
      <c r="C20" s="638" t="s">
        <v>69</v>
      </c>
      <c r="D20" s="634">
        <v>2571</v>
      </c>
      <c r="E20" s="634">
        <v>87</v>
      </c>
      <c r="F20" s="634">
        <v>529</v>
      </c>
      <c r="G20" s="634">
        <v>4107</v>
      </c>
      <c r="H20" s="634">
        <v>108</v>
      </c>
      <c r="I20" s="634">
        <v>0</v>
      </c>
    </row>
    <row r="21" spans="1:9" ht="9">
      <c r="A21" s="637"/>
      <c r="B21" s="638" t="s">
        <v>70</v>
      </c>
      <c r="C21" s="638" t="s">
        <v>71</v>
      </c>
      <c r="D21" s="634">
        <v>191</v>
      </c>
      <c r="E21" s="634">
        <v>1</v>
      </c>
      <c r="F21" s="634">
        <v>161</v>
      </c>
      <c r="G21" s="634">
        <v>4121</v>
      </c>
      <c r="H21" s="634">
        <v>725</v>
      </c>
      <c r="I21" s="634">
        <v>0</v>
      </c>
    </row>
    <row r="22" spans="2:9" ht="9">
      <c r="B22" s="633" t="s">
        <v>1681</v>
      </c>
      <c r="C22" s="639" t="s">
        <v>526</v>
      </c>
      <c r="D22" s="634">
        <v>1</v>
      </c>
      <c r="E22" s="634">
        <v>0</v>
      </c>
      <c r="F22" s="634">
        <v>0</v>
      </c>
      <c r="G22" s="634">
        <v>6683</v>
      </c>
      <c r="H22" s="634">
        <v>507</v>
      </c>
      <c r="I22" s="634">
        <v>47</v>
      </c>
    </row>
    <row r="23" spans="1:9" ht="9">
      <c r="A23" s="637"/>
      <c r="B23" s="638" t="s">
        <v>72</v>
      </c>
      <c r="C23" s="638" t="s">
        <v>73</v>
      </c>
      <c r="D23" s="634">
        <v>998</v>
      </c>
      <c r="E23" s="634">
        <v>249</v>
      </c>
      <c r="F23" s="634">
        <v>194</v>
      </c>
      <c r="G23" s="634">
        <v>2548</v>
      </c>
      <c r="H23" s="634">
        <v>479</v>
      </c>
      <c r="I23" s="634">
        <v>0</v>
      </c>
    </row>
    <row r="24" spans="1:9" ht="9">
      <c r="A24" s="637" t="s">
        <v>74</v>
      </c>
      <c r="B24" s="638" t="s">
        <v>75</v>
      </c>
      <c r="C24" s="638" t="s">
        <v>76</v>
      </c>
      <c r="D24" s="634">
        <v>1122</v>
      </c>
      <c r="E24" s="634">
        <v>167</v>
      </c>
      <c r="F24" s="634">
        <v>515</v>
      </c>
      <c r="G24" s="634">
        <v>5003</v>
      </c>
      <c r="H24" s="634">
        <v>1083</v>
      </c>
      <c r="I24" s="634">
        <v>0</v>
      </c>
    </row>
    <row r="25" spans="1:9" ht="9">
      <c r="A25" s="637" t="s">
        <v>77</v>
      </c>
      <c r="B25" s="638" t="s">
        <v>78</v>
      </c>
      <c r="C25" s="638" t="s">
        <v>79</v>
      </c>
      <c r="D25" s="634">
        <v>22</v>
      </c>
      <c r="E25" s="634">
        <v>17</v>
      </c>
      <c r="F25" s="634">
        <v>10</v>
      </c>
      <c r="G25" s="634">
        <v>3545</v>
      </c>
      <c r="H25" s="634">
        <v>1849</v>
      </c>
      <c r="I25" s="634">
        <v>10</v>
      </c>
    </row>
    <row r="26" spans="1:9" ht="9">
      <c r="A26" s="637" t="s">
        <v>80</v>
      </c>
      <c r="B26" s="638" t="s">
        <v>81</v>
      </c>
      <c r="C26" s="638" t="s">
        <v>82</v>
      </c>
      <c r="D26" s="634">
        <v>2</v>
      </c>
      <c r="E26" s="634">
        <v>0</v>
      </c>
      <c r="F26" s="634">
        <v>1</v>
      </c>
      <c r="G26" s="634">
        <v>12</v>
      </c>
      <c r="H26" s="634">
        <v>0</v>
      </c>
      <c r="I26" s="634">
        <v>1</v>
      </c>
    </row>
    <row r="27" spans="3:4" ht="9">
      <c r="C27" s="603"/>
      <c r="D27" s="603"/>
    </row>
    <row r="28" spans="1:9" ht="9">
      <c r="A28" s="636" t="s">
        <v>83</v>
      </c>
      <c r="B28" s="640"/>
      <c r="C28" s="640"/>
      <c r="D28" s="634">
        <f aca="true" t="shared" si="2" ref="D28:I28">SUM(D30:D36)</f>
        <v>6195</v>
      </c>
      <c r="E28" s="634">
        <f t="shared" si="2"/>
        <v>1084</v>
      </c>
      <c r="F28" s="634">
        <f t="shared" si="2"/>
        <v>1067</v>
      </c>
      <c r="G28" s="634">
        <f t="shared" si="2"/>
        <v>24349</v>
      </c>
      <c r="H28" s="634">
        <f t="shared" si="2"/>
        <v>4134</v>
      </c>
      <c r="I28" s="634">
        <f t="shared" si="2"/>
        <v>72</v>
      </c>
    </row>
    <row r="29" ht="3.75" customHeight="1"/>
    <row r="30" spans="1:9" ht="9">
      <c r="A30" s="637" t="s">
        <v>84</v>
      </c>
      <c r="B30" s="638" t="s">
        <v>85</v>
      </c>
      <c r="C30" s="638" t="s">
        <v>86</v>
      </c>
      <c r="D30" s="634">
        <v>799</v>
      </c>
      <c r="E30" s="634">
        <v>21</v>
      </c>
      <c r="F30" s="634">
        <v>200</v>
      </c>
      <c r="G30" s="634">
        <v>6277</v>
      </c>
      <c r="H30" s="634">
        <v>320</v>
      </c>
      <c r="I30" s="634">
        <v>47</v>
      </c>
    </row>
    <row r="31" spans="1:9" ht="9">
      <c r="A31" s="637"/>
      <c r="B31" s="638" t="s">
        <v>87</v>
      </c>
      <c r="C31" s="638" t="s">
        <v>88</v>
      </c>
      <c r="D31" s="634">
        <v>1347</v>
      </c>
      <c r="E31" s="634">
        <v>37</v>
      </c>
      <c r="F31" s="634">
        <v>9</v>
      </c>
      <c r="G31" s="634">
        <v>1874</v>
      </c>
      <c r="H31" s="634">
        <v>40</v>
      </c>
      <c r="I31" s="634">
        <v>0</v>
      </c>
    </row>
    <row r="32" spans="1:9" ht="9">
      <c r="A32" s="637"/>
      <c r="B32" s="638" t="s">
        <v>89</v>
      </c>
      <c r="C32" s="638" t="s">
        <v>90</v>
      </c>
      <c r="D32" s="603">
        <v>1128</v>
      </c>
      <c r="E32" s="603">
        <v>52</v>
      </c>
      <c r="F32" s="603">
        <v>248</v>
      </c>
      <c r="G32" s="603">
        <v>6910</v>
      </c>
      <c r="H32" s="603">
        <v>1651</v>
      </c>
      <c r="I32" s="603">
        <v>8</v>
      </c>
    </row>
    <row r="33" spans="1:9" ht="9">
      <c r="A33" s="637"/>
      <c r="B33" s="638" t="s">
        <v>419</v>
      </c>
      <c r="C33" s="638" t="s">
        <v>420</v>
      </c>
      <c r="D33" s="634">
        <v>747</v>
      </c>
      <c r="E33" s="634">
        <v>479</v>
      </c>
      <c r="F33" s="634">
        <v>88</v>
      </c>
      <c r="G33" s="634">
        <v>1845</v>
      </c>
      <c r="H33" s="603">
        <v>1067</v>
      </c>
      <c r="I33" s="603">
        <v>0</v>
      </c>
    </row>
    <row r="34" spans="1:9" ht="9">
      <c r="A34" s="637"/>
      <c r="B34" s="638" t="s">
        <v>91</v>
      </c>
      <c r="C34" s="638" t="s">
        <v>92</v>
      </c>
      <c r="D34" s="634">
        <v>1690</v>
      </c>
      <c r="E34" s="634">
        <v>489</v>
      </c>
      <c r="F34" s="634">
        <v>319</v>
      </c>
      <c r="G34" s="634">
        <v>2558</v>
      </c>
      <c r="H34" s="634">
        <v>282</v>
      </c>
      <c r="I34" s="634">
        <v>0</v>
      </c>
    </row>
    <row r="35" spans="1:9" ht="9">
      <c r="A35" s="637"/>
      <c r="B35" s="641" t="s">
        <v>1682</v>
      </c>
      <c r="C35" s="640" t="s">
        <v>808</v>
      </c>
      <c r="D35" s="634">
        <v>8</v>
      </c>
      <c r="E35" s="634">
        <v>3</v>
      </c>
      <c r="F35" s="634">
        <v>2</v>
      </c>
      <c r="G35" s="634">
        <v>1240</v>
      </c>
      <c r="H35" s="634">
        <v>165</v>
      </c>
      <c r="I35" s="634">
        <v>0</v>
      </c>
    </row>
    <row r="36" spans="1:9" ht="9">
      <c r="A36" s="637"/>
      <c r="B36" s="638" t="s">
        <v>93</v>
      </c>
      <c r="C36" s="638" t="s">
        <v>94</v>
      </c>
      <c r="D36" s="634">
        <v>476</v>
      </c>
      <c r="E36" s="634">
        <v>3</v>
      </c>
      <c r="F36" s="634">
        <v>201</v>
      </c>
      <c r="G36" s="634">
        <v>3645</v>
      </c>
      <c r="H36" s="634">
        <v>609</v>
      </c>
      <c r="I36" s="634">
        <v>17</v>
      </c>
    </row>
    <row r="37" spans="1:4" ht="9">
      <c r="A37" s="637"/>
      <c r="B37" s="638"/>
      <c r="C37" s="638"/>
      <c r="D37" s="603"/>
    </row>
    <row r="38" spans="1:9" ht="9">
      <c r="A38" s="636" t="s">
        <v>95</v>
      </c>
      <c r="B38" s="638"/>
      <c r="C38" s="638"/>
      <c r="D38" s="634">
        <f aca="true" t="shared" si="3" ref="D38:I38">SUM(D40:D49)</f>
        <v>13545</v>
      </c>
      <c r="E38" s="634">
        <f t="shared" si="3"/>
        <v>1399</v>
      </c>
      <c r="F38" s="634">
        <f t="shared" si="3"/>
        <v>3732</v>
      </c>
      <c r="G38" s="634">
        <f t="shared" si="3"/>
        <v>54947</v>
      </c>
      <c r="H38" s="634">
        <f t="shared" si="3"/>
        <v>8538</v>
      </c>
      <c r="I38" s="634">
        <f t="shared" si="3"/>
        <v>2</v>
      </c>
    </row>
    <row r="39" ht="3.75" customHeight="1"/>
    <row r="40" spans="1:9" ht="9">
      <c r="A40" s="637" t="s">
        <v>96</v>
      </c>
      <c r="B40" s="638" t="s">
        <v>97</v>
      </c>
      <c r="C40" s="638" t="s">
        <v>98</v>
      </c>
      <c r="D40" s="634">
        <v>1044</v>
      </c>
      <c r="E40" s="634">
        <v>91</v>
      </c>
      <c r="F40" s="634">
        <v>36</v>
      </c>
      <c r="G40" s="634">
        <v>8889</v>
      </c>
      <c r="H40" s="634">
        <v>1009</v>
      </c>
      <c r="I40" s="634">
        <v>2</v>
      </c>
    </row>
    <row r="41" spans="1:9" ht="9">
      <c r="A41" s="637"/>
      <c r="B41" s="638" t="s">
        <v>421</v>
      </c>
      <c r="C41" s="638" t="s">
        <v>422</v>
      </c>
      <c r="D41" s="634">
        <v>3258</v>
      </c>
      <c r="E41" s="634">
        <v>373</v>
      </c>
      <c r="F41" s="634">
        <v>348</v>
      </c>
      <c r="G41" s="634">
        <v>3994</v>
      </c>
      <c r="H41" s="634">
        <v>704</v>
      </c>
      <c r="I41" s="634">
        <v>0</v>
      </c>
    </row>
    <row r="42" spans="1:9" ht="9">
      <c r="A42" s="637"/>
      <c r="B42" s="633" t="s">
        <v>1683</v>
      </c>
      <c r="C42" s="639" t="s">
        <v>1684</v>
      </c>
      <c r="D42" s="634">
        <v>88</v>
      </c>
      <c r="E42" s="634">
        <v>1</v>
      </c>
      <c r="F42" s="634">
        <v>7</v>
      </c>
      <c r="G42" s="634">
        <v>1383</v>
      </c>
      <c r="H42" s="634">
        <v>92</v>
      </c>
      <c r="I42" s="634">
        <v>0</v>
      </c>
    </row>
    <row r="43" spans="1:9" ht="9">
      <c r="A43" s="637" t="s">
        <v>84</v>
      </c>
      <c r="B43" s="638" t="s">
        <v>99</v>
      </c>
      <c r="C43" s="638" t="s">
        <v>100</v>
      </c>
      <c r="D43" s="634">
        <v>1856</v>
      </c>
      <c r="E43" s="603">
        <v>372</v>
      </c>
      <c r="F43" s="603">
        <v>515</v>
      </c>
      <c r="G43" s="634">
        <v>6320</v>
      </c>
      <c r="H43" s="603">
        <v>628</v>
      </c>
      <c r="I43" s="603">
        <v>0</v>
      </c>
    </row>
    <row r="44" spans="1:9" ht="9">
      <c r="A44" s="637"/>
      <c r="B44" s="640" t="s">
        <v>601</v>
      </c>
      <c r="C44" s="638" t="s">
        <v>102</v>
      </c>
      <c r="D44" s="634">
        <v>240</v>
      </c>
      <c r="E44" s="603">
        <v>51</v>
      </c>
      <c r="F44" s="603">
        <v>81</v>
      </c>
      <c r="G44" s="634">
        <v>7466</v>
      </c>
      <c r="H44" s="603">
        <v>1345</v>
      </c>
      <c r="I44" s="603">
        <v>0</v>
      </c>
    </row>
    <row r="45" spans="1:9" ht="9">
      <c r="A45" s="637"/>
      <c r="B45" s="641" t="s">
        <v>1685</v>
      </c>
      <c r="C45" s="639" t="s">
        <v>1686</v>
      </c>
      <c r="D45" s="634">
        <v>1586</v>
      </c>
      <c r="E45" s="603">
        <v>182</v>
      </c>
      <c r="F45" s="603">
        <v>2165</v>
      </c>
      <c r="G45" s="634">
        <v>1414</v>
      </c>
      <c r="H45" s="603">
        <v>1087</v>
      </c>
      <c r="I45" s="603">
        <v>0</v>
      </c>
    </row>
    <row r="46" spans="1:9" ht="9">
      <c r="A46" s="637"/>
      <c r="B46" s="638" t="s">
        <v>103</v>
      </c>
      <c r="C46" s="638" t="s">
        <v>104</v>
      </c>
      <c r="D46" s="634">
        <v>2335</v>
      </c>
      <c r="E46" s="634">
        <v>100</v>
      </c>
      <c r="F46" s="634">
        <v>195</v>
      </c>
      <c r="G46" s="634">
        <v>2632</v>
      </c>
      <c r="H46" s="634">
        <v>329</v>
      </c>
      <c r="I46" s="634">
        <v>0</v>
      </c>
    </row>
    <row r="47" spans="1:9" ht="9">
      <c r="A47" s="637"/>
      <c r="B47" s="638" t="s">
        <v>424</v>
      </c>
      <c r="C47" s="640" t="s">
        <v>425</v>
      </c>
      <c r="D47" s="634">
        <v>576</v>
      </c>
      <c r="E47" s="634">
        <v>56</v>
      </c>
      <c r="F47" s="634">
        <v>42</v>
      </c>
      <c r="G47" s="634">
        <v>2913</v>
      </c>
      <c r="H47" s="634">
        <v>624</v>
      </c>
      <c r="I47" s="634">
        <v>0</v>
      </c>
    </row>
    <row r="48" spans="1:9" ht="9">
      <c r="A48" s="637"/>
      <c r="B48" s="638" t="s">
        <v>84</v>
      </c>
      <c r="C48" s="638" t="s">
        <v>105</v>
      </c>
      <c r="D48" s="634">
        <v>630</v>
      </c>
      <c r="E48" s="634">
        <v>105</v>
      </c>
      <c r="F48" s="634">
        <v>19</v>
      </c>
      <c r="G48" s="634">
        <v>12538</v>
      </c>
      <c r="H48" s="634">
        <v>2374</v>
      </c>
      <c r="I48" s="634">
        <v>0</v>
      </c>
    </row>
    <row r="49" spans="1:9" ht="9">
      <c r="A49" s="637"/>
      <c r="B49" s="638" t="s">
        <v>106</v>
      </c>
      <c r="C49" s="638" t="s">
        <v>107</v>
      </c>
      <c r="D49" s="634">
        <v>1932</v>
      </c>
      <c r="E49" s="634">
        <v>68</v>
      </c>
      <c r="F49" s="634">
        <v>324</v>
      </c>
      <c r="G49" s="634">
        <v>7398</v>
      </c>
      <c r="H49" s="634">
        <v>346</v>
      </c>
      <c r="I49" s="634">
        <v>0</v>
      </c>
    </row>
    <row r="50" spans="2:9" ht="9">
      <c r="B50" s="638"/>
      <c r="C50" s="638"/>
      <c r="D50" s="603"/>
      <c r="E50" s="603"/>
      <c r="F50" s="603"/>
      <c r="G50" s="603"/>
      <c r="H50" s="603"/>
      <c r="I50" s="603"/>
    </row>
    <row r="51" spans="1:9" ht="9">
      <c r="A51" s="636" t="s">
        <v>108</v>
      </c>
      <c r="B51" s="638"/>
      <c r="C51" s="638"/>
      <c r="D51" s="634">
        <f aca="true" t="shared" si="4" ref="D51:I51">SUM(D53:D70)</f>
        <v>9234</v>
      </c>
      <c r="E51" s="634">
        <f t="shared" si="4"/>
        <v>1579</v>
      </c>
      <c r="F51" s="634">
        <f t="shared" si="4"/>
        <v>1970</v>
      </c>
      <c r="G51" s="634">
        <f t="shared" si="4"/>
        <v>48707</v>
      </c>
      <c r="H51" s="634">
        <f t="shared" si="4"/>
        <v>9159</v>
      </c>
      <c r="I51" s="634">
        <f t="shared" si="4"/>
        <v>133</v>
      </c>
    </row>
    <row r="52" spans="4:9" ht="3.75" customHeight="1">
      <c r="D52" s="603"/>
      <c r="E52" s="603"/>
      <c r="F52" s="603"/>
      <c r="G52" s="603"/>
      <c r="H52" s="603"/>
      <c r="I52" s="603"/>
    </row>
    <row r="53" spans="1:9" ht="9">
      <c r="A53" s="637" t="s">
        <v>109</v>
      </c>
      <c r="B53" s="642" t="s">
        <v>110</v>
      </c>
      <c r="C53" s="638" t="s">
        <v>111</v>
      </c>
      <c r="D53" s="634">
        <v>258</v>
      </c>
      <c r="E53" s="634">
        <v>52</v>
      </c>
      <c r="F53" s="634">
        <v>53</v>
      </c>
      <c r="G53" s="634">
        <v>4696</v>
      </c>
      <c r="H53" s="634">
        <v>1111</v>
      </c>
      <c r="I53" s="634">
        <v>0</v>
      </c>
    </row>
    <row r="54" spans="1:9" ht="9">
      <c r="A54" s="637" t="s">
        <v>112</v>
      </c>
      <c r="B54" s="642" t="s">
        <v>113</v>
      </c>
      <c r="C54" s="638" t="s">
        <v>114</v>
      </c>
      <c r="D54" s="634">
        <v>371</v>
      </c>
      <c r="E54" s="634">
        <v>86</v>
      </c>
      <c r="F54" s="634">
        <v>29</v>
      </c>
      <c r="G54" s="634">
        <v>1298</v>
      </c>
      <c r="H54" s="634">
        <v>537</v>
      </c>
      <c r="I54" s="634">
        <v>13</v>
      </c>
    </row>
    <row r="55" spans="2:9" ht="9">
      <c r="B55" s="642" t="s">
        <v>115</v>
      </c>
      <c r="C55" s="638" t="s">
        <v>116</v>
      </c>
      <c r="D55" s="634">
        <v>1054</v>
      </c>
      <c r="E55" s="603">
        <v>8</v>
      </c>
      <c r="F55" s="603">
        <v>96</v>
      </c>
      <c r="G55" s="603">
        <v>1246</v>
      </c>
      <c r="H55" s="603">
        <v>155</v>
      </c>
      <c r="I55" s="603">
        <v>5</v>
      </c>
    </row>
    <row r="56" spans="2:9" ht="9">
      <c r="B56" s="642" t="s">
        <v>117</v>
      </c>
      <c r="C56" s="638" t="s">
        <v>118</v>
      </c>
      <c r="D56" s="634">
        <v>2089</v>
      </c>
      <c r="E56" s="634">
        <v>803</v>
      </c>
      <c r="F56" s="634">
        <v>526</v>
      </c>
      <c r="G56" s="634">
        <v>1716</v>
      </c>
      <c r="H56" s="634">
        <v>703</v>
      </c>
      <c r="I56" s="634">
        <v>0</v>
      </c>
    </row>
    <row r="57" spans="1:9" ht="9">
      <c r="A57" s="637"/>
      <c r="B57" s="642" t="s">
        <v>119</v>
      </c>
      <c r="C57" s="638" t="s">
        <v>120</v>
      </c>
      <c r="D57" s="634">
        <v>118</v>
      </c>
      <c r="E57" s="634">
        <v>0</v>
      </c>
      <c r="F57" s="634">
        <v>8</v>
      </c>
      <c r="G57" s="634">
        <v>2135</v>
      </c>
      <c r="H57" s="634">
        <v>437</v>
      </c>
      <c r="I57" s="634">
        <v>0</v>
      </c>
    </row>
    <row r="58" spans="1:9" ht="9">
      <c r="A58" s="637"/>
      <c r="B58" s="642" t="s">
        <v>121</v>
      </c>
      <c r="C58" s="638" t="s">
        <v>122</v>
      </c>
      <c r="D58" s="634">
        <v>710</v>
      </c>
      <c r="E58" s="634">
        <v>18</v>
      </c>
      <c r="F58" s="634">
        <v>79</v>
      </c>
      <c r="G58" s="634">
        <v>3771</v>
      </c>
      <c r="H58" s="634">
        <v>378</v>
      </c>
      <c r="I58" s="634">
        <v>104</v>
      </c>
    </row>
    <row r="59" spans="1:9" ht="9">
      <c r="A59" s="637"/>
      <c r="B59" s="642" t="s">
        <v>123</v>
      </c>
      <c r="C59" s="638" t="s">
        <v>124</v>
      </c>
      <c r="D59" s="634">
        <v>699</v>
      </c>
      <c r="E59" s="634">
        <v>130</v>
      </c>
      <c r="F59" s="634">
        <v>357</v>
      </c>
      <c r="G59" s="634">
        <v>10743</v>
      </c>
      <c r="H59" s="634">
        <v>3310</v>
      </c>
      <c r="I59" s="634">
        <v>0</v>
      </c>
    </row>
    <row r="60" spans="1:9" ht="9">
      <c r="A60" s="637"/>
      <c r="B60" s="640" t="s">
        <v>125</v>
      </c>
      <c r="C60" s="638" t="s">
        <v>126</v>
      </c>
      <c r="D60" s="634">
        <v>148</v>
      </c>
      <c r="E60" s="634">
        <v>5</v>
      </c>
      <c r="F60" s="634">
        <v>65</v>
      </c>
      <c r="G60" s="634">
        <v>6761</v>
      </c>
      <c r="H60" s="634">
        <v>835</v>
      </c>
      <c r="I60" s="634">
        <v>0</v>
      </c>
    </row>
    <row r="61" spans="1:9" ht="9">
      <c r="A61" s="637"/>
      <c r="B61" s="641" t="s">
        <v>1687</v>
      </c>
      <c r="C61" s="639" t="s">
        <v>1688</v>
      </c>
      <c r="D61" s="634">
        <v>1836</v>
      </c>
      <c r="E61" s="634">
        <v>203</v>
      </c>
      <c r="F61" s="634">
        <v>216</v>
      </c>
      <c r="G61" s="634">
        <v>702</v>
      </c>
      <c r="H61" s="634">
        <v>40</v>
      </c>
      <c r="I61" s="634">
        <v>0</v>
      </c>
    </row>
    <row r="62" spans="1:9" ht="9">
      <c r="A62" s="637"/>
      <c r="B62" s="642" t="s">
        <v>926</v>
      </c>
      <c r="C62" s="638" t="s">
        <v>429</v>
      </c>
      <c r="D62" s="634">
        <v>1148</v>
      </c>
      <c r="E62" s="634">
        <v>266</v>
      </c>
      <c r="F62" s="634">
        <v>355</v>
      </c>
      <c r="G62" s="634">
        <v>7328</v>
      </c>
      <c r="H62" s="634">
        <v>852</v>
      </c>
      <c r="I62" s="634">
        <v>0</v>
      </c>
    </row>
    <row r="63" spans="1:3" ht="9">
      <c r="A63" s="637"/>
      <c r="B63" s="642"/>
      <c r="C63" s="638"/>
    </row>
    <row r="64" spans="1:3" ht="9">
      <c r="A64" s="637"/>
      <c r="B64" s="642"/>
      <c r="C64" s="638"/>
    </row>
    <row r="65" spans="1:3" ht="9">
      <c r="A65" s="637"/>
      <c r="B65" s="642"/>
      <c r="C65" s="638"/>
    </row>
    <row r="66" spans="1:3" ht="9">
      <c r="A66" s="636" t="s">
        <v>592</v>
      </c>
      <c r="B66" s="642"/>
      <c r="C66" s="638"/>
    </row>
    <row r="67" spans="1:3" ht="4.5" customHeight="1">
      <c r="A67" s="637"/>
      <c r="B67" s="642"/>
      <c r="C67" s="638"/>
    </row>
    <row r="68" spans="2:9" ht="9">
      <c r="B68" s="642" t="s">
        <v>127</v>
      </c>
      <c r="C68" s="638" t="s">
        <v>128</v>
      </c>
      <c r="D68" s="634">
        <v>640</v>
      </c>
      <c r="E68" s="634">
        <v>6</v>
      </c>
      <c r="F68" s="634">
        <v>93</v>
      </c>
      <c r="G68" s="634">
        <v>4411</v>
      </c>
      <c r="H68" s="634">
        <v>370</v>
      </c>
      <c r="I68" s="634">
        <v>4</v>
      </c>
    </row>
    <row r="69" spans="1:9" ht="9">
      <c r="A69" s="637"/>
      <c r="B69" s="633" t="s">
        <v>933</v>
      </c>
      <c r="C69" s="639" t="s">
        <v>1689</v>
      </c>
      <c r="D69" s="634">
        <v>2</v>
      </c>
      <c r="E69" s="634">
        <v>0</v>
      </c>
      <c r="F69" s="634">
        <v>0</v>
      </c>
      <c r="G69" s="634">
        <v>1609</v>
      </c>
      <c r="H69" s="634">
        <v>149</v>
      </c>
      <c r="I69" s="634">
        <v>0</v>
      </c>
    </row>
    <row r="70" spans="1:9" ht="9">
      <c r="A70" s="637" t="s">
        <v>129</v>
      </c>
      <c r="B70" s="642" t="s">
        <v>130</v>
      </c>
      <c r="C70" s="638" t="s">
        <v>131</v>
      </c>
      <c r="D70" s="634">
        <v>161</v>
      </c>
      <c r="E70" s="634">
        <v>2</v>
      </c>
      <c r="F70" s="634">
        <v>93</v>
      </c>
      <c r="G70" s="634">
        <v>2291</v>
      </c>
      <c r="H70" s="634">
        <v>282</v>
      </c>
      <c r="I70" s="634">
        <v>7</v>
      </c>
    </row>
    <row r="71" spans="1:9" ht="9">
      <c r="A71" s="637"/>
      <c r="B71" s="642"/>
      <c r="C71" s="638"/>
      <c r="D71" s="603"/>
      <c r="E71" s="603"/>
      <c r="F71" s="603"/>
      <c r="G71" s="603"/>
      <c r="H71" s="603"/>
      <c r="I71" s="603"/>
    </row>
    <row r="72" spans="1:9" ht="9">
      <c r="A72" s="636" t="s">
        <v>132</v>
      </c>
      <c r="C72" s="638"/>
      <c r="D72" s="634">
        <f aca="true" t="shared" si="5" ref="D72:I72">SUM(D74:D78)</f>
        <v>6116</v>
      </c>
      <c r="E72" s="634">
        <f t="shared" si="5"/>
        <v>239</v>
      </c>
      <c r="F72" s="634">
        <f t="shared" si="5"/>
        <v>780</v>
      </c>
      <c r="G72" s="634">
        <f t="shared" si="5"/>
        <v>20937</v>
      </c>
      <c r="H72" s="634">
        <f t="shared" si="5"/>
        <v>3519</v>
      </c>
      <c r="I72" s="634">
        <f t="shared" si="5"/>
        <v>69</v>
      </c>
    </row>
    <row r="73" ht="3.75" customHeight="1"/>
    <row r="74" spans="1:9" ht="9">
      <c r="A74" s="637" t="s">
        <v>133</v>
      </c>
      <c r="B74" s="638" t="s">
        <v>134</v>
      </c>
      <c r="C74" s="638" t="s">
        <v>135</v>
      </c>
      <c r="D74" s="634">
        <v>446</v>
      </c>
      <c r="E74" s="634">
        <v>58</v>
      </c>
      <c r="F74" s="634">
        <v>228</v>
      </c>
      <c r="G74" s="634">
        <v>10308</v>
      </c>
      <c r="H74" s="634">
        <v>1800</v>
      </c>
      <c r="I74" s="634">
        <v>52</v>
      </c>
    </row>
    <row r="75" spans="1:9" ht="9">
      <c r="A75" s="637" t="s">
        <v>136</v>
      </c>
      <c r="B75" s="638" t="s">
        <v>137</v>
      </c>
      <c r="C75" s="638" t="s">
        <v>138</v>
      </c>
      <c r="D75" s="603">
        <v>61</v>
      </c>
      <c r="E75" s="603">
        <v>19</v>
      </c>
      <c r="F75" s="603">
        <v>10</v>
      </c>
      <c r="G75" s="603">
        <v>4193</v>
      </c>
      <c r="H75" s="603">
        <v>1346</v>
      </c>
      <c r="I75" s="603">
        <v>17</v>
      </c>
    </row>
    <row r="76" spans="2:9" ht="9">
      <c r="B76" s="638" t="s">
        <v>430</v>
      </c>
      <c r="C76" s="638" t="s">
        <v>431</v>
      </c>
      <c r="D76" s="603">
        <v>1750</v>
      </c>
      <c r="E76" s="603">
        <v>60</v>
      </c>
      <c r="F76" s="603">
        <v>77</v>
      </c>
      <c r="G76" s="603">
        <v>544</v>
      </c>
      <c r="H76" s="603">
        <v>84</v>
      </c>
      <c r="I76" s="603">
        <v>0</v>
      </c>
    </row>
    <row r="77" spans="1:9" ht="9">
      <c r="A77" s="637"/>
      <c r="B77" s="638" t="s">
        <v>432</v>
      </c>
      <c r="C77" s="638" t="s">
        <v>433</v>
      </c>
      <c r="D77" s="634">
        <v>2281</v>
      </c>
      <c r="E77" s="634">
        <v>98</v>
      </c>
      <c r="F77" s="634">
        <v>302</v>
      </c>
      <c r="G77" s="634">
        <v>1732</v>
      </c>
      <c r="H77" s="634">
        <v>150</v>
      </c>
      <c r="I77" s="634">
        <v>0</v>
      </c>
    </row>
    <row r="78" spans="1:9" ht="9">
      <c r="A78" s="637" t="s">
        <v>129</v>
      </c>
      <c r="B78" s="638" t="s">
        <v>139</v>
      </c>
      <c r="C78" s="638" t="s">
        <v>140</v>
      </c>
      <c r="D78" s="634">
        <v>1578</v>
      </c>
      <c r="E78" s="634">
        <v>4</v>
      </c>
      <c r="F78" s="634">
        <v>163</v>
      </c>
      <c r="G78" s="634">
        <v>4160</v>
      </c>
      <c r="H78" s="634">
        <v>139</v>
      </c>
      <c r="I78" s="634">
        <v>0</v>
      </c>
    </row>
    <row r="79" spans="2:9" ht="7.5" customHeight="1">
      <c r="B79" s="638"/>
      <c r="C79" s="638"/>
      <c r="D79" s="603"/>
      <c r="E79" s="603"/>
      <c r="F79" s="603"/>
      <c r="G79" s="603"/>
      <c r="H79" s="603"/>
      <c r="I79" s="603"/>
    </row>
    <row r="80" spans="1:9" ht="9">
      <c r="A80" s="636" t="s">
        <v>141</v>
      </c>
      <c r="B80" s="638"/>
      <c r="C80" s="638"/>
      <c r="D80" s="634">
        <f aca="true" t="shared" si="6" ref="D80:I80">SUM(D82:D89)</f>
        <v>6069</v>
      </c>
      <c r="E80" s="634">
        <f t="shared" si="6"/>
        <v>644</v>
      </c>
      <c r="F80" s="634">
        <f t="shared" si="6"/>
        <v>2213</v>
      </c>
      <c r="G80" s="634">
        <f t="shared" si="6"/>
        <v>39664</v>
      </c>
      <c r="H80" s="634">
        <f t="shared" si="6"/>
        <v>5727</v>
      </c>
      <c r="I80" s="634">
        <f t="shared" si="6"/>
        <v>209</v>
      </c>
    </row>
    <row r="81" spans="4:9" ht="3.75" customHeight="1">
      <c r="D81" s="603"/>
      <c r="E81" s="603"/>
      <c r="F81" s="603"/>
      <c r="G81" s="603"/>
      <c r="H81" s="603"/>
      <c r="I81" s="603"/>
    </row>
    <row r="82" spans="1:9" ht="9">
      <c r="A82" s="637" t="s">
        <v>142</v>
      </c>
      <c r="B82" s="642" t="s">
        <v>143</v>
      </c>
      <c r="C82" s="638" t="s">
        <v>144</v>
      </c>
      <c r="D82" s="634">
        <v>701</v>
      </c>
      <c r="E82" s="634">
        <v>166</v>
      </c>
      <c r="F82" s="634">
        <v>328</v>
      </c>
      <c r="G82" s="634">
        <v>4448</v>
      </c>
      <c r="H82" s="634">
        <v>1385</v>
      </c>
      <c r="I82" s="634">
        <v>0</v>
      </c>
    </row>
    <row r="83" spans="1:9" ht="9">
      <c r="A83" s="637"/>
      <c r="B83" s="642" t="s">
        <v>145</v>
      </c>
      <c r="C83" s="638" t="s">
        <v>146</v>
      </c>
      <c r="D83" s="634">
        <v>1588</v>
      </c>
      <c r="E83" s="634">
        <v>1</v>
      </c>
      <c r="F83" s="634">
        <v>905</v>
      </c>
      <c r="G83" s="634">
        <v>5833</v>
      </c>
      <c r="H83" s="634">
        <v>307</v>
      </c>
      <c r="I83" s="634">
        <v>0</v>
      </c>
    </row>
    <row r="84" spans="1:9" ht="9">
      <c r="A84" s="637"/>
      <c r="B84" s="642" t="s">
        <v>147</v>
      </c>
      <c r="C84" s="638" t="s">
        <v>148</v>
      </c>
      <c r="D84" s="634">
        <v>406</v>
      </c>
      <c r="E84" s="634">
        <v>9</v>
      </c>
      <c r="F84" s="634">
        <v>75</v>
      </c>
      <c r="G84" s="634">
        <v>6297</v>
      </c>
      <c r="H84" s="634">
        <v>1114</v>
      </c>
      <c r="I84" s="634">
        <v>43</v>
      </c>
    </row>
    <row r="85" spans="1:9" ht="9">
      <c r="A85" s="637"/>
      <c r="B85" s="642" t="s">
        <v>149</v>
      </c>
      <c r="C85" s="638" t="s">
        <v>150</v>
      </c>
      <c r="D85" s="634">
        <v>1015</v>
      </c>
      <c r="E85" s="634">
        <v>148</v>
      </c>
      <c r="F85" s="634">
        <v>223</v>
      </c>
      <c r="G85" s="634">
        <v>3393</v>
      </c>
      <c r="H85" s="634">
        <v>561</v>
      </c>
      <c r="I85" s="634">
        <v>38</v>
      </c>
    </row>
    <row r="86" spans="1:9" ht="9">
      <c r="A86" s="637" t="s">
        <v>151</v>
      </c>
      <c r="B86" s="638" t="s">
        <v>152</v>
      </c>
      <c r="C86" s="638" t="s">
        <v>153</v>
      </c>
      <c r="D86" s="603">
        <v>1091</v>
      </c>
      <c r="E86" s="603">
        <v>83</v>
      </c>
      <c r="F86" s="603">
        <v>272</v>
      </c>
      <c r="G86" s="603">
        <v>6433</v>
      </c>
      <c r="H86" s="603">
        <v>665</v>
      </c>
      <c r="I86" s="603">
        <v>0</v>
      </c>
    </row>
    <row r="87" spans="1:9" ht="9">
      <c r="A87" s="637"/>
      <c r="B87" s="638" t="s">
        <v>154</v>
      </c>
      <c r="C87" s="638" t="s">
        <v>155</v>
      </c>
      <c r="D87" s="634">
        <v>715</v>
      </c>
      <c r="E87" s="634">
        <v>159</v>
      </c>
      <c r="F87" s="634">
        <v>312</v>
      </c>
      <c r="G87" s="634">
        <v>7052</v>
      </c>
      <c r="H87" s="634">
        <v>691</v>
      </c>
      <c r="I87" s="634">
        <v>100</v>
      </c>
    </row>
    <row r="88" spans="1:9" ht="9">
      <c r="A88" s="637"/>
      <c r="B88" s="638" t="s">
        <v>156</v>
      </c>
      <c r="C88" s="638" t="s">
        <v>157</v>
      </c>
      <c r="D88" s="634">
        <v>484</v>
      </c>
      <c r="E88" s="634">
        <v>70</v>
      </c>
      <c r="F88" s="634">
        <v>76</v>
      </c>
      <c r="G88" s="634">
        <v>4665</v>
      </c>
      <c r="H88" s="634">
        <v>802</v>
      </c>
      <c r="I88" s="634">
        <v>28</v>
      </c>
    </row>
    <row r="89" spans="1:9" ht="9">
      <c r="A89" s="637" t="s">
        <v>129</v>
      </c>
      <c r="B89" s="638" t="s">
        <v>158</v>
      </c>
      <c r="C89" s="638" t="s">
        <v>159</v>
      </c>
      <c r="D89" s="634">
        <v>69</v>
      </c>
      <c r="E89" s="634">
        <v>8</v>
      </c>
      <c r="F89" s="634">
        <v>22</v>
      </c>
      <c r="G89" s="634">
        <v>1543</v>
      </c>
      <c r="H89" s="634">
        <v>202</v>
      </c>
      <c r="I89" s="634">
        <v>0</v>
      </c>
    </row>
    <row r="90" spans="2:9" ht="7.5" customHeight="1">
      <c r="B90" s="638"/>
      <c r="C90" s="638"/>
      <c r="D90" s="603"/>
      <c r="E90" s="603"/>
      <c r="F90" s="603"/>
      <c r="G90" s="603"/>
      <c r="H90" s="603"/>
      <c r="I90" s="603"/>
    </row>
    <row r="91" spans="1:9" ht="9">
      <c r="A91" s="636" t="s">
        <v>160</v>
      </c>
      <c r="B91" s="642"/>
      <c r="C91" s="638"/>
      <c r="D91" s="634">
        <f aca="true" t="shared" si="7" ref="D91:I91">SUM(D93:D103)</f>
        <v>6157</v>
      </c>
      <c r="E91" s="634">
        <f t="shared" si="7"/>
        <v>1141</v>
      </c>
      <c r="F91" s="634">
        <f t="shared" si="7"/>
        <v>1201</v>
      </c>
      <c r="G91" s="634">
        <f t="shared" si="7"/>
        <v>46754</v>
      </c>
      <c r="H91" s="634">
        <f t="shared" si="7"/>
        <v>8121</v>
      </c>
      <c r="I91" s="634">
        <f t="shared" si="7"/>
        <v>698</v>
      </c>
    </row>
    <row r="92" ht="3.75" customHeight="1"/>
    <row r="93" spans="1:9" ht="9">
      <c r="A93" s="637" t="s">
        <v>161</v>
      </c>
      <c r="B93" s="642" t="s">
        <v>162</v>
      </c>
      <c r="C93" s="638" t="s">
        <v>163</v>
      </c>
      <c r="D93" s="634">
        <v>252</v>
      </c>
      <c r="E93" s="634">
        <v>194</v>
      </c>
      <c r="F93" s="634">
        <v>42</v>
      </c>
      <c r="G93" s="634">
        <v>10116</v>
      </c>
      <c r="H93" s="634">
        <v>1405</v>
      </c>
      <c r="I93" s="634">
        <v>0</v>
      </c>
    </row>
    <row r="94" spans="1:9" ht="9">
      <c r="A94" s="637"/>
      <c r="B94" s="642" t="s">
        <v>164</v>
      </c>
      <c r="C94" s="638" t="s">
        <v>165</v>
      </c>
      <c r="D94" s="634">
        <v>27</v>
      </c>
      <c r="E94" s="634">
        <v>3</v>
      </c>
      <c r="F94" s="634">
        <v>24</v>
      </c>
      <c r="G94" s="634">
        <v>4000</v>
      </c>
      <c r="H94" s="634">
        <v>478</v>
      </c>
      <c r="I94" s="634">
        <v>0</v>
      </c>
    </row>
    <row r="95" spans="1:9" ht="9">
      <c r="A95" s="637"/>
      <c r="B95" s="642" t="s">
        <v>435</v>
      </c>
      <c r="C95" s="640" t="s">
        <v>436</v>
      </c>
      <c r="D95" s="634">
        <v>1449</v>
      </c>
      <c r="E95" s="634">
        <v>358</v>
      </c>
      <c r="F95" s="634">
        <v>251</v>
      </c>
      <c r="G95" s="634">
        <v>2561</v>
      </c>
      <c r="H95" s="634">
        <v>815</v>
      </c>
      <c r="I95" s="634">
        <v>0</v>
      </c>
    </row>
    <row r="96" spans="1:9" ht="9">
      <c r="A96" s="637"/>
      <c r="B96" s="642" t="s">
        <v>166</v>
      </c>
      <c r="C96" s="638" t="s">
        <v>167</v>
      </c>
      <c r="D96" s="634">
        <v>1515</v>
      </c>
      <c r="E96" s="634">
        <v>87</v>
      </c>
      <c r="F96" s="634">
        <v>160</v>
      </c>
      <c r="G96" s="634">
        <v>2625</v>
      </c>
      <c r="H96" s="634">
        <v>552</v>
      </c>
      <c r="I96" s="634">
        <v>0</v>
      </c>
    </row>
    <row r="97" spans="1:9" ht="9">
      <c r="A97" s="637" t="s">
        <v>168</v>
      </c>
      <c r="B97" s="642" t="s">
        <v>169</v>
      </c>
      <c r="C97" s="638" t="s">
        <v>170</v>
      </c>
      <c r="D97" s="634">
        <v>256</v>
      </c>
      <c r="E97" s="634">
        <v>33</v>
      </c>
      <c r="F97" s="634">
        <v>64</v>
      </c>
      <c r="G97" s="634">
        <v>8967</v>
      </c>
      <c r="H97" s="634">
        <v>1256</v>
      </c>
      <c r="I97" s="634">
        <v>551</v>
      </c>
    </row>
    <row r="98" spans="1:9" ht="9">
      <c r="A98" s="637"/>
      <c r="B98" s="640" t="s">
        <v>531</v>
      </c>
      <c r="C98" s="638" t="s">
        <v>172</v>
      </c>
      <c r="D98" s="634">
        <v>180</v>
      </c>
      <c r="E98" s="634">
        <v>72</v>
      </c>
      <c r="F98" s="634">
        <v>98</v>
      </c>
      <c r="G98" s="634">
        <v>825</v>
      </c>
      <c r="H98" s="634">
        <v>245</v>
      </c>
      <c r="I98" s="634">
        <v>0</v>
      </c>
    </row>
    <row r="99" spans="1:9" ht="9">
      <c r="A99" s="637"/>
      <c r="B99" s="641" t="s">
        <v>1690</v>
      </c>
      <c r="C99" s="639" t="s">
        <v>1691</v>
      </c>
      <c r="D99" s="634">
        <v>754</v>
      </c>
      <c r="E99" s="634">
        <v>237</v>
      </c>
      <c r="F99" s="634">
        <v>156</v>
      </c>
      <c r="G99" s="634">
        <v>3137</v>
      </c>
      <c r="H99" s="634">
        <v>1032</v>
      </c>
      <c r="I99" s="634">
        <v>0</v>
      </c>
    </row>
    <row r="100" spans="2:9" ht="9">
      <c r="B100" s="642" t="s">
        <v>173</v>
      </c>
      <c r="C100" s="638" t="s">
        <v>174</v>
      </c>
      <c r="D100" s="634">
        <v>897</v>
      </c>
      <c r="E100" s="634">
        <v>154</v>
      </c>
      <c r="F100" s="634">
        <v>279</v>
      </c>
      <c r="G100" s="634">
        <v>1739</v>
      </c>
      <c r="H100" s="634">
        <v>175</v>
      </c>
      <c r="I100" s="634">
        <v>147</v>
      </c>
    </row>
    <row r="101" spans="1:9" ht="9">
      <c r="A101" s="637" t="s">
        <v>175</v>
      </c>
      <c r="B101" s="642" t="s">
        <v>176</v>
      </c>
      <c r="C101" s="638" t="s">
        <v>177</v>
      </c>
      <c r="D101" s="634">
        <v>83</v>
      </c>
      <c r="E101" s="634">
        <v>1</v>
      </c>
      <c r="F101" s="634">
        <v>11</v>
      </c>
      <c r="G101" s="634">
        <v>3243</v>
      </c>
      <c r="H101" s="634">
        <v>1132</v>
      </c>
      <c r="I101" s="634">
        <v>0</v>
      </c>
    </row>
    <row r="102" spans="1:9" ht="9">
      <c r="A102" s="637"/>
      <c r="B102" s="642" t="s">
        <v>178</v>
      </c>
      <c r="C102" s="638" t="s">
        <v>179</v>
      </c>
      <c r="D102" s="634">
        <v>737</v>
      </c>
      <c r="E102" s="634">
        <v>2</v>
      </c>
      <c r="F102" s="634">
        <v>114</v>
      </c>
      <c r="G102" s="634">
        <v>8050</v>
      </c>
      <c r="H102" s="634">
        <v>785</v>
      </c>
      <c r="I102" s="634">
        <v>0</v>
      </c>
    </row>
    <row r="103" spans="1:9" ht="9">
      <c r="A103" s="637"/>
      <c r="B103" s="633" t="s">
        <v>1032</v>
      </c>
      <c r="C103" s="639" t="s">
        <v>1692</v>
      </c>
      <c r="D103" s="634">
        <v>7</v>
      </c>
      <c r="E103" s="634">
        <v>0</v>
      </c>
      <c r="F103" s="634">
        <v>2</v>
      </c>
      <c r="G103" s="634">
        <v>1491</v>
      </c>
      <c r="H103" s="634">
        <v>246</v>
      </c>
      <c r="I103" s="634">
        <v>0</v>
      </c>
    </row>
    <row r="104" spans="1:9" ht="9">
      <c r="A104" s="636" t="s">
        <v>180</v>
      </c>
      <c r="B104" s="642"/>
      <c r="C104" s="638"/>
      <c r="D104" s="634">
        <f aca="true" t="shared" si="8" ref="D104:I104">SUM(D106:D119)</f>
        <v>28572</v>
      </c>
      <c r="E104" s="634">
        <f t="shared" si="8"/>
        <v>1307</v>
      </c>
      <c r="F104" s="634">
        <f t="shared" si="8"/>
        <v>1548</v>
      </c>
      <c r="G104" s="634">
        <f t="shared" si="8"/>
        <v>75115</v>
      </c>
      <c r="H104" s="634">
        <f t="shared" si="8"/>
        <v>13765</v>
      </c>
      <c r="I104" s="634">
        <f t="shared" si="8"/>
        <v>313</v>
      </c>
    </row>
    <row r="105" spans="4:9" ht="3.75" customHeight="1">
      <c r="D105" s="603"/>
      <c r="E105" s="603"/>
      <c r="F105" s="603"/>
      <c r="G105" s="603"/>
      <c r="H105" s="603"/>
      <c r="I105" s="603"/>
    </row>
    <row r="106" spans="1:9" ht="9">
      <c r="A106" s="637" t="s">
        <v>181</v>
      </c>
      <c r="B106" s="642" t="s">
        <v>182</v>
      </c>
      <c r="C106" s="638" t="s">
        <v>183</v>
      </c>
      <c r="D106" s="634">
        <v>2141</v>
      </c>
      <c r="E106" s="634">
        <v>358</v>
      </c>
      <c r="F106" s="634">
        <v>539</v>
      </c>
      <c r="G106" s="634">
        <v>8206</v>
      </c>
      <c r="H106" s="634">
        <v>2011</v>
      </c>
      <c r="I106" s="634">
        <v>33</v>
      </c>
    </row>
    <row r="107" spans="2:9" ht="9">
      <c r="B107" s="633" t="s">
        <v>1693</v>
      </c>
      <c r="C107" s="639" t="s">
        <v>1694</v>
      </c>
      <c r="D107" s="634">
        <v>0</v>
      </c>
      <c r="E107" s="634">
        <v>0</v>
      </c>
      <c r="F107" s="634">
        <v>0</v>
      </c>
      <c r="G107" s="634">
        <v>3457</v>
      </c>
      <c r="H107" s="634">
        <v>971</v>
      </c>
      <c r="I107" s="634">
        <v>0</v>
      </c>
    </row>
    <row r="108" spans="2:9" ht="9">
      <c r="B108" s="642" t="s">
        <v>184</v>
      </c>
      <c r="C108" s="638" t="s">
        <v>185</v>
      </c>
      <c r="D108" s="634">
        <v>383</v>
      </c>
      <c r="E108" s="634">
        <v>14</v>
      </c>
      <c r="F108" s="634">
        <v>45</v>
      </c>
      <c r="G108" s="634">
        <v>7195</v>
      </c>
      <c r="H108" s="634">
        <v>401</v>
      </c>
      <c r="I108" s="634">
        <v>0</v>
      </c>
    </row>
    <row r="109" spans="2:9" ht="9">
      <c r="B109" s="642" t="s">
        <v>532</v>
      </c>
      <c r="C109" s="640" t="s">
        <v>533</v>
      </c>
      <c r="D109" s="634">
        <v>19761</v>
      </c>
      <c r="E109" s="634">
        <v>394</v>
      </c>
      <c r="F109" s="634">
        <v>134</v>
      </c>
      <c r="G109" s="634">
        <v>2782</v>
      </c>
      <c r="H109" s="634">
        <v>805</v>
      </c>
      <c r="I109" s="634">
        <v>14</v>
      </c>
    </row>
    <row r="110" spans="2:9" ht="9">
      <c r="B110" s="633" t="s">
        <v>1695</v>
      </c>
      <c r="C110" s="639" t="s">
        <v>1696</v>
      </c>
      <c r="D110" s="634">
        <v>7</v>
      </c>
      <c r="E110" s="634">
        <v>1</v>
      </c>
      <c r="F110" s="634">
        <v>0</v>
      </c>
      <c r="G110" s="634">
        <v>2422</v>
      </c>
      <c r="H110" s="634">
        <v>401</v>
      </c>
      <c r="I110" s="634">
        <v>0</v>
      </c>
    </row>
    <row r="111" spans="2:9" ht="9">
      <c r="B111" s="633" t="s">
        <v>1044</v>
      </c>
      <c r="C111" s="639" t="s">
        <v>1697</v>
      </c>
      <c r="D111" s="634">
        <v>1569</v>
      </c>
      <c r="E111" s="634">
        <v>4</v>
      </c>
      <c r="F111" s="634">
        <v>3</v>
      </c>
      <c r="G111" s="634">
        <v>3153</v>
      </c>
      <c r="H111" s="634">
        <v>242</v>
      </c>
      <c r="I111" s="634">
        <v>0</v>
      </c>
    </row>
    <row r="112" spans="2:9" ht="9">
      <c r="B112" s="641" t="s">
        <v>1698</v>
      </c>
      <c r="C112" s="641" t="s">
        <v>1699</v>
      </c>
      <c r="D112" s="634">
        <v>13</v>
      </c>
      <c r="E112" s="634">
        <v>3</v>
      </c>
      <c r="F112" s="634">
        <v>1</v>
      </c>
      <c r="G112" s="634">
        <v>1004</v>
      </c>
      <c r="H112" s="634">
        <v>132</v>
      </c>
      <c r="I112" s="634">
        <v>0</v>
      </c>
    </row>
    <row r="113" spans="1:9" ht="9">
      <c r="A113" s="637"/>
      <c r="B113" s="642" t="s">
        <v>186</v>
      </c>
      <c r="C113" s="638" t="s">
        <v>187</v>
      </c>
      <c r="D113" s="634">
        <v>1628</v>
      </c>
      <c r="E113" s="634">
        <v>24</v>
      </c>
      <c r="F113" s="634">
        <v>120</v>
      </c>
      <c r="G113" s="634">
        <v>9348</v>
      </c>
      <c r="H113" s="634">
        <v>742</v>
      </c>
      <c r="I113" s="634">
        <v>0</v>
      </c>
    </row>
    <row r="114" spans="1:9" ht="9">
      <c r="A114" s="637"/>
      <c r="B114" s="633" t="s">
        <v>1056</v>
      </c>
      <c r="C114" s="639" t="s">
        <v>1700</v>
      </c>
      <c r="D114" s="634">
        <v>20</v>
      </c>
      <c r="E114" s="634">
        <v>1</v>
      </c>
      <c r="F114" s="634">
        <v>0</v>
      </c>
      <c r="G114" s="634">
        <v>4176</v>
      </c>
      <c r="H114" s="634">
        <v>984</v>
      </c>
      <c r="I114" s="634">
        <v>0</v>
      </c>
    </row>
    <row r="115" spans="1:9" ht="9">
      <c r="A115" s="637"/>
      <c r="B115" s="642" t="s">
        <v>188</v>
      </c>
      <c r="C115" s="638" t="s">
        <v>189</v>
      </c>
      <c r="D115" s="634">
        <v>537</v>
      </c>
      <c r="E115" s="634">
        <v>102</v>
      </c>
      <c r="F115" s="634">
        <v>180</v>
      </c>
      <c r="G115" s="634">
        <v>8531</v>
      </c>
      <c r="H115" s="634">
        <v>1907</v>
      </c>
      <c r="I115" s="634">
        <v>0</v>
      </c>
    </row>
    <row r="116" spans="2:9" ht="9">
      <c r="B116" s="633" t="s">
        <v>1068</v>
      </c>
      <c r="C116" s="639" t="s">
        <v>1701</v>
      </c>
      <c r="D116" s="634">
        <v>1</v>
      </c>
      <c r="E116" s="634">
        <v>0</v>
      </c>
      <c r="F116" s="634">
        <v>0</v>
      </c>
      <c r="G116" s="634">
        <v>4194</v>
      </c>
      <c r="H116" s="634">
        <v>1322</v>
      </c>
      <c r="I116" s="634">
        <v>0</v>
      </c>
    </row>
    <row r="117" spans="1:9" ht="9">
      <c r="A117" s="637"/>
      <c r="B117" s="640" t="s">
        <v>190</v>
      </c>
      <c r="C117" s="640" t="s">
        <v>191</v>
      </c>
      <c r="D117" s="634">
        <v>994</v>
      </c>
      <c r="E117" s="634">
        <v>16</v>
      </c>
      <c r="F117" s="634">
        <v>202</v>
      </c>
      <c r="G117" s="634">
        <v>9118</v>
      </c>
      <c r="H117" s="634">
        <v>182</v>
      </c>
      <c r="I117" s="634">
        <v>0</v>
      </c>
    </row>
    <row r="118" spans="1:9" ht="9">
      <c r="A118" s="637" t="s">
        <v>192</v>
      </c>
      <c r="B118" s="642" t="s">
        <v>193</v>
      </c>
      <c r="C118" s="638" t="s">
        <v>194</v>
      </c>
      <c r="D118" s="634">
        <v>1515</v>
      </c>
      <c r="E118" s="634">
        <v>390</v>
      </c>
      <c r="F118" s="634">
        <v>324</v>
      </c>
      <c r="G118" s="634">
        <v>8843</v>
      </c>
      <c r="H118" s="634">
        <v>3277</v>
      </c>
      <c r="I118" s="634">
        <v>266</v>
      </c>
    </row>
    <row r="119" spans="1:9" ht="9">
      <c r="A119" s="637"/>
      <c r="B119" s="633" t="s">
        <v>1080</v>
      </c>
      <c r="C119" s="639" t="s">
        <v>1702</v>
      </c>
      <c r="D119" s="603">
        <v>3</v>
      </c>
      <c r="E119" s="603">
        <v>0</v>
      </c>
      <c r="F119" s="603">
        <v>0</v>
      </c>
      <c r="G119" s="603">
        <v>2686</v>
      </c>
      <c r="H119" s="603">
        <v>388</v>
      </c>
      <c r="I119" s="603">
        <v>0</v>
      </c>
    </row>
    <row r="120" spans="1:9" ht="9">
      <c r="A120" s="637"/>
      <c r="B120" s="633"/>
      <c r="C120" s="639"/>
      <c r="D120" s="603"/>
      <c r="E120" s="603"/>
      <c r="F120" s="603"/>
      <c r="G120" s="603"/>
      <c r="H120" s="603"/>
      <c r="I120" s="603"/>
    </row>
    <row r="121" spans="1:9" ht="9">
      <c r="A121" s="636" t="s">
        <v>195</v>
      </c>
      <c r="B121" s="640"/>
      <c r="C121" s="640"/>
      <c r="D121" s="634">
        <f aca="true" t="shared" si="9" ref="D121:I121">SUM(D123:D132)</f>
        <v>6629</v>
      </c>
      <c r="E121" s="634">
        <f t="shared" si="9"/>
        <v>1847</v>
      </c>
      <c r="F121" s="634">
        <f t="shared" si="9"/>
        <v>995</v>
      </c>
      <c r="G121" s="634">
        <f t="shared" si="9"/>
        <v>37989</v>
      </c>
      <c r="H121" s="634">
        <f t="shared" si="9"/>
        <v>12287</v>
      </c>
      <c r="I121" s="634">
        <f t="shared" si="9"/>
        <v>268</v>
      </c>
    </row>
    <row r="122" spans="4:9" ht="3.75" customHeight="1">
      <c r="D122" s="603"/>
      <c r="E122" s="603"/>
      <c r="F122" s="603"/>
      <c r="G122" s="603"/>
      <c r="H122" s="603"/>
      <c r="I122" s="603"/>
    </row>
    <row r="123" spans="1:9" ht="9">
      <c r="A123" s="637" t="s">
        <v>196</v>
      </c>
      <c r="B123" s="640" t="s">
        <v>534</v>
      </c>
      <c r="C123" s="638" t="s">
        <v>198</v>
      </c>
      <c r="D123" s="634">
        <v>1083</v>
      </c>
      <c r="E123" s="634">
        <v>531</v>
      </c>
      <c r="F123" s="634">
        <v>84</v>
      </c>
      <c r="G123" s="634">
        <v>2400</v>
      </c>
      <c r="H123" s="634">
        <v>1392</v>
      </c>
      <c r="I123" s="634">
        <v>0</v>
      </c>
    </row>
    <row r="124" spans="1:9" ht="9">
      <c r="A124" s="637"/>
      <c r="B124" s="639" t="s">
        <v>1703</v>
      </c>
      <c r="C124" s="639" t="s">
        <v>1704</v>
      </c>
      <c r="D124" s="634">
        <v>1613</v>
      </c>
      <c r="E124" s="634">
        <v>24</v>
      </c>
      <c r="F124" s="634">
        <v>39</v>
      </c>
      <c r="G124" s="634">
        <v>4230</v>
      </c>
      <c r="H124" s="634">
        <v>2241</v>
      </c>
      <c r="I124" s="634">
        <v>0</v>
      </c>
    </row>
    <row r="125" spans="1:9" ht="9">
      <c r="A125" s="637"/>
      <c r="B125" s="642" t="s">
        <v>199</v>
      </c>
      <c r="C125" s="638" t="s">
        <v>200</v>
      </c>
      <c r="D125" s="634">
        <v>182</v>
      </c>
      <c r="E125" s="634">
        <v>71</v>
      </c>
      <c r="F125" s="634">
        <v>80</v>
      </c>
      <c r="G125" s="634">
        <v>5482</v>
      </c>
      <c r="H125" s="634">
        <v>1763</v>
      </c>
      <c r="I125" s="634">
        <v>52</v>
      </c>
    </row>
    <row r="126" spans="1:9" ht="9">
      <c r="A126" s="637" t="s">
        <v>201</v>
      </c>
      <c r="B126" s="642" t="s">
        <v>202</v>
      </c>
      <c r="C126" s="638" t="s">
        <v>203</v>
      </c>
      <c r="D126" s="634">
        <v>419</v>
      </c>
      <c r="E126" s="634">
        <v>55</v>
      </c>
      <c r="F126" s="634">
        <v>170</v>
      </c>
      <c r="G126" s="634">
        <v>5294</v>
      </c>
      <c r="H126" s="634">
        <v>923</v>
      </c>
      <c r="I126" s="634">
        <v>0</v>
      </c>
    </row>
    <row r="127" spans="1:9" ht="9">
      <c r="A127" s="637"/>
      <c r="B127" s="642" t="s">
        <v>204</v>
      </c>
      <c r="C127" s="638" t="s">
        <v>205</v>
      </c>
      <c r="D127" s="634">
        <v>2205</v>
      </c>
      <c r="E127" s="634">
        <v>546</v>
      </c>
      <c r="F127" s="634">
        <v>210</v>
      </c>
      <c r="G127" s="634">
        <v>3626</v>
      </c>
      <c r="H127" s="634">
        <v>1346</v>
      </c>
      <c r="I127" s="634">
        <v>2</v>
      </c>
    </row>
    <row r="128" spans="1:9" ht="9">
      <c r="A128" s="637"/>
      <c r="B128" s="642" t="s">
        <v>206</v>
      </c>
      <c r="C128" s="638" t="s">
        <v>207</v>
      </c>
      <c r="D128" s="634">
        <v>799</v>
      </c>
      <c r="E128" s="634">
        <v>544</v>
      </c>
      <c r="F128" s="634">
        <v>280</v>
      </c>
      <c r="G128" s="634">
        <v>2355</v>
      </c>
      <c r="H128" s="634">
        <v>734</v>
      </c>
      <c r="I128" s="634">
        <v>9</v>
      </c>
    </row>
    <row r="129" spans="1:9" ht="9">
      <c r="A129" s="637"/>
      <c r="B129" s="633" t="s">
        <v>1100</v>
      </c>
      <c r="C129" s="639" t="s">
        <v>1705</v>
      </c>
      <c r="D129" s="634">
        <v>0</v>
      </c>
      <c r="E129" s="634">
        <v>0</v>
      </c>
      <c r="F129" s="634">
        <v>0</v>
      </c>
      <c r="G129" s="634">
        <v>2248</v>
      </c>
      <c r="H129" s="634">
        <v>186</v>
      </c>
      <c r="I129" s="634">
        <v>0</v>
      </c>
    </row>
    <row r="130" spans="1:9" ht="9">
      <c r="A130" s="637"/>
      <c r="B130" s="642" t="s">
        <v>208</v>
      </c>
      <c r="C130" s="638" t="s">
        <v>209</v>
      </c>
      <c r="D130" s="634">
        <v>295</v>
      </c>
      <c r="E130" s="634">
        <v>70</v>
      </c>
      <c r="F130" s="634">
        <v>120</v>
      </c>
      <c r="G130" s="634">
        <v>6773</v>
      </c>
      <c r="H130" s="634">
        <v>2349</v>
      </c>
      <c r="I130" s="634">
        <v>117</v>
      </c>
    </row>
    <row r="131" spans="2:9" ht="9">
      <c r="B131" s="633" t="s">
        <v>1106</v>
      </c>
      <c r="C131" s="641" t="s">
        <v>1706</v>
      </c>
      <c r="D131" s="634">
        <v>0</v>
      </c>
      <c r="E131" s="634">
        <v>0</v>
      </c>
      <c r="F131" s="634">
        <v>0</v>
      </c>
      <c r="G131" s="634">
        <v>1909</v>
      </c>
      <c r="H131" s="634">
        <v>889</v>
      </c>
      <c r="I131" s="634">
        <v>0</v>
      </c>
    </row>
    <row r="132" spans="1:9" ht="9">
      <c r="A132" s="637" t="s">
        <v>129</v>
      </c>
      <c r="B132" s="638" t="s">
        <v>210</v>
      </c>
      <c r="C132" s="638" t="s">
        <v>211</v>
      </c>
      <c r="D132" s="634">
        <v>33</v>
      </c>
      <c r="E132" s="634">
        <v>6</v>
      </c>
      <c r="F132" s="634">
        <v>12</v>
      </c>
      <c r="G132" s="634">
        <v>3672</v>
      </c>
      <c r="H132" s="634">
        <v>464</v>
      </c>
      <c r="I132" s="634">
        <v>88</v>
      </c>
    </row>
    <row r="133" spans="1:9" ht="9">
      <c r="A133" s="637"/>
      <c r="B133" s="642"/>
      <c r="C133" s="638"/>
      <c r="H133" s="603"/>
      <c r="I133" s="603"/>
    </row>
    <row r="134" spans="1:9" ht="9">
      <c r="A134" s="636" t="s">
        <v>212</v>
      </c>
      <c r="B134" s="642"/>
      <c r="C134" s="638"/>
      <c r="D134" s="634">
        <f aca="true" t="shared" si="10" ref="D134:I134">SUM(D136:D142)</f>
        <v>7553</v>
      </c>
      <c r="E134" s="634">
        <f t="shared" si="10"/>
        <v>1773</v>
      </c>
      <c r="F134" s="634">
        <f t="shared" si="10"/>
        <v>1298</v>
      </c>
      <c r="G134" s="634">
        <f t="shared" si="10"/>
        <v>29689</v>
      </c>
      <c r="H134" s="634">
        <f t="shared" si="10"/>
        <v>7469</v>
      </c>
      <c r="I134" s="634">
        <f t="shared" si="10"/>
        <v>4</v>
      </c>
    </row>
    <row r="135" spans="4:9" ht="3.75" customHeight="1">
      <c r="D135" s="603"/>
      <c r="E135" s="603"/>
      <c r="F135" s="603"/>
      <c r="G135" s="603"/>
      <c r="H135" s="603"/>
      <c r="I135" s="603"/>
    </row>
    <row r="136" spans="1:9" ht="9">
      <c r="A136" s="637" t="s">
        <v>213</v>
      </c>
      <c r="B136" s="642" t="s">
        <v>214</v>
      </c>
      <c r="C136" s="638" t="s">
        <v>215</v>
      </c>
      <c r="D136" s="634">
        <v>1784</v>
      </c>
      <c r="E136" s="634">
        <v>902</v>
      </c>
      <c r="F136" s="634">
        <v>310</v>
      </c>
      <c r="G136" s="634">
        <v>2822</v>
      </c>
      <c r="H136" s="634">
        <v>1325</v>
      </c>
      <c r="I136" s="634">
        <v>0</v>
      </c>
    </row>
    <row r="137" spans="1:9" ht="9">
      <c r="A137" s="637"/>
      <c r="B137" s="642" t="s">
        <v>216</v>
      </c>
      <c r="C137" s="638" t="s">
        <v>217</v>
      </c>
      <c r="D137" s="634">
        <v>1536</v>
      </c>
      <c r="E137" s="634">
        <v>401</v>
      </c>
      <c r="F137" s="634">
        <v>235</v>
      </c>
      <c r="G137" s="634">
        <v>4127</v>
      </c>
      <c r="H137" s="634">
        <v>1148</v>
      </c>
      <c r="I137" s="634">
        <v>0</v>
      </c>
    </row>
    <row r="138" spans="2:9" ht="9">
      <c r="B138" s="640" t="s">
        <v>693</v>
      </c>
      <c r="C138" s="638" t="s">
        <v>219</v>
      </c>
      <c r="D138" s="634">
        <v>308</v>
      </c>
      <c r="E138" s="634">
        <v>92</v>
      </c>
      <c r="F138" s="634">
        <v>88</v>
      </c>
      <c r="G138" s="634">
        <v>5209</v>
      </c>
      <c r="H138" s="634">
        <v>1530</v>
      </c>
      <c r="I138" s="634">
        <v>0</v>
      </c>
    </row>
    <row r="139" spans="1:9" ht="9">
      <c r="A139" s="637"/>
      <c r="B139" s="639" t="s">
        <v>1707</v>
      </c>
      <c r="C139" s="639" t="s">
        <v>1708</v>
      </c>
      <c r="D139" s="634">
        <v>1926</v>
      </c>
      <c r="E139" s="634">
        <v>357</v>
      </c>
      <c r="F139" s="634">
        <v>500</v>
      </c>
      <c r="G139" s="634">
        <v>2850</v>
      </c>
      <c r="H139" s="634">
        <v>576</v>
      </c>
      <c r="I139" s="634">
        <v>0</v>
      </c>
    </row>
    <row r="140" spans="1:9" ht="9">
      <c r="A140" s="637"/>
      <c r="B140" s="633" t="s">
        <v>1130</v>
      </c>
      <c r="C140" s="639" t="s">
        <v>1709</v>
      </c>
      <c r="D140" s="634">
        <v>24</v>
      </c>
      <c r="E140" s="634">
        <v>0</v>
      </c>
      <c r="F140" s="634">
        <v>4</v>
      </c>
      <c r="G140" s="634">
        <v>2358</v>
      </c>
      <c r="H140" s="634">
        <v>574</v>
      </c>
      <c r="I140" s="634">
        <v>0</v>
      </c>
    </row>
    <row r="141" spans="1:9" ht="9">
      <c r="A141" s="637"/>
      <c r="B141" s="633" t="s">
        <v>535</v>
      </c>
      <c r="C141" s="639" t="s">
        <v>536</v>
      </c>
      <c r="D141" s="634">
        <v>1</v>
      </c>
      <c r="E141" s="634">
        <v>0</v>
      </c>
      <c r="F141" s="634">
        <v>0</v>
      </c>
      <c r="G141" s="634">
        <v>6233</v>
      </c>
      <c r="H141" s="634">
        <v>1493</v>
      </c>
      <c r="I141" s="634">
        <v>4</v>
      </c>
    </row>
    <row r="142" spans="1:9" ht="9">
      <c r="A142" s="637"/>
      <c r="B142" s="642" t="s">
        <v>220</v>
      </c>
      <c r="C142" s="638" t="s">
        <v>221</v>
      </c>
      <c r="D142" s="634">
        <v>1974</v>
      </c>
      <c r="E142" s="634">
        <v>21</v>
      </c>
      <c r="F142" s="634">
        <v>161</v>
      </c>
      <c r="G142" s="634">
        <v>6090</v>
      </c>
      <c r="H142" s="634">
        <v>823</v>
      </c>
      <c r="I142" s="634">
        <v>0</v>
      </c>
    </row>
    <row r="143" spans="1:9" ht="9">
      <c r="A143" s="637"/>
      <c r="C143" s="603"/>
      <c r="D143" s="603"/>
      <c r="E143" s="603"/>
      <c r="F143" s="603"/>
      <c r="G143" s="603"/>
      <c r="H143" s="603"/>
      <c r="I143" s="603"/>
    </row>
    <row r="144" spans="1:9" ht="9">
      <c r="A144" s="636" t="s">
        <v>222</v>
      </c>
      <c r="B144" s="642"/>
      <c r="C144" s="638"/>
      <c r="D144" s="634">
        <f aca="true" t="shared" si="11" ref="D144:I144">SUM(D146:D156)</f>
        <v>7658</v>
      </c>
      <c r="E144" s="634">
        <f t="shared" si="11"/>
        <v>921</v>
      </c>
      <c r="F144" s="634">
        <f t="shared" si="11"/>
        <v>1426</v>
      </c>
      <c r="G144" s="634">
        <f t="shared" si="11"/>
        <v>31769</v>
      </c>
      <c r="H144" s="634">
        <f t="shared" si="11"/>
        <v>6183</v>
      </c>
      <c r="I144" s="634">
        <f t="shared" si="11"/>
        <v>102</v>
      </c>
    </row>
    <row r="145" spans="4:9" ht="3.75" customHeight="1">
      <c r="D145" s="603"/>
      <c r="E145" s="603"/>
      <c r="F145" s="603"/>
      <c r="G145" s="603"/>
      <c r="H145" s="603"/>
      <c r="I145" s="603"/>
    </row>
    <row r="146" spans="1:9" ht="9">
      <c r="A146" s="637" t="s">
        <v>223</v>
      </c>
      <c r="B146" s="642" t="s">
        <v>224</v>
      </c>
      <c r="C146" s="638" t="s">
        <v>225</v>
      </c>
      <c r="D146" s="634">
        <v>2652</v>
      </c>
      <c r="E146" s="634">
        <v>81</v>
      </c>
      <c r="F146" s="634">
        <v>292</v>
      </c>
      <c r="G146" s="634">
        <v>2404</v>
      </c>
      <c r="H146" s="634">
        <v>541</v>
      </c>
      <c r="I146" s="634">
        <v>0</v>
      </c>
    </row>
    <row r="147" spans="1:9" ht="9">
      <c r="A147" s="637"/>
      <c r="B147" s="633" t="s">
        <v>1710</v>
      </c>
      <c r="C147" s="639" t="s">
        <v>1711</v>
      </c>
      <c r="D147" s="634">
        <v>1</v>
      </c>
      <c r="E147" s="634">
        <v>0</v>
      </c>
      <c r="F147" s="634">
        <v>0</v>
      </c>
      <c r="G147" s="634">
        <v>1076</v>
      </c>
      <c r="H147" s="634">
        <v>156</v>
      </c>
      <c r="I147" s="634">
        <v>0</v>
      </c>
    </row>
    <row r="148" spans="1:9" ht="9">
      <c r="A148" s="637" t="s">
        <v>226</v>
      </c>
      <c r="B148" s="640" t="s">
        <v>505</v>
      </c>
      <c r="C148" s="638" t="s">
        <v>228</v>
      </c>
      <c r="D148" s="603">
        <v>140</v>
      </c>
      <c r="E148" s="603">
        <v>13</v>
      </c>
      <c r="F148" s="603">
        <v>40</v>
      </c>
      <c r="G148" s="603">
        <v>5497</v>
      </c>
      <c r="H148" s="603">
        <v>1373</v>
      </c>
      <c r="I148" s="603">
        <v>102</v>
      </c>
    </row>
    <row r="149" spans="2:9" ht="9">
      <c r="B149" s="642" t="s">
        <v>229</v>
      </c>
      <c r="C149" s="638" t="s">
        <v>230</v>
      </c>
      <c r="D149" s="603">
        <v>1379</v>
      </c>
      <c r="E149" s="603">
        <v>464</v>
      </c>
      <c r="F149" s="603">
        <v>230</v>
      </c>
      <c r="G149" s="603">
        <v>1363</v>
      </c>
      <c r="H149" s="603">
        <v>818</v>
      </c>
      <c r="I149" s="603">
        <v>0</v>
      </c>
    </row>
    <row r="150" spans="1:9" ht="9">
      <c r="A150" s="637"/>
      <c r="B150" s="642" t="s">
        <v>442</v>
      </c>
      <c r="C150" s="638" t="s">
        <v>443</v>
      </c>
      <c r="D150" s="634">
        <v>211</v>
      </c>
      <c r="E150" s="634">
        <v>24</v>
      </c>
      <c r="F150" s="634">
        <v>15</v>
      </c>
      <c r="G150" s="634">
        <v>1597</v>
      </c>
      <c r="H150" s="634">
        <v>734</v>
      </c>
      <c r="I150" s="634">
        <v>0</v>
      </c>
    </row>
    <row r="151" spans="1:9" ht="9">
      <c r="A151" s="637" t="s">
        <v>231</v>
      </c>
      <c r="B151" s="642" t="s">
        <v>232</v>
      </c>
      <c r="C151" s="638" t="s">
        <v>233</v>
      </c>
      <c r="D151" s="634">
        <v>736</v>
      </c>
      <c r="E151" s="634">
        <v>52</v>
      </c>
      <c r="F151" s="634">
        <v>225</v>
      </c>
      <c r="G151" s="634">
        <v>4909</v>
      </c>
      <c r="H151" s="634">
        <v>585</v>
      </c>
      <c r="I151" s="634">
        <v>0</v>
      </c>
    </row>
    <row r="152" spans="1:9" ht="9">
      <c r="A152" s="637"/>
      <c r="B152" s="633" t="s">
        <v>1168</v>
      </c>
      <c r="C152" s="639" t="s">
        <v>1712</v>
      </c>
      <c r="D152" s="603">
        <v>2</v>
      </c>
      <c r="E152" s="603">
        <v>1</v>
      </c>
      <c r="F152" s="603">
        <v>1</v>
      </c>
      <c r="G152" s="603">
        <v>1812</v>
      </c>
      <c r="H152" s="603">
        <v>671</v>
      </c>
      <c r="I152" s="603">
        <v>0</v>
      </c>
    </row>
    <row r="153" spans="1:9" ht="9">
      <c r="A153" s="637"/>
      <c r="B153" s="642" t="s">
        <v>234</v>
      </c>
      <c r="C153" s="638" t="s">
        <v>235</v>
      </c>
      <c r="D153" s="634">
        <v>1812</v>
      </c>
      <c r="E153" s="634">
        <v>282</v>
      </c>
      <c r="F153" s="634">
        <v>530</v>
      </c>
      <c r="G153" s="634">
        <v>2681</v>
      </c>
      <c r="H153" s="634">
        <v>376</v>
      </c>
      <c r="I153" s="634">
        <v>0</v>
      </c>
    </row>
    <row r="154" spans="1:9" ht="9">
      <c r="A154" s="637"/>
      <c r="B154" s="633" t="s">
        <v>1170</v>
      </c>
      <c r="C154" s="639" t="s">
        <v>1713</v>
      </c>
      <c r="D154" s="634">
        <v>0</v>
      </c>
      <c r="E154" s="634">
        <v>0</v>
      </c>
      <c r="F154" s="634">
        <v>0</v>
      </c>
      <c r="G154" s="634">
        <v>1341</v>
      </c>
      <c r="H154" s="634">
        <v>236</v>
      </c>
      <c r="I154" s="634">
        <v>0</v>
      </c>
    </row>
    <row r="155" spans="1:9" ht="9">
      <c r="A155" s="637"/>
      <c r="B155" s="642" t="s">
        <v>236</v>
      </c>
      <c r="C155" s="638" t="s">
        <v>237</v>
      </c>
      <c r="D155" s="603">
        <v>376</v>
      </c>
      <c r="E155" s="603">
        <v>4</v>
      </c>
      <c r="F155" s="603">
        <v>9</v>
      </c>
      <c r="G155" s="603">
        <v>7740</v>
      </c>
      <c r="H155" s="603">
        <v>189</v>
      </c>
      <c r="I155" s="603">
        <v>0</v>
      </c>
    </row>
    <row r="156" spans="1:9" ht="9">
      <c r="A156" s="637"/>
      <c r="B156" s="642" t="s">
        <v>238</v>
      </c>
      <c r="C156" s="638" t="s">
        <v>239</v>
      </c>
      <c r="D156" s="634">
        <v>349</v>
      </c>
      <c r="E156" s="634">
        <v>0</v>
      </c>
      <c r="F156" s="634">
        <v>84</v>
      </c>
      <c r="G156" s="634">
        <v>1349</v>
      </c>
      <c r="H156" s="634">
        <v>504</v>
      </c>
      <c r="I156" s="634">
        <v>0</v>
      </c>
    </row>
    <row r="157" spans="1:11" ht="9">
      <c r="A157" s="637"/>
      <c r="B157" s="642"/>
      <c r="C157" s="638"/>
      <c r="D157" s="633"/>
      <c r="E157" s="639"/>
      <c r="J157" s="634"/>
      <c r="K157" s="634"/>
    </row>
    <row r="158" spans="1:9" ht="9">
      <c r="A158" s="636" t="s">
        <v>240</v>
      </c>
      <c r="B158" s="642"/>
      <c r="C158" s="638"/>
      <c r="D158" s="634">
        <f aca="true" t="shared" si="12" ref="D158:I158">SUM(D160:D168)</f>
        <v>8532</v>
      </c>
      <c r="E158" s="634">
        <f t="shared" si="12"/>
        <v>1191</v>
      </c>
      <c r="F158" s="634">
        <f t="shared" si="12"/>
        <v>1759</v>
      </c>
      <c r="G158" s="634">
        <f t="shared" si="12"/>
        <v>30531</v>
      </c>
      <c r="H158" s="634">
        <f t="shared" si="12"/>
        <v>4599</v>
      </c>
      <c r="I158" s="634">
        <f t="shared" si="12"/>
        <v>1738</v>
      </c>
    </row>
    <row r="159" ht="3.75" customHeight="1"/>
    <row r="160" spans="1:9" ht="9">
      <c r="A160" s="637" t="s">
        <v>223</v>
      </c>
      <c r="B160" s="642" t="s">
        <v>241</v>
      </c>
      <c r="C160" s="638" t="s">
        <v>242</v>
      </c>
      <c r="D160" s="634">
        <v>1048</v>
      </c>
      <c r="E160" s="634">
        <v>91</v>
      </c>
      <c r="F160" s="634">
        <v>91</v>
      </c>
      <c r="G160" s="634">
        <v>7499</v>
      </c>
      <c r="H160" s="634">
        <v>1534</v>
      </c>
      <c r="I160" s="634">
        <v>198</v>
      </c>
    </row>
    <row r="161" spans="1:9" ht="9">
      <c r="A161" s="637"/>
      <c r="B161" s="642" t="s">
        <v>445</v>
      </c>
      <c r="C161" s="640" t="s">
        <v>446</v>
      </c>
      <c r="D161" s="634">
        <v>115</v>
      </c>
      <c r="E161" s="634">
        <v>12</v>
      </c>
      <c r="F161" s="634">
        <v>81</v>
      </c>
      <c r="G161" s="634">
        <v>1236</v>
      </c>
      <c r="H161" s="634">
        <v>318</v>
      </c>
      <c r="I161" s="634">
        <v>0</v>
      </c>
    </row>
    <row r="162" spans="2:9" ht="9">
      <c r="B162" s="641" t="s">
        <v>1714</v>
      </c>
      <c r="C162" s="640" t="s">
        <v>538</v>
      </c>
      <c r="D162" s="634">
        <v>1</v>
      </c>
      <c r="E162" s="634">
        <v>0</v>
      </c>
      <c r="F162" s="634">
        <v>1</v>
      </c>
      <c r="G162" s="634">
        <v>1333</v>
      </c>
      <c r="H162" s="634">
        <v>269</v>
      </c>
      <c r="I162" s="634">
        <v>0</v>
      </c>
    </row>
    <row r="163" spans="2:9" ht="9">
      <c r="B163" s="642" t="s">
        <v>243</v>
      </c>
      <c r="C163" s="638" t="s">
        <v>244</v>
      </c>
      <c r="D163" s="634">
        <v>1448</v>
      </c>
      <c r="E163" s="634">
        <v>54</v>
      </c>
      <c r="F163" s="634">
        <v>451</v>
      </c>
      <c r="G163" s="634">
        <v>5079</v>
      </c>
      <c r="H163" s="634">
        <v>354</v>
      </c>
      <c r="I163" s="634">
        <v>0</v>
      </c>
    </row>
    <row r="164" spans="1:9" ht="9">
      <c r="A164" s="637" t="s">
        <v>231</v>
      </c>
      <c r="B164" s="642" t="s">
        <v>245</v>
      </c>
      <c r="C164" s="638" t="s">
        <v>246</v>
      </c>
      <c r="D164" s="634">
        <v>3178</v>
      </c>
      <c r="E164" s="634">
        <v>773</v>
      </c>
      <c r="F164" s="634">
        <v>563</v>
      </c>
      <c r="G164" s="634">
        <v>2083</v>
      </c>
      <c r="H164" s="634">
        <v>325</v>
      </c>
      <c r="I164" s="634">
        <v>0</v>
      </c>
    </row>
    <row r="165" spans="1:9" ht="9">
      <c r="A165" s="637" t="s">
        <v>249</v>
      </c>
      <c r="B165" s="642" t="s">
        <v>247</v>
      </c>
      <c r="C165" s="638" t="s">
        <v>248</v>
      </c>
      <c r="D165" s="603">
        <v>146</v>
      </c>
      <c r="E165" s="603">
        <v>7</v>
      </c>
      <c r="F165" s="603">
        <v>17</v>
      </c>
      <c r="G165" s="603">
        <v>1464</v>
      </c>
      <c r="H165" s="603">
        <v>147</v>
      </c>
      <c r="I165" s="603">
        <v>78</v>
      </c>
    </row>
    <row r="166" spans="2:9" ht="9">
      <c r="B166" s="642" t="s">
        <v>250</v>
      </c>
      <c r="C166" s="638" t="s">
        <v>251</v>
      </c>
      <c r="D166" s="634">
        <v>152</v>
      </c>
      <c r="E166" s="634">
        <v>12</v>
      </c>
      <c r="F166" s="634">
        <v>76</v>
      </c>
      <c r="G166" s="634">
        <v>2388</v>
      </c>
      <c r="H166" s="634">
        <v>321</v>
      </c>
      <c r="I166" s="634">
        <v>0</v>
      </c>
    </row>
    <row r="167" spans="2:9" ht="9">
      <c r="B167" s="642" t="s">
        <v>252</v>
      </c>
      <c r="C167" s="638" t="s">
        <v>253</v>
      </c>
      <c r="D167" s="634">
        <v>1725</v>
      </c>
      <c r="E167" s="634">
        <v>128</v>
      </c>
      <c r="F167" s="634">
        <v>445</v>
      </c>
      <c r="G167" s="634">
        <v>7361</v>
      </c>
      <c r="H167" s="634">
        <v>818</v>
      </c>
      <c r="I167" s="634">
        <v>1462</v>
      </c>
    </row>
    <row r="168" spans="2:9" ht="9">
      <c r="B168" s="642" t="s">
        <v>254</v>
      </c>
      <c r="C168" s="638" t="s">
        <v>255</v>
      </c>
      <c r="D168" s="634">
        <v>719</v>
      </c>
      <c r="E168" s="634">
        <v>114</v>
      </c>
      <c r="F168" s="634">
        <v>34</v>
      </c>
      <c r="G168" s="634">
        <v>2088</v>
      </c>
      <c r="H168" s="634">
        <v>513</v>
      </c>
      <c r="I168" s="634">
        <v>0</v>
      </c>
    </row>
    <row r="169" spans="1:9" ht="9">
      <c r="A169" s="637"/>
      <c r="B169" s="642"/>
      <c r="C169" s="638"/>
      <c r="D169" s="603"/>
      <c r="E169" s="603"/>
      <c r="F169" s="603"/>
      <c r="G169" s="603"/>
      <c r="H169" s="603"/>
      <c r="I169" s="603"/>
    </row>
    <row r="170" spans="1:9" ht="9">
      <c r="A170" s="636" t="s">
        <v>256</v>
      </c>
      <c r="B170" s="642"/>
      <c r="C170" s="638"/>
      <c r="D170" s="634">
        <f aca="true" t="shared" si="13" ref="D170:I170">SUM(D172:D177)</f>
        <v>5371</v>
      </c>
      <c r="E170" s="634">
        <f t="shared" si="13"/>
        <v>768</v>
      </c>
      <c r="F170" s="634">
        <f t="shared" si="13"/>
        <v>1514</v>
      </c>
      <c r="G170" s="634">
        <f t="shared" si="13"/>
        <v>18332</v>
      </c>
      <c r="H170" s="634">
        <f t="shared" si="13"/>
        <v>2779</v>
      </c>
      <c r="I170" s="634">
        <f t="shared" si="13"/>
        <v>495</v>
      </c>
    </row>
    <row r="171" spans="4:9" ht="3.75" customHeight="1">
      <c r="D171" s="603"/>
      <c r="E171" s="603"/>
      <c r="F171" s="603"/>
      <c r="G171" s="603"/>
      <c r="H171" s="603"/>
      <c r="I171" s="603"/>
    </row>
    <row r="172" spans="1:9" ht="9">
      <c r="A172" s="637" t="s">
        <v>257</v>
      </c>
      <c r="B172" s="642" t="s">
        <v>258</v>
      </c>
      <c r="C172" s="638" t="s">
        <v>259</v>
      </c>
      <c r="D172" s="634">
        <v>451</v>
      </c>
      <c r="E172" s="634">
        <v>6</v>
      </c>
      <c r="F172" s="634">
        <v>174</v>
      </c>
      <c r="G172" s="634">
        <v>7464</v>
      </c>
      <c r="H172" s="634">
        <v>487</v>
      </c>
      <c r="I172" s="634">
        <v>0</v>
      </c>
    </row>
    <row r="173" spans="1:9" ht="9">
      <c r="A173" s="637"/>
      <c r="B173" s="642" t="s">
        <v>260</v>
      </c>
      <c r="C173" s="638" t="s">
        <v>261</v>
      </c>
      <c r="D173" s="634">
        <v>1595</v>
      </c>
      <c r="E173" s="634">
        <v>2</v>
      </c>
      <c r="F173" s="634">
        <v>465</v>
      </c>
      <c r="G173" s="634">
        <v>3965</v>
      </c>
      <c r="H173" s="634">
        <v>188</v>
      </c>
      <c r="I173" s="634">
        <v>0</v>
      </c>
    </row>
    <row r="174" spans="1:9" ht="9">
      <c r="A174" s="637" t="s">
        <v>262</v>
      </c>
      <c r="B174" s="642" t="s">
        <v>263</v>
      </c>
      <c r="C174" s="638" t="s">
        <v>264</v>
      </c>
      <c r="D174" s="634">
        <v>921</v>
      </c>
      <c r="E174" s="634">
        <v>126</v>
      </c>
      <c r="F174" s="634">
        <v>612</v>
      </c>
      <c r="G174" s="634">
        <v>2650</v>
      </c>
      <c r="H174" s="634">
        <v>731</v>
      </c>
      <c r="I174" s="634">
        <v>216</v>
      </c>
    </row>
    <row r="175" spans="1:9" ht="9">
      <c r="A175" s="637" t="s">
        <v>265</v>
      </c>
      <c r="B175" s="642" t="s">
        <v>266</v>
      </c>
      <c r="C175" s="638" t="s">
        <v>267</v>
      </c>
      <c r="D175" s="634">
        <v>605</v>
      </c>
      <c r="E175" s="634">
        <v>292</v>
      </c>
      <c r="F175" s="634">
        <v>98</v>
      </c>
      <c r="G175" s="634">
        <v>1193</v>
      </c>
      <c r="H175" s="634">
        <v>589</v>
      </c>
      <c r="I175" s="634">
        <v>0</v>
      </c>
    </row>
    <row r="176" spans="2:9" ht="9">
      <c r="B176" s="642" t="s">
        <v>448</v>
      </c>
      <c r="C176" s="638" t="s">
        <v>449</v>
      </c>
      <c r="D176" s="634">
        <v>1424</v>
      </c>
      <c r="E176" s="634">
        <v>248</v>
      </c>
      <c r="F176" s="634">
        <v>3</v>
      </c>
      <c r="G176" s="634">
        <v>538</v>
      </c>
      <c r="H176" s="634">
        <v>111</v>
      </c>
      <c r="I176" s="634">
        <v>0</v>
      </c>
    </row>
    <row r="177" spans="1:9" ht="9">
      <c r="A177" s="637"/>
      <c r="B177" s="642" t="s">
        <v>268</v>
      </c>
      <c r="C177" s="638" t="s">
        <v>269</v>
      </c>
      <c r="D177" s="634">
        <v>375</v>
      </c>
      <c r="E177" s="634">
        <v>94</v>
      </c>
      <c r="F177" s="634">
        <v>162</v>
      </c>
      <c r="G177" s="634">
        <v>2522</v>
      </c>
      <c r="H177" s="634">
        <v>673</v>
      </c>
      <c r="I177" s="634">
        <v>279</v>
      </c>
    </row>
    <row r="178" spans="1:9" ht="9">
      <c r="A178" s="637"/>
      <c r="B178" s="642"/>
      <c r="C178" s="638"/>
      <c r="D178" s="603"/>
      <c r="E178" s="603"/>
      <c r="F178" s="603"/>
      <c r="G178" s="603"/>
      <c r="H178" s="603"/>
      <c r="I178" s="603"/>
    </row>
    <row r="179" spans="1:9" ht="9">
      <c r="A179" s="636" t="s">
        <v>270</v>
      </c>
      <c r="B179" s="642"/>
      <c r="C179" s="638"/>
      <c r="D179" s="634">
        <f aca="true" t="shared" si="14" ref="D179:I179">SUM(D181:D186)</f>
        <v>3709</v>
      </c>
      <c r="E179" s="634">
        <f t="shared" si="14"/>
        <v>737</v>
      </c>
      <c r="F179" s="634">
        <f t="shared" si="14"/>
        <v>295</v>
      </c>
      <c r="G179" s="634">
        <f t="shared" si="14"/>
        <v>15328</v>
      </c>
      <c r="H179" s="634">
        <f t="shared" si="14"/>
        <v>2822</v>
      </c>
      <c r="I179" s="634">
        <f t="shared" si="14"/>
        <v>206</v>
      </c>
    </row>
    <row r="180" spans="4:9" ht="3.75" customHeight="1">
      <c r="D180" s="603"/>
      <c r="E180" s="603"/>
      <c r="F180" s="603"/>
      <c r="G180" s="603"/>
      <c r="H180" s="603"/>
      <c r="I180" s="603"/>
    </row>
    <row r="181" spans="1:9" ht="9">
      <c r="A181" s="637" t="s">
        <v>271</v>
      </c>
      <c r="B181" s="642" t="s">
        <v>272</v>
      </c>
      <c r="C181" s="638" t="s">
        <v>273</v>
      </c>
      <c r="D181" s="634">
        <v>177</v>
      </c>
      <c r="E181" s="634">
        <v>40</v>
      </c>
      <c r="F181" s="634">
        <v>49</v>
      </c>
      <c r="G181" s="634">
        <v>2120</v>
      </c>
      <c r="H181" s="634">
        <v>436</v>
      </c>
      <c r="I181" s="634">
        <v>150</v>
      </c>
    </row>
    <row r="182" spans="1:9" ht="9">
      <c r="A182" s="637"/>
      <c r="B182" s="642" t="s">
        <v>451</v>
      </c>
      <c r="C182" s="640" t="s">
        <v>452</v>
      </c>
      <c r="D182" s="634">
        <v>2633</v>
      </c>
      <c r="E182" s="634">
        <v>555</v>
      </c>
      <c r="F182" s="634">
        <v>175</v>
      </c>
      <c r="G182" s="634">
        <v>1260</v>
      </c>
      <c r="H182" s="634">
        <v>189</v>
      </c>
      <c r="I182" s="634">
        <v>0</v>
      </c>
    </row>
    <row r="183" spans="1:9" ht="9">
      <c r="A183" s="637"/>
      <c r="B183" s="642" t="s">
        <v>274</v>
      </c>
      <c r="C183" s="638" t="s">
        <v>275</v>
      </c>
      <c r="D183" s="634">
        <v>86</v>
      </c>
      <c r="E183" s="634">
        <v>0</v>
      </c>
      <c r="F183" s="634">
        <v>34</v>
      </c>
      <c r="G183" s="634">
        <v>3400</v>
      </c>
      <c r="H183" s="634">
        <v>731</v>
      </c>
      <c r="I183" s="634">
        <v>0</v>
      </c>
    </row>
    <row r="184" spans="1:9" ht="9">
      <c r="A184" s="637" t="s">
        <v>276</v>
      </c>
      <c r="B184" s="642" t="s">
        <v>277</v>
      </c>
      <c r="C184" s="638" t="s">
        <v>278</v>
      </c>
      <c r="D184" s="634">
        <v>3</v>
      </c>
      <c r="E184" s="634">
        <v>1</v>
      </c>
      <c r="F184" s="634">
        <v>1</v>
      </c>
      <c r="G184" s="634">
        <v>2613</v>
      </c>
      <c r="H184" s="634">
        <v>462</v>
      </c>
      <c r="I184" s="634">
        <v>0</v>
      </c>
    </row>
    <row r="185" spans="1:9" ht="9">
      <c r="A185" s="637"/>
      <c r="B185" s="642" t="s">
        <v>453</v>
      </c>
      <c r="C185" s="640" t="s">
        <v>454</v>
      </c>
      <c r="D185" s="634">
        <v>625</v>
      </c>
      <c r="E185" s="634">
        <v>137</v>
      </c>
      <c r="F185" s="634">
        <v>4</v>
      </c>
      <c r="G185" s="634">
        <v>1541</v>
      </c>
      <c r="H185" s="634">
        <v>135</v>
      </c>
      <c r="I185" s="634">
        <v>0</v>
      </c>
    </row>
    <row r="186" spans="1:9" ht="9">
      <c r="A186" s="637"/>
      <c r="B186" s="642" t="s">
        <v>279</v>
      </c>
      <c r="C186" s="638" t="s">
        <v>280</v>
      </c>
      <c r="D186" s="634">
        <v>185</v>
      </c>
      <c r="E186" s="634">
        <v>4</v>
      </c>
      <c r="F186" s="634">
        <v>32</v>
      </c>
      <c r="G186" s="634">
        <v>4394</v>
      </c>
      <c r="H186" s="634">
        <v>869</v>
      </c>
      <c r="I186" s="634">
        <v>56</v>
      </c>
    </row>
    <row r="187" spans="1:4" ht="9">
      <c r="A187" s="637"/>
      <c r="B187" s="642"/>
      <c r="C187" s="638"/>
      <c r="D187" s="603"/>
    </row>
    <row r="188" spans="1:4" ht="9">
      <c r="A188" s="637"/>
      <c r="B188" s="642"/>
      <c r="C188" s="638"/>
      <c r="D188" s="603"/>
    </row>
    <row r="189" spans="1:9" ht="9">
      <c r="A189" s="636" t="s">
        <v>281</v>
      </c>
      <c r="B189" s="642"/>
      <c r="C189" s="638"/>
      <c r="D189" s="634">
        <f aca="true" t="shared" si="15" ref="D189:I189">SUM(D191:D199)</f>
        <v>4226</v>
      </c>
      <c r="E189" s="634">
        <f t="shared" si="15"/>
        <v>379</v>
      </c>
      <c r="F189" s="634">
        <f t="shared" si="15"/>
        <v>1500</v>
      </c>
      <c r="G189" s="634">
        <f t="shared" si="15"/>
        <v>26598</v>
      </c>
      <c r="H189" s="634">
        <f t="shared" si="15"/>
        <v>6720</v>
      </c>
      <c r="I189" s="634">
        <f t="shared" si="15"/>
        <v>45</v>
      </c>
    </row>
    <row r="190" ht="3.75" customHeight="1"/>
    <row r="191" spans="1:9" ht="9">
      <c r="A191" s="637" t="s">
        <v>223</v>
      </c>
      <c r="B191" s="642" t="s">
        <v>229</v>
      </c>
      <c r="C191" s="638" t="s">
        <v>282</v>
      </c>
      <c r="D191" s="634">
        <v>539</v>
      </c>
      <c r="E191" s="634">
        <v>35</v>
      </c>
      <c r="F191" s="634">
        <v>63</v>
      </c>
      <c r="G191" s="634">
        <v>2882</v>
      </c>
      <c r="H191" s="634">
        <v>918</v>
      </c>
      <c r="I191" s="634">
        <v>0</v>
      </c>
    </row>
    <row r="192" spans="1:9" ht="9">
      <c r="A192" s="637" t="s">
        <v>283</v>
      </c>
      <c r="B192" s="642" t="s">
        <v>286</v>
      </c>
      <c r="C192" s="638" t="s">
        <v>287</v>
      </c>
      <c r="D192" s="634">
        <v>570</v>
      </c>
      <c r="E192" s="634">
        <v>8</v>
      </c>
      <c r="F192" s="634">
        <v>244</v>
      </c>
      <c r="G192" s="634">
        <v>1962</v>
      </c>
      <c r="H192" s="634">
        <v>393</v>
      </c>
      <c r="I192" s="634">
        <v>0</v>
      </c>
    </row>
    <row r="193" spans="1:9" ht="9">
      <c r="A193" s="637"/>
      <c r="B193" s="642" t="s">
        <v>456</v>
      </c>
      <c r="C193" s="640" t="s">
        <v>457</v>
      </c>
      <c r="D193" s="634">
        <v>1323</v>
      </c>
      <c r="E193" s="634">
        <v>129</v>
      </c>
      <c r="F193" s="634">
        <v>671</v>
      </c>
      <c r="G193" s="634">
        <v>2578</v>
      </c>
      <c r="H193" s="634">
        <v>479</v>
      </c>
      <c r="I193" s="634">
        <v>0</v>
      </c>
    </row>
    <row r="194" spans="1:9" ht="9">
      <c r="A194" s="637"/>
      <c r="B194" s="642" t="s">
        <v>284</v>
      </c>
      <c r="C194" s="638" t="s">
        <v>285</v>
      </c>
      <c r="D194" s="634">
        <v>92</v>
      </c>
      <c r="E194" s="634">
        <v>15</v>
      </c>
      <c r="F194" s="634">
        <v>23</v>
      </c>
      <c r="G194" s="634">
        <v>3333</v>
      </c>
      <c r="H194" s="634">
        <v>1023</v>
      </c>
      <c r="I194" s="634">
        <v>45</v>
      </c>
    </row>
    <row r="195" spans="1:9" ht="9">
      <c r="A195" s="637" t="s">
        <v>288</v>
      </c>
      <c r="B195" s="642" t="s">
        <v>178</v>
      </c>
      <c r="C195" s="638" t="s">
        <v>289</v>
      </c>
      <c r="D195" s="634">
        <v>185</v>
      </c>
      <c r="E195" s="634">
        <v>9</v>
      </c>
      <c r="F195" s="634">
        <v>125</v>
      </c>
      <c r="G195" s="634">
        <v>3582</v>
      </c>
      <c r="H195" s="634">
        <v>605</v>
      </c>
      <c r="I195" s="634">
        <v>0</v>
      </c>
    </row>
    <row r="196" spans="1:9" ht="9">
      <c r="A196" s="637"/>
      <c r="B196" s="642" t="s">
        <v>290</v>
      </c>
      <c r="C196" s="638" t="s">
        <v>291</v>
      </c>
      <c r="D196" s="634">
        <v>270</v>
      </c>
      <c r="E196" s="634">
        <v>50</v>
      </c>
      <c r="F196" s="634">
        <v>161</v>
      </c>
      <c r="G196" s="634">
        <v>4883</v>
      </c>
      <c r="H196" s="634">
        <v>1548</v>
      </c>
      <c r="I196" s="634">
        <v>0</v>
      </c>
    </row>
    <row r="197" spans="1:9" ht="9">
      <c r="A197" s="637"/>
      <c r="B197" s="642" t="s">
        <v>292</v>
      </c>
      <c r="C197" s="638" t="s">
        <v>293</v>
      </c>
      <c r="D197" s="634">
        <v>155</v>
      </c>
      <c r="E197" s="634">
        <v>86</v>
      </c>
      <c r="F197" s="634">
        <v>0</v>
      </c>
      <c r="G197" s="634">
        <v>2652</v>
      </c>
      <c r="H197" s="634">
        <v>623</v>
      </c>
      <c r="I197" s="634">
        <v>0</v>
      </c>
    </row>
    <row r="198" spans="1:9" ht="9">
      <c r="A198" s="637"/>
      <c r="B198" s="640" t="s">
        <v>540</v>
      </c>
      <c r="C198" s="638" t="s">
        <v>295</v>
      </c>
      <c r="D198" s="634">
        <v>268</v>
      </c>
      <c r="E198" s="634">
        <v>46</v>
      </c>
      <c r="F198" s="634">
        <v>83</v>
      </c>
      <c r="G198" s="634">
        <v>4545</v>
      </c>
      <c r="H198" s="634">
        <v>1129</v>
      </c>
      <c r="I198" s="634">
        <v>0</v>
      </c>
    </row>
    <row r="199" spans="2:9" ht="9">
      <c r="B199" s="641" t="s">
        <v>1715</v>
      </c>
      <c r="C199" s="639" t="s">
        <v>1716</v>
      </c>
      <c r="D199" s="634">
        <v>824</v>
      </c>
      <c r="E199" s="634">
        <v>1</v>
      </c>
      <c r="F199" s="634">
        <v>130</v>
      </c>
      <c r="G199" s="634">
        <v>181</v>
      </c>
      <c r="H199" s="634">
        <v>2</v>
      </c>
      <c r="I199" s="634">
        <v>0</v>
      </c>
    </row>
    <row r="200" spans="1:4" ht="9">
      <c r="A200" s="637"/>
      <c r="B200" s="642"/>
      <c r="C200" s="638"/>
      <c r="D200" s="603"/>
    </row>
    <row r="201" spans="1:9" ht="9">
      <c r="A201" s="636" t="s">
        <v>296</v>
      </c>
      <c r="B201" s="642"/>
      <c r="C201" s="638"/>
      <c r="D201" s="634">
        <f aca="true" t="shared" si="16" ref="D201:I201">SUM(D203:D216)</f>
        <v>7167</v>
      </c>
      <c r="E201" s="634">
        <f t="shared" si="16"/>
        <v>748</v>
      </c>
      <c r="F201" s="634">
        <f t="shared" si="16"/>
        <v>1343</v>
      </c>
      <c r="G201" s="634">
        <f t="shared" si="16"/>
        <v>60264</v>
      </c>
      <c r="H201" s="634">
        <f t="shared" si="16"/>
        <v>12364</v>
      </c>
      <c r="I201" s="634">
        <f t="shared" si="16"/>
        <v>410</v>
      </c>
    </row>
    <row r="202" ht="3.75" customHeight="1"/>
    <row r="203" spans="1:9" ht="9">
      <c r="A203" s="637" t="s">
        <v>297</v>
      </c>
      <c r="B203" s="642" t="s">
        <v>147</v>
      </c>
      <c r="C203" s="638" t="s">
        <v>298</v>
      </c>
      <c r="D203" s="634">
        <v>62</v>
      </c>
      <c r="E203" s="634">
        <v>37</v>
      </c>
      <c r="F203" s="634">
        <v>60</v>
      </c>
      <c r="G203" s="634">
        <v>3380</v>
      </c>
      <c r="H203" s="634">
        <v>669</v>
      </c>
      <c r="I203" s="634">
        <v>3</v>
      </c>
    </row>
    <row r="204" spans="1:9" ht="9">
      <c r="A204" s="637"/>
      <c r="B204" s="640" t="s">
        <v>506</v>
      </c>
      <c r="C204" s="638" t="s">
        <v>300</v>
      </c>
      <c r="D204" s="634">
        <v>961</v>
      </c>
      <c r="E204" s="634">
        <v>25</v>
      </c>
      <c r="F204" s="634">
        <v>355</v>
      </c>
      <c r="G204" s="634">
        <v>8325</v>
      </c>
      <c r="H204" s="634">
        <v>598</v>
      </c>
      <c r="I204" s="634">
        <v>7</v>
      </c>
    </row>
    <row r="205" spans="1:9" ht="9">
      <c r="A205" s="637" t="s">
        <v>301</v>
      </c>
      <c r="B205" s="642" t="s">
        <v>302</v>
      </c>
      <c r="C205" s="638" t="s">
        <v>303</v>
      </c>
      <c r="D205" s="634">
        <v>789</v>
      </c>
      <c r="E205" s="634">
        <v>18</v>
      </c>
      <c r="F205" s="634">
        <v>204</v>
      </c>
      <c r="G205" s="634">
        <v>3187</v>
      </c>
      <c r="H205" s="634">
        <v>658</v>
      </c>
      <c r="I205" s="634">
        <v>0</v>
      </c>
    </row>
    <row r="206" spans="2:9" ht="9">
      <c r="B206" s="642" t="s">
        <v>304</v>
      </c>
      <c r="C206" s="638" t="s">
        <v>305</v>
      </c>
      <c r="D206" s="634">
        <v>533</v>
      </c>
      <c r="E206" s="634">
        <v>65</v>
      </c>
      <c r="F206" s="634">
        <v>119</v>
      </c>
      <c r="G206" s="634">
        <v>6125</v>
      </c>
      <c r="H206" s="634">
        <v>1516</v>
      </c>
      <c r="I206" s="634">
        <v>23</v>
      </c>
    </row>
    <row r="207" spans="2:9" ht="9">
      <c r="B207" s="633" t="s">
        <v>1325</v>
      </c>
      <c r="C207" s="639" t="s">
        <v>1717</v>
      </c>
      <c r="D207" s="634">
        <v>0</v>
      </c>
      <c r="E207" s="634">
        <v>0</v>
      </c>
      <c r="F207" s="634">
        <v>0</v>
      </c>
      <c r="G207" s="634">
        <v>1417</v>
      </c>
      <c r="H207" s="634">
        <v>227</v>
      </c>
      <c r="I207" s="634">
        <v>0</v>
      </c>
    </row>
    <row r="208" spans="2:9" ht="9">
      <c r="B208" s="642" t="s">
        <v>306</v>
      </c>
      <c r="C208" s="638" t="s">
        <v>307</v>
      </c>
      <c r="D208" s="634">
        <v>42</v>
      </c>
      <c r="E208" s="634">
        <v>5</v>
      </c>
      <c r="F208" s="634">
        <v>13</v>
      </c>
      <c r="G208" s="634">
        <v>3165</v>
      </c>
      <c r="H208" s="634">
        <v>987</v>
      </c>
      <c r="I208" s="634">
        <v>50</v>
      </c>
    </row>
    <row r="209" spans="1:9" ht="9">
      <c r="A209" s="637" t="s">
        <v>308</v>
      </c>
      <c r="B209" s="640" t="s">
        <v>606</v>
      </c>
      <c r="C209" s="638" t="s">
        <v>310</v>
      </c>
      <c r="D209" s="634">
        <v>1259</v>
      </c>
      <c r="E209" s="634">
        <v>80</v>
      </c>
      <c r="F209" s="634">
        <v>90</v>
      </c>
      <c r="G209" s="634">
        <v>3660</v>
      </c>
      <c r="H209" s="634">
        <v>752</v>
      </c>
      <c r="I209" s="634">
        <v>63</v>
      </c>
    </row>
    <row r="210" spans="2:9" ht="9">
      <c r="B210" s="641" t="s">
        <v>1718</v>
      </c>
      <c r="C210" s="639" t="s">
        <v>1719</v>
      </c>
      <c r="D210" s="634">
        <v>1490</v>
      </c>
      <c r="E210" s="634">
        <v>113</v>
      </c>
      <c r="F210" s="634">
        <v>31</v>
      </c>
      <c r="G210" s="634">
        <v>1129</v>
      </c>
      <c r="H210" s="634">
        <v>245</v>
      </c>
      <c r="I210" s="634">
        <v>0</v>
      </c>
    </row>
    <row r="211" spans="2:9" ht="9">
      <c r="B211" s="633" t="s">
        <v>1720</v>
      </c>
      <c r="C211" s="639" t="s">
        <v>1721</v>
      </c>
      <c r="D211" s="634">
        <v>0</v>
      </c>
      <c r="E211" s="634">
        <v>0</v>
      </c>
      <c r="F211" s="634">
        <v>0</v>
      </c>
      <c r="G211" s="634">
        <v>2732</v>
      </c>
      <c r="H211" s="634">
        <v>506</v>
      </c>
      <c r="I211" s="634">
        <v>0</v>
      </c>
    </row>
    <row r="212" spans="1:9" ht="9">
      <c r="A212" s="637"/>
      <c r="B212" s="642" t="s">
        <v>311</v>
      </c>
      <c r="C212" s="638" t="s">
        <v>312</v>
      </c>
      <c r="D212" s="634">
        <v>966</v>
      </c>
      <c r="E212" s="634">
        <v>262</v>
      </c>
      <c r="F212" s="634">
        <v>259</v>
      </c>
      <c r="G212" s="634">
        <v>6125</v>
      </c>
      <c r="H212" s="634">
        <v>1829</v>
      </c>
      <c r="I212" s="634">
        <v>5</v>
      </c>
    </row>
    <row r="213" spans="1:9" ht="9">
      <c r="A213" s="637" t="s">
        <v>313</v>
      </c>
      <c r="B213" s="642" t="s">
        <v>314</v>
      </c>
      <c r="C213" s="638" t="s">
        <v>315</v>
      </c>
      <c r="D213" s="603">
        <v>66</v>
      </c>
      <c r="E213" s="603">
        <v>30</v>
      </c>
      <c r="F213" s="603">
        <v>26</v>
      </c>
      <c r="G213" s="603">
        <v>4029</v>
      </c>
      <c r="H213" s="603">
        <v>1463</v>
      </c>
      <c r="I213" s="603">
        <v>46</v>
      </c>
    </row>
    <row r="214" spans="2:9" ht="9">
      <c r="B214" s="633" t="s">
        <v>1345</v>
      </c>
      <c r="C214" s="639" t="s">
        <v>1722</v>
      </c>
      <c r="D214" s="603">
        <v>0</v>
      </c>
      <c r="E214" s="603">
        <v>0</v>
      </c>
      <c r="F214" s="603">
        <v>0</v>
      </c>
      <c r="G214" s="603">
        <v>2310</v>
      </c>
      <c r="H214" s="603">
        <v>1110</v>
      </c>
      <c r="I214" s="603">
        <v>0</v>
      </c>
    </row>
    <row r="215" spans="2:9" ht="9">
      <c r="B215" s="642" t="s">
        <v>316</v>
      </c>
      <c r="C215" s="638" t="s">
        <v>317</v>
      </c>
      <c r="D215" s="603">
        <v>125</v>
      </c>
      <c r="E215" s="603">
        <v>0</v>
      </c>
      <c r="F215" s="603">
        <v>24</v>
      </c>
      <c r="G215" s="603">
        <v>5548</v>
      </c>
      <c r="H215" s="603">
        <v>188</v>
      </c>
      <c r="I215" s="603">
        <v>0</v>
      </c>
    </row>
    <row r="216" spans="1:9" ht="9">
      <c r="A216" s="637" t="s">
        <v>318</v>
      </c>
      <c r="B216" s="642" t="s">
        <v>319</v>
      </c>
      <c r="C216" s="638" t="s">
        <v>320</v>
      </c>
      <c r="D216" s="634">
        <v>874</v>
      </c>
      <c r="E216" s="634">
        <v>113</v>
      </c>
      <c r="F216" s="634">
        <v>162</v>
      </c>
      <c r="G216" s="634">
        <v>9132</v>
      </c>
      <c r="H216" s="634">
        <v>1616</v>
      </c>
      <c r="I216" s="634">
        <v>213</v>
      </c>
    </row>
    <row r="217" spans="3:4" ht="9">
      <c r="C217" s="603"/>
      <c r="D217" s="603"/>
    </row>
    <row r="218" spans="1:9" ht="9">
      <c r="A218" s="636" t="s">
        <v>321</v>
      </c>
      <c r="B218" s="642"/>
      <c r="C218" s="638"/>
      <c r="D218" s="634">
        <f aca="true" t="shared" si="17" ref="D218:I218">SUM(D220:D228)</f>
        <v>7971</v>
      </c>
      <c r="E218" s="634">
        <f t="shared" si="17"/>
        <v>2177</v>
      </c>
      <c r="F218" s="634">
        <f t="shared" si="17"/>
        <v>1543</v>
      </c>
      <c r="G218" s="634">
        <f t="shared" si="17"/>
        <v>35792</v>
      </c>
      <c r="H218" s="634">
        <f t="shared" si="17"/>
        <v>6758</v>
      </c>
      <c r="I218" s="634">
        <f t="shared" si="17"/>
        <v>660</v>
      </c>
    </row>
    <row r="219" ht="3.75" customHeight="1"/>
    <row r="220" spans="1:9" ht="9">
      <c r="A220" s="637" t="s">
        <v>318</v>
      </c>
      <c r="B220" s="642" t="s">
        <v>322</v>
      </c>
      <c r="C220" s="638" t="s">
        <v>323</v>
      </c>
      <c r="D220" s="634">
        <v>1746</v>
      </c>
      <c r="E220" s="634">
        <v>289</v>
      </c>
      <c r="F220" s="634">
        <v>258</v>
      </c>
      <c r="G220" s="634">
        <v>9075</v>
      </c>
      <c r="H220" s="634">
        <v>1698</v>
      </c>
      <c r="I220" s="634">
        <v>196</v>
      </c>
    </row>
    <row r="221" spans="1:9" ht="9">
      <c r="A221" s="637"/>
      <c r="B221" s="642" t="s">
        <v>463</v>
      </c>
      <c r="C221" s="640" t="s">
        <v>464</v>
      </c>
      <c r="D221" s="634">
        <v>1206</v>
      </c>
      <c r="E221" s="634">
        <v>198</v>
      </c>
      <c r="F221" s="634">
        <v>269</v>
      </c>
      <c r="G221" s="634">
        <v>2153</v>
      </c>
      <c r="H221" s="634">
        <v>326</v>
      </c>
      <c r="I221" s="634">
        <v>0</v>
      </c>
    </row>
    <row r="222" spans="1:9" ht="9">
      <c r="A222" s="637"/>
      <c r="B222" s="641" t="s">
        <v>1363</v>
      </c>
      <c r="C222" s="640" t="s">
        <v>1723</v>
      </c>
      <c r="D222" s="603">
        <v>0</v>
      </c>
      <c r="E222" s="603">
        <v>0</v>
      </c>
      <c r="F222" s="603">
        <v>0</v>
      </c>
      <c r="G222" s="603">
        <v>3224</v>
      </c>
      <c r="H222" s="603">
        <v>457</v>
      </c>
      <c r="I222" s="603">
        <v>0</v>
      </c>
    </row>
    <row r="223" spans="1:9" ht="9">
      <c r="A223" s="637"/>
      <c r="B223" s="642" t="s">
        <v>324</v>
      </c>
      <c r="C223" s="638" t="s">
        <v>325</v>
      </c>
      <c r="D223" s="603">
        <v>347</v>
      </c>
      <c r="E223" s="603">
        <v>110</v>
      </c>
      <c r="F223" s="603">
        <v>53</v>
      </c>
      <c r="G223" s="603">
        <v>2345</v>
      </c>
      <c r="H223" s="603">
        <v>21</v>
      </c>
      <c r="I223" s="603">
        <v>439</v>
      </c>
    </row>
    <row r="224" spans="1:9" ht="9">
      <c r="A224" s="637"/>
      <c r="B224" s="642" t="s">
        <v>465</v>
      </c>
      <c r="C224" s="638" t="s">
        <v>466</v>
      </c>
      <c r="D224" s="634">
        <v>768</v>
      </c>
      <c r="E224" s="603">
        <v>355</v>
      </c>
      <c r="F224" s="603">
        <v>77</v>
      </c>
      <c r="G224" s="603">
        <v>1312</v>
      </c>
      <c r="H224" s="603">
        <v>497</v>
      </c>
      <c r="I224" s="603">
        <v>0</v>
      </c>
    </row>
    <row r="225" spans="1:9" ht="9">
      <c r="A225" s="637"/>
      <c r="B225" s="642" t="s">
        <v>326</v>
      </c>
      <c r="C225" s="638" t="s">
        <v>327</v>
      </c>
      <c r="D225" s="634">
        <v>2089</v>
      </c>
      <c r="E225" s="634">
        <v>732</v>
      </c>
      <c r="F225" s="634">
        <v>395</v>
      </c>
      <c r="G225" s="634">
        <v>10031</v>
      </c>
      <c r="H225" s="634">
        <v>1916</v>
      </c>
      <c r="I225" s="634">
        <v>0</v>
      </c>
    </row>
    <row r="226" spans="1:9" ht="9">
      <c r="A226" s="637"/>
      <c r="B226" s="642" t="s">
        <v>694</v>
      </c>
      <c r="C226" s="638" t="s">
        <v>695</v>
      </c>
      <c r="D226" s="634">
        <v>95</v>
      </c>
      <c r="E226" s="634">
        <v>5</v>
      </c>
      <c r="F226" s="634">
        <v>18</v>
      </c>
      <c r="G226" s="634">
        <v>822</v>
      </c>
      <c r="H226" s="634">
        <v>349</v>
      </c>
      <c r="I226" s="634">
        <v>0</v>
      </c>
    </row>
    <row r="227" spans="2:9" ht="9">
      <c r="B227" s="642" t="s">
        <v>1408</v>
      </c>
      <c r="C227" s="638" t="s">
        <v>1409</v>
      </c>
      <c r="D227" s="603">
        <v>1719</v>
      </c>
      <c r="E227" s="603">
        <v>488</v>
      </c>
      <c r="F227" s="603">
        <v>473</v>
      </c>
      <c r="G227" s="603">
        <v>3303</v>
      </c>
      <c r="H227" s="603">
        <v>1154</v>
      </c>
      <c r="I227" s="603">
        <v>25</v>
      </c>
    </row>
    <row r="228" spans="2:9" ht="9">
      <c r="B228" s="633" t="s">
        <v>1410</v>
      </c>
      <c r="C228" s="639" t="s">
        <v>1411</v>
      </c>
      <c r="D228" s="634">
        <v>1</v>
      </c>
      <c r="E228" s="634">
        <v>0</v>
      </c>
      <c r="F228" s="634">
        <v>0</v>
      </c>
      <c r="G228" s="634">
        <v>3527</v>
      </c>
      <c r="H228" s="634">
        <v>340</v>
      </c>
      <c r="I228" s="634">
        <v>0</v>
      </c>
    </row>
    <row r="229" spans="1:9" ht="9">
      <c r="A229" s="637"/>
      <c r="C229" s="603"/>
      <c r="D229" s="603"/>
      <c r="E229" s="603"/>
      <c r="F229" s="603"/>
      <c r="G229" s="603"/>
      <c r="H229" s="603"/>
      <c r="I229" s="603"/>
    </row>
    <row r="230" spans="1:9" ht="9">
      <c r="A230" s="636" t="s">
        <v>328</v>
      </c>
      <c r="B230" s="642"/>
      <c r="C230" s="638"/>
      <c r="D230" s="634">
        <f aca="true" t="shared" si="18" ref="D230:I230">SUM(D232:D239)</f>
        <v>3972</v>
      </c>
      <c r="E230" s="634">
        <f t="shared" si="18"/>
        <v>720</v>
      </c>
      <c r="F230" s="634">
        <f t="shared" si="18"/>
        <v>637</v>
      </c>
      <c r="G230" s="634">
        <f t="shared" si="18"/>
        <v>33268</v>
      </c>
      <c r="H230" s="634">
        <f t="shared" si="18"/>
        <v>5430</v>
      </c>
      <c r="I230" s="634">
        <f t="shared" si="18"/>
        <v>384</v>
      </c>
    </row>
    <row r="231" spans="4:9" ht="3.75" customHeight="1">
      <c r="D231" s="603"/>
      <c r="E231" s="603"/>
      <c r="F231" s="603"/>
      <c r="G231" s="603"/>
      <c r="H231" s="603"/>
      <c r="I231" s="603"/>
    </row>
    <row r="232" spans="1:9" ht="9">
      <c r="A232" s="637" t="s">
        <v>329</v>
      </c>
      <c r="B232" s="642" t="s">
        <v>330</v>
      </c>
      <c r="C232" s="638" t="s">
        <v>331</v>
      </c>
      <c r="D232" s="634">
        <v>233</v>
      </c>
      <c r="E232" s="634">
        <v>42</v>
      </c>
      <c r="F232" s="634">
        <v>70</v>
      </c>
      <c r="G232" s="634">
        <v>7950</v>
      </c>
      <c r="H232" s="634">
        <v>1897</v>
      </c>
      <c r="I232" s="634">
        <v>233</v>
      </c>
    </row>
    <row r="233" spans="1:9" ht="9">
      <c r="A233" s="637"/>
      <c r="B233" s="642" t="s">
        <v>332</v>
      </c>
      <c r="C233" s="638" t="s">
        <v>333</v>
      </c>
      <c r="D233" s="634">
        <v>1469</v>
      </c>
      <c r="E233" s="634">
        <v>361</v>
      </c>
      <c r="F233" s="634">
        <v>211</v>
      </c>
      <c r="G233" s="634">
        <v>1747</v>
      </c>
      <c r="H233" s="634">
        <v>337</v>
      </c>
      <c r="I233" s="634">
        <v>25</v>
      </c>
    </row>
    <row r="234" spans="1:9" ht="9">
      <c r="A234" s="637"/>
      <c r="B234" s="642" t="s">
        <v>334</v>
      </c>
      <c r="C234" s="638" t="s">
        <v>335</v>
      </c>
      <c r="D234" s="634">
        <v>269</v>
      </c>
      <c r="E234" s="634">
        <v>34</v>
      </c>
      <c r="F234" s="634">
        <v>117</v>
      </c>
      <c r="G234" s="634">
        <v>6735</v>
      </c>
      <c r="H234" s="634">
        <v>1521</v>
      </c>
      <c r="I234" s="634">
        <v>0</v>
      </c>
    </row>
    <row r="235" spans="1:9" ht="9">
      <c r="A235" s="637" t="s">
        <v>336</v>
      </c>
      <c r="B235" s="642" t="s">
        <v>337</v>
      </c>
      <c r="C235" s="638" t="s">
        <v>338</v>
      </c>
      <c r="D235" s="603">
        <v>514</v>
      </c>
      <c r="E235" s="603">
        <v>99</v>
      </c>
      <c r="F235" s="603">
        <v>89</v>
      </c>
      <c r="G235" s="603">
        <v>5607</v>
      </c>
      <c r="H235" s="603">
        <v>686</v>
      </c>
      <c r="I235" s="603">
        <v>0</v>
      </c>
    </row>
    <row r="236" spans="1:9" ht="9">
      <c r="A236" s="637" t="s">
        <v>318</v>
      </c>
      <c r="B236" s="642" t="s">
        <v>339</v>
      </c>
      <c r="C236" s="638" t="s">
        <v>340</v>
      </c>
      <c r="D236" s="634">
        <v>820</v>
      </c>
      <c r="E236" s="634">
        <v>72</v>
      </c>
      <c r="F236" s="634">
        <v>125</v>
      </c>
      <c r="G236" s="634">
        <v>2241</v>
      </c>
      <c r="H236" s="634">
        <v>154</v>
      </c>
      <c r="I236" s="634">
        <v>0</v>
      </c>
    </row>
    <row r="237" spans="1:9" ht="9">
      <c r="A237" s="637"/>
      <c r="B237" s="633" t="s">
        <v>1452</v>
      </c>
      <c r="C237" s="639" t="s">
        <v>1724</v>
      </c>
      <c r="D237" s="603">
        <v>0</v>
      </c>
      <c r="E237" s="603">
        <v>0</v>
      </c>
      <c r="F237" s="603">
        <v>0</v>
      </c>
      <c r="G237" s="603">
        <v>1468</v>
      </c>
      <c r="H237" s="603">
        <v>170</v>
      </c>
      <c r="I237" s="603">
        <v>0</v>
      </c>
    </row>
    <row r="238" spans="1:9" ht="9">
      <c r="A238" s="637"/>
      <c r="B238" s="642" t="s">
        <v>341</v>
      </c>
      <c r="C238" s="638" t="s">
        <v>342</v>
      </c>
      <c r="D238" s="634">
        <v>667</v>
      </c>
      <c r="E238" s="634">
        <v>112</v>
      </c>
      <c r="F238" s="634">
        <v>25</v>
      </c>
      <c r="G238" s="634">
        <v>2188</v>
      </c>
      <c r="H238" s="634">
        <v>113</v>
      </c>
      <c r="I238" s="634">
        <v>28</v>
      </c>
    </row>
    <row r="239" spans="1:9" ht="9">
      <c r="A239" s="637"/>
      <c r="B239" s="633" t="s">
        <v>544</v>
      </c>
      <c r="C239" s="639" t="s">
        <v>545</v>
      </c>
      <c r="D239" s="634">
        <v>0</v>
      </c>
      <c r="E239" s="634">
        <v>0</v>
      </c>
      <c r="F239" s="634">
        <v>0</v>
      </c>
      <c r="G239" s="634">
        <v>5332</v>
      </c>
      <c r="H239" s="634">
        <v>552</v>
      </c>
      <c r="I239" s="634">
        <v>98</v>
      </c>
    </row>
    <row r="240" spans="1:4" ht="9">
      <c r="A240" s="637"/>
      <c r="B240" s="642"/>
      <c r="C240" s="638"/>
      <c r="D240" s="603"/>
    </row>
    <row r="241" spans="1:9" ht="9">
      <c r="A241" s="636" t="s">
        <v>343</v>
      </c>
      <c r="B241" s="642"/>
      <c r="C241" s="638"/>
      <c r="D241" s="634">
        <f aca="true" t="shared" si="19" ref="D241:I241">SUM(D243:D252)</f>
        <v>2528</v>
      </c>
      <c r="E241" s="634">
        <f t="shared" si="19"/>
        <v>395</v>
      </c>
      <c r="F241" s="634">
        <f t="shared" si="19"/>
        <v>451</v>
      </c>
      <c r="G241" s="634">
        <f t="shared" si="19"/>
        <v>24341</v>
      </c>
      <c r="H241" s="634">
        <f t="shared" si="19"/>
        <v>2747</v>
      </c>
      <c r="I241" s="634">
        <f t="shared" si="19"/>
        <v>137</v>
      </c>
    </row>
    <row r="242" ht="3" customHeight="1"/>
    <row r="243" spans="1:9" ht="9">
      <c r="A243" s="637" t="s">
        <v>344</v>
      </c>
      <c r="B243" s="642" t="s">
        <v>345</v>
      </c>
      <c r="C243" s="638" t="s">
        <v>346</v>
      </c>
      <c r="D243" s="634">
        <v>425</v>
      </c>
      <c r="E243" s="634">
        <v>27</v>
      </c>
      <c r="F243" s="634">
        <v>115</v>
      </c>
      <c r="G243" s="634">
        <v>7360</v>
      </c>
      <c r="H243" s="634">
        <v>336</v>
      </c>
      <c r="I243" s="634">
        <v>0</v>
      </c>
    </row>
    <row r="244" spans="1:9" ht="9">
      <c r="A244" s="637"/>
      <c r="B244" s="642" t="s">
        <v>547</v>
      </c>
      <c r="C244" s="638" t="s">
        <v>548</v>
      </c>
      <c r="D244" s="634">
        <v>871</v>
      </c>
      <c r="E244" s="634">
        <v>263</v>
      </c>
      <c r="F244" s="634">
        <v>77</v>
      </c>
      <c r="G244" s="634">
        <v>416</v>
      </c>
      <c r="H244" s="634">
        <v>176</v>
      </c>
      <c r="I244" s="634">
        <v>0</v>
      </c>
    </row>
    <row r="245" spans="2:9" ht="9">
      <c r="B245" s="642" t="s">
        <v>1725</v>
      </c>
      <c r="C245" s="633" t="s">
        <v>1726</v>
      </c>
      <c r="D245" s="634">
        <v>0</v>
      </c>
      <c r="E245" s="634">
        <v>0</v>
      </c>
      <c r="F245" s="634">
        <v>0</v>
      </c>
      <c r="G245" s="634">
        <v>3018</v>
      </c>
      <c r="H245" s="634">
        <v>463</v>
      </c>
      <c r="I245" s="634">
        <v>0</v>
      </c>
    </row>
    <row r="246" spans="2:9" ht="9">
      <c r="B246" s="642" t="s">
        <v>1727</v>
      </c>
      <c r="C246" s="633" t="s">
        <v>1483</v>
      </c>
      <c r="D246" s="634">
        <v>0</v>
      </c>
      <c r="E246" s="634">
        <v>0</v>
      </c>
      <c r="F246" s="634">
        <v>0</v>
      </c>
      <c r="G246" s="634">
        <v>1493</v>
      </c>
      <c r="H246" s="634">
        <v>294</v>
      </c>
      <c r="I246" s="634">
        <v>0</v>
      </c>
    </row>
    <row r="247" spans="1:9" ht="9">
      <c r="A247" s="637"/>
      <c r="B247" s="642" t="s">
        <v>347</v>
      </c>
      <c r="C247" s="638" t="s">
        <v>348</v>
      </c>
      <c r="D247" s="634">
        <v>208</v>
      </c>
      <c r="E247" s="634">
        <v>0</v>
      </c>
      <c r="F247" s="634">
        <v>0</v>
      </c>
      <c r="G247" s="634">
        <v>1661</v>
      </c>
      <c r="H247" s="634">
        <v>12</v>
      </c>
      <c r="I247" s="634">
        <v>1</v>
      </c>
    </row>
    <row r="248" spans="1:9" ht="9">
      <c r="A248" s="637" t="s">
        <v>349</v>
      </c>
      <c r="B248" s="642" t="s">
        <v>350</v>
      </c>
      <c r="C248" s="638" t="s">
        <v>351</v>
      </c>
      <c r="D248" s="634">
        <v>62</v>
      </c>
      <c r="E248" s="634">
        <v>10</v>
      </c>
      <c r="F248" s="634">
        <v>26</v>
      </c>
      <c r="G248" s="634">
        <v>2229</v>
      </c>
      <c r="H248" s="634">
        <v>340</v>
      </c>
      <c r="I248" s="634">
        <v>70</v>
      </c>
    </row>
    <row r="249" spans="2:9" ht="9">
      <c r="B249" s="642" t="s">
        <v>551</v>
      </c>
      <c r="C249" s="640" t="s">
        <v>1490</v>
      </c>
      <c r="D249" s="634">
        <v>88</v>
      </c>
      <c r="E249" s="634">
        <v>7</v>
      </c>
      <c r="F249" s="634">
        <v>0</v>
      </c>
      <c r="G249" s="634">
        <v>39</v>
      </c>
      <c r="H249" s="634">
        <v>9</v>
      </c>
      <c r="I249" s="634">
        <v>0</v>
      </c>
    </row>
    <row r="250" spans="1:9" ht="9">
      <c r="A250" s="637" t="s">
        <v>352</v>
      </c>
      <c r="B250" s="642" t="s">
        <v>353</v>
      </c>
      <c r="C250" s="638" t="s">
        <v>354</v>
      </c>
      <c r="D250" s="634">
        <v>178</v>
      </c>
      <c r="E250" s="634">
        <v>20</v>
      </c>
      <c r="F250" s="634">
        <v>34</v>
      </c>
      <c r="G250" s="634">
        <v>5200</v>
      </c>
      <c r="H250" s="634">
        <v>570</v>
      </c>
      <c r="I250" s="634">
        <v>66</v>
      </c>
    </row>
    <row r="251" spans="1:9" ht="9">
      <c r="A251" s="637" t="s">
        <v>355</v>
      </c>
      <c r="B251" s="642" t="s">
        <v>356</v>
      </c>
      <c r="C251" s="638" t="s">
        <v>357</v>
      </c>
      <c r="D251" s="634">
        <v>116</v>
      </c>
      <c r="E251" s="634">
        <v>2</v>
      </c>
      <c r="F251" s="634">
        <v>2</v>
      </c>
      <c r="G251" s="634">
        <v>1995</v>
      </c>
      <c r="H251" s="634">
        <v>189</v>
      </c>
      <c r="I251" s="634">
        <v>0</v>
      </c>
    </row>
    <row r="252" spans="1:9" ht="9">
      <c r="A252" s="637"/>
      <c r="B252" s="642" t="s">
        <v>358</v>
      </c>
      <c r="C252" s="638" t="s">
        <v>359</v>
      </c>
      <c r="D252" s="634">
        <v>580</v>
      </c>
      <c r="E252" s="634">
        <v>66</v>
      </c>
      <c r="F252" s="634">
        <v>197</v>
      </c>
      <c r="G252" s="634">
        <v>930</v>
      </c>
      <c r="H252" s="634">
        <v>358</v>
      </c>
      <c r="I252" s="634">
        <v>0</v>
      </c>
    </row>
    <row r="253" spans="3:9" ht="6.75" customHeight="1">
      <c r="C253" s="603"/>
      <c r="D253" s="603"/>
      <c r="E253" s="603"/>
      <c r="F253" s="603"/>
      <c r="G253" s="603"/>
      <c r="H253" s="603"/>
      <c r="I253" s="603"/>
    </row>
    <row r="254" spans="1:9" ht="9">
      <c r="A254" s="636" t="s">
        <v>360</v>
      </c>
      <c r="B254" s="642"/>
      <c r="C254" s="638"/>
      <c r="D254" s="634">
        <f aca="true" t="shared" si="20" ref="D254:I254">SUM(D256:D266)</f>
        <v>7660</v>
      </c>
      <c r="E254" s="634">
        <f t="shared" si="20"/>
        <v>1523</v>
      </c>
      <c r="F254" s="634">
        <f t="shared" si="20"/>
        <v>967</v>
      </c>
      <c r="G254" s="634">
        <f t="shared" si="20"/>
        <v>32096</v>
      </c>
      <c r="H254" s="634">
        <f t="shared" si="20"/>
        <v>5434</v>
      </c>
      <c r="I254" s="634">
        <f t="shared" si="20"/>
        <v>2260</v>
      </c>
    </row>
    <row r="255" ht="3" customHeight="1"/>
    <row r="256" spans="1:9" ht="9">
      <c r="A256" s="637" t="s">
        <v>361</v>
      </c>
      <c r="B256" s="642" t="s">
        <v>362</v>
      </c>
      <c r="C256" s="638" t="s">
        <v>363</v>
      </c>
      <c r="D256" s="634">
        <v>408</v>
      </c>
      <c r="E256" s="634">
        <v>67</v>
      </c>
      <c r="F256" s="634">
        <v>1</v>
      </c>
      <c r="G256" s="634">
        <v>2700</v>
      </c>
      <c r="H256" s="634">
        <v>656</v>
      </c>
      <c r="I256" s="634">
        <v>81</v>
      </c>
    </row>
    <row r="257" spans="1:9" ht="9">
      <c r="A257" s="637" t="s">
        <v>364</v>
      </c>
      <c r="B257" s="642" t="s">
        <v>365</v>
      </c>
      <c r="C257" s="638" t="s">
        <v>366</v>
      </c>
      <c r="D257" s="634">
        <v>420</v>
      </c>
      <c r="E257" s="634">
        <v>103</v>
      </c>
      <c r="F257" s="634">
        <v>48</v>
      </c>
      <c r="G257" s="634">
        <v>2867</v>
      </c>
      <c r="H257" s="634">
        <v>1019</v>
      </c>
      <c r="I257" s="634">
        <v>70</v>
      </c>
    </row>
    <row r="258" spans="1:9" ht="9">
      <c r="A258" s="637" t="s">
        <v>367</v>
      </c>
      <c r="B258" s="640" t="s">
        <v>471</v>
      </c>
      <c r="C258" s="638" t="s">
        <v>369</v>
      </c>
      <c r="D258" s="634">
        <v>1041</v>
      </c>
      <c r="E258" s="634">
        <v>13</v>
      </c>
      <c r="F258" s="634">
        <v>153</v>
      </c>
      <c r="G258" s="634">
        <v>6079</v>
      </c>
      <c r="H258" s="634">
        <v>249</v>
      </c>
      <c r="I258" s="634">
        <v>250</v>
      </c>
    </row>
    <row r="259" spans="1:9" ht="9">
      <c r="A259" s="637"/>
      <c r="B259" s="639" t="s">
        <v>609</v>
      </c>
      <c r="C259" s="641" t="s">
        <v>610</v>
      </c>
      <c r="D259" s="634">
        <v>28</v>
      </c>
      <c r="E259" s="634">
        <v>1</v>
      </c>
      <c r="F259" s="634">
        <v>0</v>
      </c>
      <c r="G259" s="634">
        <v>17</v>
      </c>
      <c r="H259" s="634">
        <v>1</v>
      </c>
      <c r="I259" s="634">
        <v>0</v>
      </c>
    </row>
    <row r="260" spans="2:9" ht="9">
      <c r="B260" s="633" t="s">
        <v>1728</v>
      </c>
      <c r="C260" s="639" t="s">
        <v>371</v>
      </c>
      <c r="D260" s="634">
        <v>452</v>
      </c>
      <c r="E260" s="634">
        <v>174</v>
      </c>
      <c r="F260" s="634">
        <v>194</v>
      </c>
      <c r="G260" s="634">
        <v>1750</v>
      </c>
      <c r="H260" s="634">
        <v>354</v>
      </c>
      <c r="I260" s="634">
        <v>274</v>
      </c>
    </row>
    <row r="261" spans="2:9" ht="9">
      <c r="B261" s="633" t="s">
        <v>559</v>
      </c>
      <c r="C261" s="639" t="s">
        <v>560</v>
      </c>
      <c r="D261" s="634">
        <v>3749</v>
      </c>
      <c r="E261" s="634">
        <v>593</v>
      </c>
      <c r="F261" s="634">
        <v>98</v>
      </c>
      <c r="G261" s="634">
        <v>1013</v>
      </c>
      <c r="H261" s="634">
        <v>203</v>
      </c>
      <c r="I261" s="634">
        <v>0</v>
      </c>
    </row>
    <row r="262" spans="1:9" ht="9">
      <c r="A262" s="637" t="s">
        <v>134</v>
      </c>
      <c r="B262" s="642" t="s">
        <v>372</v>
      </c>
      <c r="C262" s="638" t="s">
        <v>373</v>
      </c>
      <c r="D262" s="603">
        <v>665</v>
      </c>
      <c r="E262" s="603">
        <v>204</v>
      </c>
      <c r="F262" s="603">
        <v>115</v>
      </c>
      <c r="G262" s="603">
        <v>8754</v>
      </c>
      <c r="H262" s="603">
        <v>1367</v>
      </c>
      <c r="I262" s="603">
        <v>1524</v>
      </c>
    </row>
    <row r="263" spans="2:9" ht="9">
      <c r="B263" s="633" t="s">
        <v>1729</v>
      </c>
      <c r="C263" s="638" t="s">
        <v>473</v>
      </c>
      <c r="D263" s="603">
        <v>498</v>
      </c>
      <c r="E263" s="603">
        <v>166</v>
      </c>
      <c r="F263" s="603">
        <v>184</v>
      </c>
      <c r="G263" s="603">
        <v>4483</v>
      </c>
      <c r="H263" s="603">
        <v>398</v>
      </c>
      <c r="I263" s="603">
        <v>0</v>
      </c>
    </row>
    <row r="264" spans="2:9" ht="9">
      <c r="B264" s="642" t="s">
        <v>374</v>
      </c>
      <c r="C264" s="638" t="s">
        <v>375</v>
      </c>
      <c r="D264" s="634">
        <v>178</v>
      </c>
      <c r="E264" s="634">
        <v>37</v>
      </c>
      <c r="F264" s="634">
        <v>1</v>
      </c>
      <c r="G264" s="634">
        <v>3070</v>
      </c>
      <c r="H264" s="634">
        <v>522</v>
      </c>
      <c r="I264" s="634">
        <v>10</v>
      </c>
    </row>
    <row r="265" spans="1:9" ht="9">
      <c r="A265" s="637"/>
      <c r="B265" s="642" t="s">
        <v>376</v>
      </c>
      <c r="C265" s="638" t="s">
        <v>377</v>
      </c>
      <c r="D265" s="634">
        <v>221</v>
      </c>
      <c r="E265" s="634">
        <v>165</v>
      </c>
      <c r="F265" s="634">
        <v>173</v>
      </c>
      <c r="G265" s="634">
        <v>1363</v>
      </c>
      <c r="H265" s="634">
        <v>665</v>
      </c>
      <c r="I265" s="634">
        <v>51</v>
      </c>
    </row>
    <row r="266" spans="1:3" ht="9">
      <c r="A266" s="637"/>
      <c r="C266" s="603"/>
    </row>
    <row r="267" spans="1:9" ht="9">
      <c r="A267" s="636" t="s">
        <v>378</v>
      </c>
      <c r="B267" s="642"/>
      <c r="C267" s="638"/>
      <c r="D267" s="634">
        <f aca="true" t="shared" si="21" ref="D267:I267">SUM(D269:D278)</f>
        <v>3056</v>
      </c>
      <c r="E267" s="634">
        <f t="shared" si="21"/>
        <v>302</v>
      </c>
      <c r="F267" s="634">
        <f t="shared" si="21"/>
        <v>1030</v>
      </c>
      <c r="G267" s="634">
        <f t="shared" si="21"/>
        <v>28993</v>
      </c>
      <c r="H267" s="634">
        <f t="shared" si="21"/>
        <v>5120</v>
      </c>
      <c r="I267" s="634">
        <f t="shared" si="21"/>
        <v>1317</v>
      </c>
    </row>
    <row r="268" ht="3" customHeight="1"/>
    <row r="269" spans="1:9" ht="9">
      <c r="A269" s="637" t="s">
        <v>379</v>
      </c>
      <c r="B269" s="642" t="s">
        <v>380</v>
      </c>
      <c r="C269" s="638" t="s">
        <v>381</v>
      </c>
      <c r="D269" s="634">
        <v>464</v>
      </c>
      <c r="E269" s="634">
        <v>11</v>
      </c>
      <c r="F269" s="634">
        <v>28</v>
      </c>
      <c r="G269" s="634">
        <v>4173</v>
      </c>
      <c r="H269" s="634">
        <v>421</v>
      </c>
      <c r="I269" s="634">
        <v>0</v>
      </c>
    </row>
    <row r="270" spans="1:9" ht="9">
      <c r="A270" s="637"/>
      <c r="B270" s="633" t="s">
        <v>1730</v>
      </c>
      <c r="C270" s="639" t="s">
        <v>1731</v>
      </c>
      <c r="D270" s="603">
        <v>93</v>
      </c>
      <c r="E270" s="603">
        <v>3</v>
      </c>
      <c r="F270" s="603">
        <v>31</v>
      </c>
      <c r="G270" s="603">
        <v>3099</v>
      </c>
      <c r="H270" s="603">
        <v>512</v>
      </c>
      <c r="I270" s="603">
        <v>792</v>
      </c>
    </row>
    <row r="271" spans="1:9" ht="9">
      <c r="A271" s="637"/>
      <c r="B271" s="633" t="s">
        <v>1732</v>
      </c>
      <c r="C271" s="639" t="s">
        <v>1553</v>
      </c>
      <c r="D271" s="634">
        <v>0</v>
      </c>
      <c r="E271" s="634">
        <v>0</v>
      </c>
      <c r="F271" s="634">
        <v>0</v>
      </c>
      <c r="G271" s="634">
        <v>3677</v>
      </c>
      <c r="H271" s="634">
        <v>275</v>
      </c>
      <c r="I271" s="634">
        <v>0</v>
      </c>
    </row>
    <row r="272" spans="1:9" ht="9">
      <c r="A272" s="637"/>
      <c r="B272" s="640" t="s">
        <v>514</v>
      </c>
      <c r="C272" s="638" t="s">
        <v>383</v>
      </c>
      <c r="D272" s="634">
        <v>445</v>
      </c>
      <c r="E272" s="634">
        <v>47</v>
      </c>
      <c r="F272" s="634">
        <v>135</v>
      </c>
      <c r="G272" s="634">
        <v>5038</v>
      </c>
      <c r="H272" s="634">
        <v>719</v>
      </c>
      <c r="I272" s="634">
        <v>0</v>
      </c>
    </row>
    <row r="273" spans="1:9" ht="9">
      <c r="A273" s="637"/>
      <c r="B273" s="641" t="s">
        <v>1733</v>
      </c>
      <c r="C273" s="641" t="s">
        <v>1734</v>
      </c>
      <c r="D273" s="634">
        <v>443</v>
      </c>
      <c r="E273" s="634">
        <v>5</v>
      </c>
      <c r="F273" s="634">
        <v>113</v>
      </c>
      <c r="G273" s="634">
        <v>1798</v>
      </c>
      <c r="H273" s="634">
        <v>213</v>
      </c>
      <c r="I273" s="634">
        <v>0</v>
      </c>
    </row>
    <row r="274" spans="1:9" ht="9">
      <c r="A274" s="637"/>
      <c r="B274" s="641" t="s">
        <v>1571</v>
      </c>
      <c r="C274" s="639" t="s">
        <v>1735</v>
      </c>
      <c r="D274" s="603">
        <v>850</v>
      </c>
      <c r="E274" s="603">
        <v>32</v>
      </c>
      <c r="F274" s="603">
        <v>204</v>
      </c>
      <c r="G274" s="603">
        <v>611</v>
      </c>
      <c r="H274" s="603">
        <v>52</v>
      </c>
      <c r="I274" s="603">
        <v>0</v>
      </c>
    </row>
    <row r="275" spans="1:9" ht="9">
      <c r="A275" s="637"/>
      <c r="B275" s="642" t="s">
        <v>384</v>
      </c>
      <c r="C275" s="638" t="s">
        <v>385</v>
      </c>
      <c r="D275" s="634">
        <v>427</v>
      </c>
      <c r="E275" s="634">
        <v>161</v>
      </c>
      <c r="F275" s="634">
        <v>435</v>
      </c>
      <c r="G275" s="634">
        <v>4807</v>
      </c>
      <c r="H275" s="603">
        <v>1207</v>
      </c>
      <c r="I275" s="603">
        <v>339</v>
      </c>
    </row>
    <row r="276" spans="1:9" ht="9">
      <c r="A276" s="637" t="s">
        <v>386</v>
      </c>
      <c r="B276" s="642" t="s">
        <v>387</v>
      </c>
      <c r="C276" s="638" t="s">
        <v>388</v>
      </c>
      <c r="D276" s="634">
        <v>8</v>
      </c>
      <c r="E276" s="634">
        <v>3</v>
      </c>
      <c r="F276" s="634">
        <v>0</v>
      </c>
      <c r="G276" s="634">
        <v>3756</v>
      </c>
      <c r="H276" s="634">
        <v>1206</v>
      </c>
      <c r="I276" s="634">
        <v>185</v>
      </c>
    </row>
    <row r="277" spans="1:9" ht="9">
      <c r="A277" s="637" t="s">
        <v>389</v>
      </c>
      <c r="B277" s="642" t="s">
        <v>390</v>
      </c>
      <c r="C277" s="638" t="s">
        <v>391</v>
      </c>
      <c r="D277" s="603">
        <v>326</v>
      </c>
      <c r="E277" s="603">
        <v>40</v>
      </c>
      <c r="F277" s="603">
        <v>84</v>
      </c>
      <c r="G277" s="603">
        <v>2034</v>
      </c>
      <c r="H277" s="603">
        <v>515</v>
      </c>
      <c r="I277" s="603">
        <v>1</v>
      </c>
    </row>
    <row r="278" ht="9">
      <c r="C278" s="603"/>
    </row>
    <row r="279" spans="3:9" ht="6.75" customHeight="1">
      <c r="C279" s="603"/>
      <c r="D279" s="603"/>
      <c r="E279" s="603"/>
      <c r="F279" s="603"/>
      <c r="G279" s="603"/>
      <c r="H279" s="603"/>
      <c r="I279" s="603"/>
    </row>
    <row r="280" spans="1:9" ht="9">
      <c r="A280" s="636" t="s">
        <v>392</v>
      </c>
      <c r="B280" s="642"/>
      <c r="C280" s="638"/>
      <c r="D280" s="634">
        <f aca="true" t="shared" si="22" ref="D280:I280">SUM(D282:D290)</f>
        <v>5252</v>
      </c>
      <c r="E280" s="634">
        <f t="shared" si="22"/>
        <v>951</v>
      </c>
      <c r="F280" s="634">
        <f t="shared" si="22"/>
        <v>1682</v>
      </c>
      <c r="G280" s="634">
        <f t="shared" si="22"/>
        <v>54731</v>
      </c>
      <c r="H280" s="634">
        <f t="shared" si="22"/>
        <v>14965</v>
      </c>
      <c r="I280" s="634">
        <f t="shared" si="22"/>
        <v>887</v>
      </c>
    </row>
    <row r="281" ht="3" customHeight="1"/>
    <row r="282" spans="1:9" ht="9">
      <c r="A282" s="637" t="s">
        <v>379</v>
      </c>
      <c r="B282" s="642" t="s">
        <v>393</v>
      </c>
      <c r="C282" s="638" t="s">
        <v>394</v>
      </c>
      <c r="D282" s="634">
        <v>453</v>
      </c>
      <c r="E282" s="634">
        <v>204</v>
      </c>
      <c r="F282" s="634">
        <v>136</v>
      </c>
      <c r="G282" s="634">
        <v>8226</v>
      </c>
      <c r="H282" s="634">
        <v>2539</v>
      </c>
      <c r="I282" s="634">
        <v>0</v>
      </c>
    </row>
    <row r="283" spans="1:9" ht="9">
      <c r="A283" s="637"/>
      <c r="B283" s="642" t="s">
        <v>395</v>
      </c>
      <c r="C283" s="638" t="s">
        <v>396</v>
      </c>
      <c r="D283" s="634">
        <v>805</v>
      </c>
      <c r="E283" s="634">
        <v>256</v>
      </c>
      <c r="F283" s="634">
        <v>372</v>
      </c>
      <c r="G283" s="634">
        <v>7895</v>
      </c>
      <c r="H283" s="634">
        <v>1695</v>
      </c>
      <c r="I283" s="634">
        <v>1</v>
      </c>
    </row>
    <row r="284" spans="2:9" ht="9">
      <c r="B284" s="642" t="s">
        <v>397</v>
      </c>
      <c r="C284" s="638" t="s">
        <v>398</v>
      </c>
      <c r="D284" s="634">
        <v>599</v>
      </c>
      <c r="E284" s="634">
        <v>46</v>
      </c>
      <c r="F284" s="634">
        <v>310</v>
      </c>
      <c r="G284" s="634">
        <v>10005</v>
      </c>
      <c r="H284" s="634">
        <v>2398</v>
      </c>
      <c r="I284" s="634">
        <v>73</v>
      </c>
    </row>
    <row r="285" spans="1:9" ht="9">
      <c r="A285" s="637"/>
      <c r="B285" s="640" t="s">
        <v>598</v>
      </c>
      <c r="C285" s="638" t="s">
        <v>400</v>
      </c>
      <c r="D285" s="634">
        <v>3237</v>
      </c>
      <c r="E285" s="634">
        <v>435</v>
      </c>
      <c r="F285" s="634">
        <v>861</v>
      </c>
      <c r="G285" s="634">
        <v>10081</v>
      </c>
      <c r="H285" s="634">
        <v>873</v>
      </c>
      <c r="I285" s="634">
        <v>0</v>
      </c>
    </row>
    <row r="286" spans="2:9" ht="9">
      <c r="B286" s="633" t="s">
        <v>1736</v>
      </c>
      <c r="C286" s="639" t="s">
        <v>1737</v>
      </c>
      <c r="D286" s="634">
        <v>146</v>
      </c>
      <c r="E286" s="634">
        <v>8</v>
      </c>
      <c r="F286" s="634">
        <v>2</v>
      </c>
      <c r="G286" s="634">
        <v>5065</v>
      </c>
      <c r="H286" s="634">
        <v>3365</v>
      </c>
      <c r="I286" s="634">
        <v>354</v>
      </c>
    </row>
    <row r="287" spans="2:9" ht="9">
      <c r="B287" s="633" t="s">
        <v>1738</v>
      </c>
      <c r="C287" s="639" t="s">
        <v>1739</v>
      </c>
      <c r="D287" s="634">
        <v>0</v>
      </c>
      <c r="E287" s="634">
        <v>0</v>
      </c>
      <c r="F287" s="634">
        <v>0</v>
      </c>
      <c r="G287" s="634">
        <v>1453</v>
      </c>
      <c r="H287" s="634">
        <v>111</v>
      </c>
      <c r="I287" s="634">
        <v>0</v>
      </c>
    </row>
    <row r="288" spans="1:9" ht="9">
      <c r="A288" s="637"/>
      <c r="B288" s="641" t="s">
        <v>1740</v>
      </c>
      <c r="C288" s="641" t="s">
        <v>1741</v>
      </c>
      <c r="D288" s="634">
        <v>3</v>
      </c>
      <c r="E288" s="634">
        <v>1</v>
      </c>
      <c r="F288" s="634">
        <v>0</v>
      </c>
      <c r="G288" s="634">
        <v>4822</v>
      </c>
      <c r="H288" s="634">
        <v>2704</v>
      </c>
      <c r="I288" s="634">
        <v>0</v>
      </c>
    </row>
    <row r="289" spans="1:9" ht="9">
      <c r="A289" s="637"/>
      <c r="B289" s="641" t="s">
        <v>1631</v>
      </c>
      <c r="C289" s="641" t="s">
        <v>1742</v>
      </c>
      <c r="D289" s="634">
        <v>0</v>
      </c>
      <c r="E289" s="634">
        <v>0</v>
      </c>
      <c r="F289" s="634">
        <v>0</v>
      </c>
      <c r="G289" s="634">
        <v>476</v>
      </c>
      <c r="H289" s="634">
        <v>443</v>
      </c>
      <c r="I289" s="634">
        <v>0</v>
      </c>
    </row>
    <row r="290" spans="1:9" ht="8.25" customHeight="1">
      <c r="A290" s="637" t="s">
        <v>389</v>
      </c>
      <c r="B290" s="642" t="s">
        <v>401</v>
      </c>
      <c r="C290" s="638" t="s">
        <v>402</v>
      </c>
      <c r="D290" s="603">
        <v>9</v>
      </c>
      <c r="E290" s="603">
        <v>1</v>
      </c>
      <c r="F290" s="603">
        <v>1</v>
      </c>
      <c r="G290" s="603">
        <v>6708</v>
      </c>
      <c r="H290" s="603">
        <v>837</v>
      </c>
      <c r="I290" s="603">
        <v>459</v>
      </c>
    </row>
    <row r="291" spans="4:9" ht="9">
      <c r="D291" s="603"/>
      <c r="E291" s="603"/>
      <c r="F291" s="603"/>
      <c r="G291" s="603"/>
      <c r="H291" s="603"/>
      <c r="I291" s="603"/>
    </row>
    <row r="292" spans="4:9" ht="9">
      <c r="D292" s="603"/>
      <c r="E292" s="603"/>
      <c r="F292" s="603"/>
      <c r="G292" s="603"/>
      <c r="H292" s="603"/>
      <c r="I292" s="603"/>
    </row>
    <row r="293" spans="4:9" ht="9">
      <c r="D293" s="603"/>
      <c r="E293" s="603"/>
      <c r="F293" s="603"/>
      <c r="G293" s="603"/>
      <c r="H293" s="603"/>
      <c r="I293" s="603"/>
    </row>
    <row r="294" spans="4:9" ht="9">
      <c r="D294" s="603"/>
      <c r="E294" s="603"/>
      <c r="F294" s="603"/>
      <c r="G294" s="603"/>
      <c r="H294" s="603"/>
      <c r="I294" s="603"/>
    </row>
    <row r="295" spans="4:9" ht="9">
      <c r="D295" s="603"/>
      <c r="E295" s="603"/>
      <c r="F295" s="603"/>
      <c r="G295" s="603"/>
      <c r="H295" s="603"/>
      <c r="I295" s="603"/>
    </row>
    <row r="296" spans="4:9" ht="9">
      <c r="D296" s="603"/>
      <c r="E296" s="603"/>
      <c r="F296" s="603"/>
      <c r="G296" s="603"/>
      <c r="H296" s="603"/>
      <c r="I296" s="603"/>
    </row>
    <row r="297" spans="4:9" ht="9">
      <c r="D297" s="603"/>
      <c r="E297" s="603"/>
      <c r="F297" s="603"/>
      <c r="G297" s="603"/>
      <c r="H297" s="603"/>
      <c r="I297" s="603"/>
    </row>
    <row r="298" spans="4:9" ht="9">
      <c r="D298" s="603"/>
      <c r="E298" s="603"/>
      <c r="F298" s="603"/>
      <c r="G298" s="603"/>
      <c r="H298" s="603"/>
      <c r="I298" s="603"/>
    </row>
    <row r="299" spans="4:9" ht="9">
      <c r="D299" s="603"/>
      <c r="E299" s="603"/>
      <c r="F299" s="603"/>
      <c r="G299" s="603"/>
      <c r="H299" s="603"/>
      <c r="I299" s="603"/>
    </row>
    <row r="300" spans="4:11" ht="9">
      <c r="D300" s="633"/>
      <c r="E300" s="633"/>
      <c r="J300" s="634"/>
      <c r="K300" s="634"/>
    </row>
    <row r="301" spans="4:11" ht="9">
      <c r="D301" s="633"/>
      <c r="E301" s="633"/>
      <c r="J301" s="634"/>
      <c r="K301" s="634"/>
    </row>
    <row r="302" spans="4:9" ht="9">
      <c r="D302" s="603"/>
      <c r="E302" s="603"/>
      <c r="F302" s="603"/>
      <c r="G302" s="603"/>
      <c r="H302" s="603"/>
      <c r="I302" s="603"/>
    </row>
    <row r="303" spans="4:9" ht="9">
      <c r="D303" s="603"/>
      <c r="E303" s="603"/>
      <c r="F303" s="603"/>
      <c r="G303" s="603"/>
      <c r="H303" s="603"/>
      <c r="I303" s="603"/>
    </row>
    <row r="304" spans="4:9" ht="9">
      <c r="D304" s="603"/>
      <c r="E304" s="603"/>
      <c r="F304" s="603"/>
      <c r="G304" s="603"/>
      <c r="H304" s="603"/>
      <c r="I304" s="603"/>
    </row>
    <row r="305" spans="4:11" ht="9">
      <c r="D305" s="633"/>
      <c r="E305" s="633"/>
      <c r="J305" s="634"/>
      <c r="K305" s="634"/>
    </row>
    <row r="306" spans="4:9" ht="9">
      <c r="D306" s="603"/>
      <c r="E306" s="603"/>
      <c r="F306" s="603"/>
      <c r="G306" s="603"/>
      <c r="H306" s="603"/>
      <c r="I306" s="603"/>
    </row>
    <row r="307" spans="4:9" ht="9">
      <c r="D307" s="603"/>
      <c r="E307" s="603"/>
      <c r="F307" s="603"/>
      <c r="G307" s="603"/>
      <c r="H307" s="603"/>
      <c r="I307" s="603"/>
    </row>
    <row r="308" spans="4:9" ht="9">
      <c r="D308" s="603"/>
      <c r="E308" s="603"/>
      <c r="F308" s="603"/>
      <c r="G308" s="603"/>
      <c r="H308" s="603"/>
      <c r="I308" s="603"/>
    </row>
    <row r="309" spans="4:9" ht="9">
      <c r="D309" s="603"/>
      <c r="E309" s="603"/>
      <c r="F309" s="603"/>
      <c r="G309" s="603"/>
      <c r="H309" s="603"/>
      <c r="I309" s="603"/>
    </row>
    <row r="310" spans="4:9" ht="9">
      <c r="D310" s="603"/>
      <c r="E310" s="603"/>
      <c r="F310" s="603"/>
      <c r="G310" s="603"/>
      <c r="H310" s="603"/>
      <c r="I310" s="603"/>
    </row>
    <row r="311" spans="4:9" ht="9">
      <c r="D311" s="603"/>
      <c r="E311" s="603"/>
      <c r="F311" s="603"/>
      <c r="G311" s="603"/>
      <c r="H311" s="603"/>
      <c r="I311" s="603"/>
    </row>
    <row r="312" spans="4:9" ht="9">
      <c r="D312" s="603"/>
      <c r="E312" s="603"/>
      <c r="F312" s="603"/>
      <c r="G312" s="603"/>
      <c r="H312" s="603"/>
      <c r="I312" s="603"/>
    </row>
    <row r="313" spans="4:9" ht="9">
      <c r="D313" s="603"/>
      <c r="E313" s="603"/>
      <c r="F313" s="603"/>
      <c r="G313" s="603"/>
      <c r="H313" s="603"/>
      <c r="I313" s="603"/>
    </row>
    <row r="314" spans="4:9" ht="9">
      <c r="D314" s="603"/>
      <c r="E314" s="603"/>
      <c r="F314" s="603"/>
      <c r="G314" s="603"/>
      <c r="H314" s="603"/>
      <c r="I314" s="603"/>
    </row>
    <row r="315" spans="4:9" ht="9">
      <c r="D315" s="603"/>
      <c r="E315" s="603"/>
      <c r="F315" s="603"/>
      <c r="G315" s="603"/>
      <c r="H315" s="603"/>
      <c r="I315" s="603"/>
    </row>
    <row r="316" spans="4:9" ht="9">
      <c r="D316" s="603"/>
      <c r="E316" s="603"/>
      <c r="F316" s="603"/>
      <c r="G316" s="603"/>
      <c r="H316" s="603"/>
      <c r="I316" s="603"/>
    </row>
    <row r="317" spans="4:9" ht="9">
      <c r="D317" s="603"/>
      <c r="E317" s="603"/>
      <c r="F317" s="603"/>
      <c r="G317" s="603"/>
      <c r="H317" s="603"/>
      <c r="I317" s="603"/>
    </row>
    <row r="318" spans="4:9" ht="9">
      <c r="D318" s="603"/>
      <c r="E318" s="603"/>
      <c r="F318" s="603"/>
      <c r="G318" s="603"/>
      <c r="H318" s="603"/>
      <c r="I318" s="603"/>
    </row>
    <row r="319" spans="4:9" ht="9">
      <c r="D319" s="603"/>
      <c r="E319" s="603"/>
      <c r="F319" s="603"/>
      <c r="G319" s="603"/>
      <c r="H319" s="603"/>
      <c r="I319" s="603"/>
    </row>
    <row r="320" spans="4:9" ht="9">
      <c r="D320" s="603"/>
      <c r="E320" s="603"/>
      <c r="F320" s="603"/>
      <c r="G320" s="603"/>
      <c r="H320" s="603"/>
      <c r="I320" s="603"/>
    </row>
    <row r="321" spans="4:9" ht="9">
      <c r="D321" s="603"/>
      <c r="E321" s="603"/>
      <c r="F321" s="603"/>
      <c r="G321" s="603"/>
      <c r="H321" s="603"/>
      <c r="I321" s="603"/>
    </row>
    <row r="322" spans="4:9" ht="9">
      <c r="D322" s="603"/>
      <c r="E322" s="603"/>
      <c r="F322" s="603"/>
      <c r="G322" s="603"/>
      <c r="H322" s="603"/>
      <c r="I322" s="603"/>
    </row>
    <row r="323" spans="4:9" ht="9">
      <c r="D323" s="603"/>
      <c r="E323" s="603"/>
      <c r="F323" s="603"/>
      <c r="G323" s="603"/>
      <c r="H323" s="603"/>
      <c r="I323" s="603"/>
    </row>
    <row r="324" spans="4:9" ht="9">
      <c r="D324" s="603"/>
      <c r="E324" s="603"/>
      <c r="F324" s="603"/>
      <c r="G324" s="603"/>
      <c r="H324" s="603"/>
      <c r="I324" s="603"/>
    </row>
    <row r="325" spans="4:9" ht="9">
      <c r="D325" s="603"/>
      <c r="E325" s="603"/>
      <c r="F325" s="603"/>
      <c r="G325" s="603"/>
      <c r="H325" s="603"/>
      <c r="I325" s="603"/>
    </row>
    <row r="326" spans="4:9" ht="9">
      <c r="D326" s="603"/>
      <c r="E326" s="603"/>
      <c r="F326" s="603"/>
      <c r="G326" s="603"/>
      <c r="H326" s="603"/>
      <c r="I326" s="603"/>
    </row>
    <row r="327" spans="4:9" ht="9">
      <c r="D327" s="603"/>
      <c r="E327" s="603"/>
      <c r="F327" s="603"/>
      <c r="G327" s="603"/>
      <c r="H327" s="603"/>
      <c r="I327" s="603"/>
    </row>
  </sheetData>
  <printOptions horizontalCentered="1"/>
  <pageMargins left="0.75" right="0.75" top="0.6" bottom="0.6" header="0.5" footer="0.5"/>
  <pageSetup orientation="landscape" r:id="rId1"/>
  <headerFooter alignWithMargins="0">
    <oddFooter>&amp;CPage &amp;P+66</oddFooter>
  </headerFooter>
  <rowBreaks count="3" manualBreakCount="3">
    <brk id="169" max="255" man="1"/>
    <brk id="217" max="255" man="1"/>
    <brk id="2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="125" zoomScaleNormal="125" workbookViewId="0" topLeftCell="A1">
      <selection activeCell="F28" sqref="F28"/>
    </sheetView>
  </sheetViews>
  <sheetFormatPr defaultColWidth="9.33203125" defaultRowHeight="10.5"/>
  <cols>
    <col min="1" max="1" width="28.66015625" style="647" customWidth="1"/>
    <col min="2" max="2" width="10.83203125" style="648" customWidth="1"/>
    <col min="3" max="3" width="11.66015625" style="648" customWidth="1"/>
    <col min="4" max="4" width="12.5" style="648" customWidth="1"/>
    <col min="5" max="5" width="11.66015625" style="648" customWidth="1"/>
    <col min="6" max="6" width="11.83203125" style="648" customWidth="1"/>
    <col min="7" max="7" width="12.66015625" style="647" customWidth="1"/>
    <col min="8" max="8" width="9.83203125" style="647" customWidth="1"/>
    <col min="9" max="250" width="11.66015625" style="647" customWidth="1"/>
    <col min="251" max="16384" width="9.33203125" style="647" customWidth="1"/>
  </cols>
  <sheetData>
    <row r="1" spans="1:8" ht="13.5" customHeight="1">
      <c r="A1" s="643" t="s">
        <v>1743</v>
      </c>
      <c r="B1" s="4"/>
      <c r="C1" s="4"/>
      <c r="D1" s="4"/>
      <c r="E1" s="4"/>
      <c r="F1" s="4"/>
      <c r="G1" s="4"/>
      <c r="H1" s="4"/>
    </row>
    <row r="2" spans="1:8" ht="9.75" customHeight="1">
      <c r="A2" s="292" t="s">
        <v>26</v>
      </c>
      <c r="B2" s="644"/>
      <c r="C2" s="645"/>
      <c r="D2" s="4"/>
      <c r="E2" s="644"/>
      <c r="F2" s="644"/>
      <c r="G2" s="646"/>
      <c r="H2" s="646"/>
    </row>
    <row r="3" spans="3:8" ht="3.75" customHeight="1">
      <c r="C3" s="649"/>
      <c r="H3" s="650"/>
    </row>
    <row r="4" spans="1:8" ht="3.75" customHeight="1">
      <c r="A4" s="651"/>
      <c r="B4" s="652"/>
      <c r="C4" s="652"/>
      <c r="D4" s="652"/>
      <c r="E4" s="652"/>
      <c r="F4" s="652"/>
      <c r="G4" s="653"/>
      <c r="H4" s="654"/>
    </row>
    <row r="5" spans="1:8" ht="9.75" customHeight="1">
      <c r="A5" s="655"/>
      <c r="B5" s="656" t="s">
        <v>408</v>
      </c>
      <c r="C5" s="656" t="s">
        <v>408</v>
      </c>
      <c r="D5" s="656"/>
      <c r="E5" s="656"/>
      <c r="F5" s="656"/>
      <c r="G5" s="657" t="s">
        <v>1744</v>
      </c>
      <c r="H5" s="658"/>
    </row>
    <row r="6" spans="1:8" ht="9.75" customHeight="1">
      <c r="A6" s="655"/>
      <c r="B6" s="656" t="s">
        <v>409</v>
      </c>
      <c r="C6" s="656" t="s">
        <v>410</v>
      </c>
      <c r="D6" s="656"/>
      <c r="E6" s="656" t="s">
        <v>39</v>
      </c>
      <c r="F6" s="656" t="s">
        <v>518</v>
      </c>
      <c r="G6" s="655" t="s">
        <v>1745</v>
      </c>
      <c r="H6" s="659" t="s">
        <v>1746</v>
      </c>
    </row>
    <row r="7" spans="1:8" ht="9.75" customHeight="1">
      <c r="A7" s="655" t="s">
        <v>1747</v>
      </c>
      <c r="B7" s="660" t="s">
        <v>1748</v>
      </c>
      <c r="C7" s="660" t="s">
        <v>1749</v>
      </c>
      <c r="D7" s="656" t="s">
        <v>38</v>
      </c>
      <c r="E7" s="656" t="s">
        <v>51</v>
      </c>
      <c r="F7" s="656" t="s">
        <v>521</v>
      </c>
      <c r="G7" s="659" t="s">
        <v>1750</v>
      </c>
      <c r="H7" s="659" t="s">
        <v>1751</v>
      </c>
    </row>
    <row r="8" spans="1:8" ht="3.75" customHeight="1">
      <c r="A8" s="661"/>
      <c r="B8" s="662"/>
      <c r="C8" s="662"/>
      <c r="D8" s="662"/>
      <c r="E8" s="662"/>
      <c r="F8" s="662"/>
      <c r="G8" s="663"/>
      <c r="H8" s="661"/>
    </row>
    <row r="9" spans="1:8" ht="3.75" customHeight="1">
      <c r="A9" s="664"/>
      <c r="G9" s="664"/>
      <c r="H9" s="664"/>
    </row>
    <row r="10" spans="1:8" ht="9.75" customHeight="1">
      <c r="A10" s="665" t="s">
        <v>1752</v>
      </c>
      <c r="B10" s="666">
        <f>B12+B32</f>
        <v>44379</v>
      </c>
      <c r="C10" s="648">
        <f>C12+C32</f>
        <v>58060</v>
      </c>
      <c r="D10" s="648">
        <f>D12+D32</f>
        <v>690834</v>
      </c>
      <c r="E10" s="648">
        <f>E12+E32</f>
        <v>696108</v>
      </c>
      <c r="F10" s="648">
        <f>F12+F32</f>
        <v>751862</v>
      </c>
      <c r="G10" s="667">
        <v>21.7</v>
      </c>
      <c r="H10" s="667">
        <v>9.7</v>
      </c>
    </row>
    <row r="11" spans="2:8" ht="3.75" customHeight="1">
      <c r="B11" s="668"/>
      <c r="G11" s="669"/>
      <c r="H11" s="669"/>
    </row>
    <row r="12" spans="1:8" ht="9.75" customHeight="1">
      <c r="A12" s="665" t="s">
        <v>1753</v>
      </c>
      <c r="B12" s="648">
        <f>B14</f>
        <v>24203</v>
      </c>
      <c r="C12" s="648">
        <f>C14+C25+C30</f>
        <v>18843</v>
      </c>
      <c r="D12" s="648">
        <f>D14+D25+D30</f>
        <v>612324</v>
      </c>
      <c r="E12" s="648">
        <f>E14+E25+E30</f>
        <v>614520</v>
      </c>
      <c r="F12" s="648">
        <f>F14+F25+F30</f>
        <v>632382</v>
      </c>
      <c r="G12" s="670">
        <v>10.5</v>
      </c>
      <c r="H12" s="670">
        <v>7.7</v>
      </c>
    </row>
    <row r="13" spans="1:8" ht="3.75" customHeight="1">
      <c r="A13"/>
      <c r="B13" s="671"/>
      <c r="G13" s="670"/>
      <c r="H13" s="670"/>
    </row>
    <row r="14" spans="1:8" ht="9.75" customHeight="1">
      <c r="A14" s="665" t="s">
        <v>1754</v>
      </c>
      <c r="B14" s="672">
        <f>SUM(B15:B17)</f>
        <v>24203</v>
      </c>
      <c r="C14" s="648">
        <f>SUM(C15:C17)</f>
        <v>18477</v>
      </c>
      <c r="D14" s="648">
        <f>SUM(D15:D17)</f>
        <v>591467</v>
      </c>
      <c r="E14" s="648">
        <f>SUM(E15:E17)</f>
        <v>593827</v>
      </c>
      <c r="F14" s="648">
        <f>SUM(F15:F17)</f>
        <v>611343</v>
      </c>
      <c r="G14" s="673">
        <v>10.6</v>
      </c>
      <c r="H14" s="673">
        <v>7.7</v>
      </c>
    </row>
    <row r="15" spans="1:9" ht="9.75" customHeight="1">
      <c r="A15" s="647" t="s">
        <v>1755</v>
      </c>
      <c r="B15" s="672">
        <v>8839</v>
      </c>
      <c r="C15" s="648">
        <v>6725</v>
      </c>
      <c r="D15" s="649">
        <v>124412</v>
      </c>
      <c r="E15" s="649">
        <v>125269</v>
      </c>
      <c r="F15" s="648">
        <v>131307</v>
      </c>
      <c r="G15" s="673">
        <v>11.6</v>
      </c>
      <c r="H15" s="673">
        <v>7.3</v>
      </c>
      <c r="I15" s="674"/>
    </row>
    <row r="16" spans="1:8" ht="9.75" customHeight="1">
      <c r="A16" s="647" t="s">
        <v>1756</v>
      </c>
      <c r="B16" s="672">
        <v>3148</v>
      </c>
      <c r="C16" s="648">
        <v>2250</v>
      </c>
      <c r="D16" s="649">
        <v>106873</v>
      </c>
      <c r="E16" s="649">
        <v>104157</v>
      </c>
      <c r="F16" s="648">
        <v>106499</v>
      </c>
      <c r="G16" s="673">
        <v>7.4</v>
      </c>
      <c r="H16" s="673">
        <v>7.2</v>
      </c>
    </row>
    <row r="17" spans="1:8" ht="9.75" customHeight="1">
      <c r="A17" s="647" t="s">
        <v>1757</v>
      </c>
      <c r="B17" s="648">
        <f>SUM(B18:B23)</f>
        <v>12216</v>
      </c>
      <c r="C17" s="648">
        <f>SUM(C18:C23)</f>
        <v>9502</v>
      </c>
      <c r="D17" s="648">
        <f>SUM(D18:D23)</f>
        <v>360182</v>
      </c>
      <c r="E17" s="648">
        <f>SUM(E18:E23)</f>
        <v>364401</v>
      </c>
      <c r="F17" s="648">
        <f>SUM(F18:F23)</f>
        <v>373537</v>
      </c>
      <c r="G17" s="673">
        <v>11.1</v>
      </c>
      <c r="H17" s="675">
        <v>7.9</v>
      </c>
    </row>
    <row r="18" spans="1:8" ht="9.75" customHeight="1">
      <c r="A18" s="647" t="s">
        <v>1758</v>
      </c>
      <c r="B18" s="672">
        <v>7126</v>
      </c>
      <c r="C18" s="648">
        <v>5481</v>
      </c>
      <c r="D18" s="649">
        <v>317447</v>
      </c>
      <c r="E18" s="649">
        <v>292300</v>
      </c>
      <c r="F18" s="648">
        <v>297575</v>
      </c>
      <c r="G18" s="673"/>
      <c r="H18" s="673"/>
    </row>
    <row r="19" spans="1:8" ht="9.75" customHeight="1">
      <c r="A19" s="647" t="s">
        <v>1759</v>
      </c>
      <c r="B19" s="672">
        <v>3025</v>
      </c>
      <c r="C19" s="648">
        <v>2565</v>
      </c>
      <c r="D19" s="649">
        <v>22219</v>
      </c>
      <c r="E19" s="649">
        <v>47871</v>
      </c>
      <c r="F19" s="648">
        <v>50332</v>
      </c>
      <c r="G19" s="673">
        <v>26.6</v>
      </c>
      <c r="H19" s="673">
        <v>16.1</v>
      </c>
    </row>
    <row r="20" spans="1:8" ht="9.75" customHeight="1">
      <c r="A20" s="647" t="s">
        <v>1760</v>
      </c>
      <c r="B20" s="672">
        <v>296</v>
      </c>
      <c r="C20" s="648">
        <v>193</v>
      </c>
      <c r="D20" s="649">
        <v>9714</v>
      </c>
      <c r="E20" s="649">
        <v>9194</v>
      </c>
      <c r="F20" s="648">
        <v>9356</v>
      </c>
      <c r="G20"/>
      <c r="H20" s="673"/>
    </row>
    <row r="21" spans="1:8" ht="9.75" customHeight="1">
      <c r="A21" s="647" t="s">
        <v>1761</v>
      </c>
      <c r="B21" s="672">
        <v>429</v>
      </c>
      <c r="C21" s="648">
        <v>315</v>
      </c>
      <c r="D21" s="649">
        <v>2422</v>
      </c>
      <c r="E21" s="649">
        <v>6166</v>
      </c>
      <c r="F21" s="648">
        <v>6443</v>
      </c>
      <c r="G21" s="673"/>
      <c r="H21" s="673"/>
    </row>
    <row r="22" spans="1:8" ht="9.75" customHeight="1">
      <c r="A22" s="647" t="s">
        <v>1762</v>
      </c>
      <c r="B22" s="672">
        <v>1108</v>
      </c>
      <c r="C22" s="648">
        <v>759</v>
      </c>
      <c r="D22" s="649">
        <v>6355</v>
      </c>
      <c r="E22" s="649">
        <v>6876</v>
      </c>
      <c r="F22" s="648">
        <v>7638</v>
      </c>
      <c r="G22" s="673"/>
      <c r="H22" s="673"/>
    </row>
    <row r="23" spans="1:8" ht="9.75" customHeight="1">
      <c r="A23" s="647" t="s">
        <v>1763</v>
      </c>
      <c r="B23" s="672">
        <v>232</v>
      </c>
      <c r="C23" s="648">
        <v>189</v>
      </c>
      <c r="D23" s="649">
        <v>2025</v>
      </c>
      <c r="E23" s="649">
        <v>1994</v>
      </c>
      <c r="F23" s="648">
        <v>2193</v>
      </c>
      <c r="G23" s="673"/>
      <c r="H23" s="673"/>
    </row>
    <row r="24" spans="1:8" ht="3.75" customHeight="1">
      <c r="A24" s="647" t="s">
        <v>484</v>
      </c>
      <c r="B24" s="676"/>
      <c r="C24" s="649"/>
      <c r="D24" s="649"/>
      <c r="E24" s="649"/>
      <c r="F24" s="649"/>
      <c r="G24" s="673"/>
      <c r="H24" s="673"/>
    </row>
    <row r="25" spans="1:8" ht="9.75" customHeight="1">
      <c r="A25" s="665" t="s">
        <v>1764</v>
      </c>
      <c r="B25" s="676" t="s">
        <v>1765</v>
      </c>
      <c r="C25" s="648">
        <f>SUM(C26:C28)</f>
        <v>229</v>
      </c>
      <c r="D25" s="648">
        <f>SUM(D26:D28)</f>
        <v>19486</v>
      </c>
      <c r="E25" s="648">
        <f>SUM(E26:E28)</f>
        <v>19303</v>
      </c>
      <c r="F25" s="648">
        <f>SUM(F26:F28)</f>
        <v>19446</v>
      </c>
      <c r="G25" s="673">
        <v>6.6</v>
      </c>
      <c r="H25" s="673">
        <v>4.7</v>
      </c>
    </row>
    <row r="26" spans="1:8" ht="9.75" customHeight="1">
      <c r="A26" s="647" t="s">
        <v>1766</v>
      </c>
      <c r="B26" s="676" t="s">
        <v>1765</v>
      </c>
      <c r="C26" s="648">
        <v>35</v>
      </c>
      <c r="D26" s="648">
        <v>2743</v>
      </c>
      <c r="E26" s="648">
        <v>2712</v>
      </c>
      <c r="F26" s="648">
        <v>2746</v>
      </c>
      <c r="G26" s="673">
        <v>6.7</v>
      </c>
      <c r="H26" s="673">
        <v>5.8</v>
      </c>
    </row>
    <row r="27" spans="1:8" ht="9.75" customHeight="1">
      <c r="A27" s="677" t="s">
        <v>1767</v>
      </c>
      <c r="B27" s="676" t="s">
        <v>1765</v>
      </c>
      <c r="C27" s="648">
        <v>194</v>
      </c>
      <c r="D27" s="648">
        <v>16743</v>
      </c>
      <c r="E27" s="648">
        <v>16591</v>
      </c>
      <c r="F27" s="648">
        <v>16700</v>
      </c>
      <c r="G27" s="673">
        <v>7.5</v>
      </c>
      <c r="H27" s="673">
        <v>5.2</v>
      </c>
    </row>
    <row r="28" spans="1:8" ht="9.75" customHeight="1">
      <c r="A28" s="677" t="s">
        <v>1768</v>
      </c>
      <c r="B28" s="676" t="s">
        <v>1765</v>
      </c>
      <c r="C28" s="649"/>
      <c r="D28" s="649"/>
      <c r="E28" s="649"/>
      <c r="F28" s="649"/>
      <c r="G28" s="673">
        <v>6.4</v>
      </c>
      <c r="H28" s="673">
        <v>4.4</v>
      </c>
    </row>
    <row r="29" spans="1:8" ht="3.75" customHeight="1">
      <c r="A29" s="647" t="s">
        <v>484</v>
      </c>
      <c r="B29" s="676"/>
      <c r="C29" s="649"/>
      <c r="D29" s="649"/>
      <c r="E29" s="649"/>
      <c r="F29" s="649"/>
      <c r="G29" s="673"/>
      <c r="H29" s="673"/>
    </row>
    <row r="30" spans="1:8" ht="9.75" customHeight="1">
      <c r="A30" s="665" t="s">
        <v>1769</v>
      </c>
      <c r="B30" s="676" t="s">
        <v>1765</v>
      </c>
      <c r="C30" s="648">
        <v>137</v>
      </c>
      <c r="D30" s="648">
        <v>1371</v>
      </c>
      <c r="E30" s="648">
        <v>1390</v>
      </c>
      <c r="F30" s="648">
        <v>1593</v>
      </c>
      <c r="G30" s="670" t="s">
        <v>1770</v>
      </c>
      <c r="H30" s="670" t="s">
        <v>1770</v>
      </c>
    </row>
    <row r="31" spans="1:8" ht="3.75" customHeight="1">
      <c r="A31" s="647" t="s">
        <v>484</v>
      </c>
      <c r="B31" s="676"/>
      <c r="C31" s="649"/>
      <c r="D31" s="649"/>
      <c r="E31" s="649"/>
      <c r="F31" s="649"/>
      <c r="G31" s="673"/>
      <c r="H31" s="673"/>
    </row>
    <row r="32" spans="1:8" ht="9.75" customHeight="1">
      <c r="A32" s="665" t="s">
        <v>1771</v>
      </c>
      <c r="B32" s="649">
        <f>B33+B38</f>
        <v>20176</v>
      </c>
      <c r="C32" s="649">
        <f>C33+C38</f>
        <v>39217</v>
      </c>
      <c r="D32" s="649">
        <f>D33+D38</f>
        <v>78510</v>
      </c>
      <c r="E32" s="649">
        <f>E33+E38</f>
        <v>81588</v>
      </c>
      <c r="F32" s="649">
        <f>F33+F38</f>
        <v>119480</v>
      </c>
      <c r="G32" s="673"/>
      <c r="H32" s="673"/>
    </row>
    <row r="33" spans="1:8" ht="9.75" customHeight="1">
      <c r="A33" s="665" t="s">
        <v>1772</v>
      </c>
      <c r="B33" s="649">
        <f>SUM(B34:B36)</f>
        <v>14278</v>
      </c>
      <c r="C33" s="649">
        <f>SUM(C34:C36)</f>
        <v>30657</v>
      </c>
      <c r="D33" s="649">
        <f>SUM(D34:D36)</f>
        <v>56797</v>
      </c>
      <c r="E33" s="649">
        <f>SUM(E34:E36)</f>
        <v>59793</v>
      </c>
      <c r="F33" s="649">
        <f>SUM(F34:F36)</f>
        <v>89056</v>
      </c>
      <c r="G33" s="670">
        <v>140.1</v>
      </c>
      <c r="H33" s="670">
        <v>30.1</v>
      </c>
    </row>
    <row r="34" spans="1:8" ht="9.75" customHeight="1">
      <c r="A34" s="647" t="s">
        <v>1773</v>
      </c>
      <c r="B34" s="668">
        <v>14278</v>
      </c>
      <c r="C34" s="648">
        <v>12652</v>
      </c>
      <c r="D34" s="648">
        <v>35278</v>
      </c>
      <c r="E34" s="648">
        <v>35892</v>
      </c>
      <c r="F34" s="648">
        <v>48737</v>
      </c>
      <c r="G34" s="670">
        <v>140.4</v>
      </c>
      <c r="H34" s="670">
        <v>26.6</v>
      </c>
    </row>
    <row r="35" spans="1:8" ht="9.75" customHeight="1">
      <c r="A35" s="647" t="s">
        <v>1774</v>
      </c>
      <c r="B35" s="676" t="s">
        <v>1765</v>
      </c>
      <c r="C35" s="648">
        <v>4545</v>
      </c>
      <c r="D35" s="648">
        <v>12271</v>
      </c>
      <c r="E35" s="648">
        <v>15181</v>
      </c>
      <c r="F35" s="648">
        <v>19105</v>
      </c>
      <c r="G35" s="673">
        <v>139.3</v>
      </c>
      <c r="H35" s="673">
        <v>41.1</v>
      </c>
    </row>
    <row r="36" spans="1:8" ht="9.75" customHeight="1">
      <c r="A36" s="647" t="s">
        <v>1775</v>
      </c>
      <c r="B36" s="676" t="s">
        <v>1765</v>
      </c>
      <c r="C36" s="648">
        <v>13460</v>
      </c>
      <c r="D36" s="648">
        <v>9248</v>
      </c>
      <c r="E36" s="648">
        <v>8720</v>
      </c>
      <c r="F36" s="648">
        <v>21214</v>
      </c>
      <c r="G36" s="670" t="s">
        <v>1770</v>
      </c>
      <c r="H36" s="670" t="s">
        <v>1770</v>
      </c>
    </row>
    <row r="37" spans="1:8" ht="3.75" customHeight="1">
      <c r="A37" s="647" t="s">
        <v>484</v>
      </c>
      <c r="B37" s="676"/>
      <c r="C37" s="649"/>
      <c r="D37" s="649"/>
      <c r="E37" s="649"/>
      <c r="F37" s="649"/>
      <c r="G37" s="673"/>
      <c r="H37" s="673"/>
    </row>
    <row r="38" spans="1:8" ht="9.75" customHeight="1">
      <c r="A38" s="665" t="s">
        <v>1776</v>
      </c>
      <c r="B38" s="649">
        <f>B39</f>
        <v>5898</v>
      </c>
      <c r="C38" s="649">
        <f>C39+C40</f>
        <v>8560</v>
      </c>
      <c r="D38" s="649">
        <f>D39+D40</f>
        <v>21713</v>
      </c>
      <c r="E38" s="649">
        <f>E39+E40</f>
        <v>21795</v>
      </c>
      <c r="F38" s="649">
        <f>F39+F40</f>
        <v>30424</v>
      </c>
      <c r="G38" s="678">
        <v>79.6</v>
      </c>
      <c r="H38" s="678">
        <v>32.2</v>
      </c>
    </row>
    <row r="39" spans="1:8" ht="9.75" customHeight="1">
      <c r="A39" s="647" t="s">
        <v>1777</v>
      </c>
      <c r="B39" s="679">
        <v>5898</v>
      </c>
      <c r="C39" s="648">
        <v>5253</v>
      </c>
      <c r="D39" s="648">
        <v>18900</v>
      </c>
      <c r="E39" s="648">
        <v>19057</v>
      </c>
      <c r="F39" s="648">
        <v>24392</v>
      </c>
      <c r="G39" s="673">
        <v>79.6</v>
      </c>
      <c r="H39" s="673">
        <v>32.2</v>
      </c>
    </row>
    <row r="40" spans="1:8" ht="9.75" customHeight="1">
      <c r="A40" s="647" t="s">
        <v>1778</v>
      </c>
      <c r="B40" s="680" t="s">
        <v>1765</v>
      </c>
      <c r="C40" s="648">
        <v>3307</v>
      </c>
      <c r="D40" s="648">
        <v>2813</v>
      </c>
      <c r="E40" s="648">
        <v>2738</v>
      </c>
      <c r="F40" s="648">
        <v>6032</v>
      </c>
      <c r="G40" s="670" t="s">
        <v>1770</v>
      </c>
      <c r="H40" s="670" t="s">
        <v>1770</v>
      </c>
    </row>
    <row r="41" spans="1:8" ht="3.75" customHeight="1">
      <c r="A41" s="647" t="s">
        <v>484</v>
      </c>
      <c r="B41" s="676"/>
      <c r="C41" s="649"/>
      <c r="G41" s="675"/>
      <c r="H41" s="675"/>
    </row>
    <row r="42" spans="7:8" ht="3.75" customHeight="1">
      <c r="G42" s="675"/>
      <c r="H42" s="675"/>
    </row>
    <row r="43" spans="1:5" ht="10.5">
      <c r="A43" s="681"/>
      <c r="B43" s="682"/>
      <c r="C43" s="683" t="s">
        <v>1779</v>
      </c>
      <c r="D43" s="683" t="s">
        <v>1780</v>
      </c>
      <c r="E43" s="682"/>
    </row>
    <row r="44" spans="1:5" ht="10.5">
      <c r="A44" s="659" t="s">
        <v>1781</v>
      </c>
      <c r="B44" s="684" t="s">
        <v>1782</v>
      </c>
      <c r="C44" s="684" t="s">
        <v>1783</v>
      </c>
      <c r="D44" s="684" t="s">
        <v>1783</v>
      </c>
      <c r="E44" s="684" t="s">
        <v>1784</v>
      </c>
    </row>
    <row r="45" spans="1:5" ht="3.75" customHeight="1">
      <c r="A45" s="661"/>
      <c r="B45" s="661"/>
      <c r="C45" s="661"/>
      <c r="D45" s="661"/>
      <c r="E45" s="661"/>
    </row>
    <row r="46" spans="1:5" ht="3.75" customHeight="1">
      <c r="A46"/>
      <c r="B46"/>
      <c r="C46"/>
      <c r="D46"/>
      <c r="E46"/>
    </row>
    <row r="47" spans="1:5" ht="10.5">
      <c r="A47" t="s">
        <v>1785</v>
      </c>
      <c r="B47" s="648">
        <f>SUM(B48:B49)</f>
        <v>36928007</v>
      </c>
      <c r="C47" s="648">
        <f>SUM(C48:C49)</f>
        <v>15708754</v>
      </c>
      <c r="D47" s="648">
        <f>SUM(D48:D49)</f>
        <v>18468003</v>
      </c>
      <c r="E47" s="648">
        <f>SUM(E48:E49)</f>
        <v>1059191</v>
      </c>
    </row>
    <row r="48" spans="1:5" ht="10.5">
      <c r="A48" s="647" t="s">
        <v>1786</v>
      </c>
      <c r="B48" s="648">
        <f>SUM(C48:E48)</f>
        <v>35235948</v>
      </c>
      <c r="C48" s="648">
        <v>15708754</v>
      </c>
      <c r="D48" s="648">
        <v>18468003</v>
      </c>
      <c r="E48" s="648">
        <v>1059191</v>
      </c>
    </row>
    <row r="49" spans="1:5" ht="10.5">
      <c r="A49" s="647" t="s">
        <v>1787</v>
      </c>
      <c r="B49" s="648">
        <v>1692059</v>
      </c>
      <c r="E49" s="676" t="s">
        <v>1770</v>
      </c>
    </row>
    <row r="51" spans="1:7" ht="10.5">
      <c r="A51" s="685"/>
      <c r="B51" s="686"/>
      <c r="C51" s="686" t="s">
        <v>1674</v>
      </c>
      <c r="D51" s="686" t="s">
        <v>44</v>
      </c>
      <c r="E51"/>
      <c r="F51"/>
      <c r="G51"/>
    </row>
    <row r="52" spans="1:7" ht="10.5">
      <c r="A52" s="687"/>
      <c r="B52" s="688"/>
      <c r="C52" s="688" t="s">
        <v>1677</v>
      </c>
      <c r="D52" s="688" t="s">
        <v>1678</v>
      </c>
      <c r="E52"/>
      <c r="F52"/>
      <c r="G52"/>
    </row>
    <row r="53" spans="1:7" ht="10.5">
      <c r="A53" s="655" t="s">
        <v>1788</v>
      </c>
      <c r="B53" s="688" t="s">
        <v>1665</v>
      </c>
      <c r="C53" s="688" t="s">
        <v>1679</v>
      </c>
      <c r="D53" s="688" t="s">
        <v>1680</v>
      </c>
      <c r="E53"/>
      <c r="F53"/>
      <c r="G53"/>
    </row>
    <row r="54" spans="1:7" ht="3.75" customHeight="1">
      <c r="A54" s="689"/>
      <c r="B54" s="690"/>
      <c r="C54" s="690"/>
      <c r="D54" s="690"/>
      <c r="E54"/>
      <c r="F54"/>
      <c r="G54"/>
    </row>
    <row r="55" spans="2:7" ht="3.75" customHeight="1">
      <c r="B55" s="691"/>
      <c r="C55" s="691"/>
      <c r="D55" s="691"/>
      <c r="E55" s="691"/>
      <c r="F55" s="691"/>
      <c r="G55" s="691"/>
    </row>
    <row r="56" spans="1:7" ht="10.5">
      <c r="A56" s="647" t="s">
        <v>1789</v>
      </c>
      <c r="B56" s="648">
        <v>162709</v>
      </c>
      <c r="C56" s="648">
        <v>22426</v>
      </c>
      <c r="D56" s="648">
        <v>30536</v>
      </c>
      <c r="E56"/>
      <c r="F56"/>
      <c r="G56"/>
    </row>
    <row r="57" spans="1:4" ht="10.5">
      <c r="A57" s="647" t="s">
        <v>1790</v>
      </c>
      <c r="B57" s="648">
        <v>810754</v>
      </c>
      <c r="C57" s="648">
        <v>155336</v>
      </c>
      <c r="D57" s="676" t="s">
        <v>1770</v>
      </c>
    </row>
    <row r="58" spans="1:4" ht="10.5">
      <c r="A58" s="647" t="s">
        <v>1791</v>
      </c>
      <c r="B58" s="676" t="s">
        <v>1770</v>
      </c>
      <c r="C58" s="648">
        <v>11648</v>
      </c>
      <c r="D58" s="676" t="s">
        <v>1770</v>
      </c>
    </row>
    <row r="59" spans="1:4" ht="3.75" customHeight="1">
      <c r="A59" s="692"/>
      <c r="B59" s="676"/>
      <c r="C59" s="691"/>
      <c r="D59" s="676"/>
    </row>
    <row r="60" spans="1:3" ht="9.75" customHeight="1">
      <c r="A60" s="693"/>
      <c r="B60" s="649"/>
      <c r="C60" s="649"/>
    </row>
    <row r="61" spans="1:3" ht="9.75" customHeight="1">
      <c r="A61" s="693"/>
      <c r="B61" s="649"/>
      <c r="C61" s="649"/>
    </row>
    <row r="62" spans="1:3" ht="9.75" customHeight="1">
      <c r="A62" s="694" t="s">
        <v>1792</v>
      </c>
      <c r="B62" s="649"/>
      <c r="C62" s="649"/>
    </row>
    <row r="63" spans="1:3" ht="9.75" customHeight="1">
      <c r="A63" s="694" t="s">
        <v>1793</v>
      </c>
      <c r="B63" s="649"/>
      <c r="C63" s="649"/>
    </row>
    <row r="64" ht="9.75" customHeight="1">
      <c r="A64" s="677" t="s">
        <v>1794</v>
      </c>
    </row>
    <row r="65" ht="9.75" customHeight="1"/>
    <row r="66" spans="1:5" ht="9.75" customHeight="1">
      <c r="A66" s="647" t="s">
        <v>1795</v>
      </c>
      <c r="B66" s="649"/>
      <c r="C66" s="649"/>
      <c r="D66" s="649"/>
      <c r="E66" s="649"/>
    </row>
    <row r="73" ht="10.5">
      <c r="C73" s="695"/>
    </row>
  </sheetData>
  <printOptions horizontalCentered="1"/>
  <pageMargins left="0.39" right="0.5" top="0.6" bottom="0.6" header="0.5" footer="0.5"/>
  <pageSetup orientation="portrait" r:id="rId1"/>
  <headerFooter alignWithMargins="0">
    <oddFooter>&amp;CPage &amp;"Helv"&amp;8&amp;P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510"/>
  <sheetViews>
    <sheetView zoomScale="115" zoomScaleNormal="115" workbookViewId="0" topLeftCell="A1">
      <selection activeCell="B89" sqref="B89"/>
    </sheetView>
  </sheetViews>
  <sheetFormatPr defaultColWidth="9.33203125" defaultRowHeight="10.5"/>
  <cols>
    <col min="1" max="1" width="13.33203125" style="16" customWidth="1"/>
    <col min="2" max="2" width="19.5" style="86" customWidth="1"/>
    <col min="3" max="3" width="7.83203125" style="87" customWidth="1"/>
    <col min="4" max="4" width="10.5" style="66" customWidth="1"/>
    <col min="5" max="5" width="11.16015625" style="66" customWidth="1"/>
    <col min="6" max="6" width="9.5" style="66" customWidth="1"/>
    <col min="7" max="7" width="11.16015625" style="66" customWidth="1"/>
    <col min="8" max="8" width="8.5" style="66" customWidth="1"/>
    <col min="9" max="9" width="8.16015625" style="66" customWidth="1"/>
    <col min="10" max="10" width="8.66015625" style="66" customWidth="1"/>
    <col min="11" max="11" width="8" style="66" customWidth="1"/>
    <col min="12" max="12" width="9.66015625" style="66" customWidth="1"/>
    <col min="13" max="13" width="9.33203125" style="66" customWidth="1"/>
    <col min="14" max="14" width="7.16015625" style="66" customWidth="1"/>
    <col min="15" max="15" width="8.66015625" style="66" customWidth="1"/>
    <col min="16" max="16" width="7.83203125" style="16" customWidth="1"/>
    <col min="17" max="17" width="8.5" style="16" customWidth="1"/>
    <col min="18" max="240" width="8" style="16" customWidth="1"/>
    <col min="241" max="241" width="60" style="16" customWidth="1"/>
    <col min="242" max="16384" width="8" style="16" customWidth="1"/>
  </cols>
  <sheetData>
    <row r="1" spans="1:15" ht="12.75">
      <c r="A1" s="11" t="s">
        <v>24</v>
      </c>
      <c r="B1" s="12"/>
      <c r="C1" s="13"/>
      <c r="D1" s="14"/>
      <c r="E1" s="14"/>
      <c r="F1" s="14"/>
      <c r="G1" s="14"/>
      <c r="H1" s="14"/>
      <c r="I1" s="14"/>
      <c r="J1" s="15"/>
      <c r="K1" s="15"/>
      <c r="L1" s="15"/>
      <c r="M1" s="14"/>
      <c r="N1" s="14"/>
      <c r="O1" s="14"/>
    </row>
    <row r="2" spans="1:15" ht="12.75">
      <c r="A2" s="17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0.5" customHeight="1">
      <c r="A3" s="19" t="s">
        <v>26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3.75" customHeight="1">
      <c r="A4" s="20"/>
      <c r="B4" s="20"/>
      <c r="C4" s="21"/>
      <c r="D4" s="15"/>
      <c r="E4" s="15"/>
      <c r="F4" s="15"/>
      <c r="G4" s="15"/>
      <c r="H4" s="15"/>
      <c r="I4" s="15"/>
      <c r="J4" s="15"/>
      <c r="K4" s="15" t="s">
        <v>27</v>
      </c>
      <c r="L4" s="15"/>
      <c r="M4" s="14"/>
      <c r="N4" s="14"/>
      <c r="O4" s="14"/>
    </row>
    <row r="5" spans="1:15" s="28" customFormat="1" ht="3.75" customHeight="1">
      <c r="A5" s="22"/>
      <c r="B5" s="22"/>
      <c r="C5" s="23"/>
      <c r="D5" s="24"/>
      <c r="E5" s="24"/>
      <c r="F5" s="24"/>
      <c r="G5" s="25"/>
      <c r="H5" s="25"/>
      <c r="I5" s="25"/>
      <c r="J5" s="25"/>
      <c r="K5" s="25"/>
      <c r="L5" s="25"/>
      <c r="M5" s="26"/>
      <c r="N5" s="26"/>
      <c r="O5" s="27"/>
    </row>
    <row r="6" spans="1:15" s="36" customFormat="1" ht="11.25">
      <c r="A6" s="29"/>
      <c r="B6" s="29"/>
      <c r="C6" s="30"/>
      <c r="D6" s="31"/>
      <c r="E6" s="31"/>
      <c r="F6" s="32" t="s">
        <v>28</v>
      </c>
      <c r="G6" s="33"/>
      <c r="H6" s="33"/>
      <c r="I6" s="33"/>
      <c r="J6" s="34"/>
      <c r="K6" s="33"/>
      <c r="L6" s="33"/>
      <c r="M6" s="34"/>
      <c r="N6" s="34"/>
      <c r="O6" s="35"/>
    </row>
    <row r="7" spans="1:15" s="36" customFormat="1" ht="3.75" customHeight="1">
      <c r="A7" s="29"/>
      <c r="B7" s="29"/>
      <c r="C7" s="30"/>
      <c r="D7" s="31"/>
      <c r="E7" s="31"/>
      <c r="F7" s="37"/>
      <c r="G7" s="38"/>
      <c r="H7" s="38"/>
      <c r="I7" s="38"/>
      <c r="J7" s="38"/>
      <c r="K7" s="38"/>
      <c r="L7" s="38"/>
      <c r="M7" s="39"/>
      <c r="N7" s="39"/>
      <c r="O7" s="40"/>
    </row>
    <row r="8" spans="1:15" s="36" customFormat="1" ht="3.75" customHeight="1">
      <c r="A8" s="29"/>
      <c r="B8" s="41"/>
      <c r="C8" s="42"/>
      <c r="D8" s="31"/>
      <c r="E8" s="31"/>
      <c r="F8" s="31"/>
      <c r="G8" s="43"/>
      <c r="H8" s="43"/>
      <c r="I8" s="44"/>
      <c r="J8" s="45"/>
      <c r="K8" s="45"/>
      <c r="L8" s="46"/>
      <c r="M8" s="46"/>
      <c r="N8" s="46"/>
      <c r="O8" s="47"/>
    </row>
    <row r="9" spans="1:15" s="36" customFormat="1" ht="11.25">
      <c r="A9" s="29"/>
      <c r="B9" s="41"/>
      <c r="C9" s="42"/>
      <c r="D9" s="31"/>
      <c r="E9" s="31"/>
      <c r="F9" s="31"/>
      <c r="G9" s="31"/>
      <c r="H9" s="31"/>
      <c r="I9" s="48" t="s">
        <v>29</v>
      </c>
      <c r="J9" s="49"/>
      <c r="K9" s="49"/>
      <c r="L9" s="49"/>
      <c r="M9" s="49"/>
      <c r="N9" s="49"/>
      <c r="O9" s="35"/>
    </row>
    <row r="10" spans="1:15" s="36" customFormat="1" ht="3.75" customHeight="1">
      <c r="A10" s="29"/>
      <c r="B10" s="29"/>
      <c r="C10" s="30"/>
      <c r="D10" s="31"/>
      <c r="E10" s="31"/>
      <c r="F10" s="31"/>
      <c r="G10" s="31"/>
      <c r="H10" s="31"/>
      <c r="I10" s="37"/>
      <c r="J10" s="38"/>
      <c r="K10" s="38"/>
      <c r="L10" s="38"/>
      <c r="M10" s="39"/>
      <c r="N10" s="39"/>
      <c r="O10" s="40"/>
    </row>
    <row r="11" spans="1:15" s="36" customFormat="1" ht="11.25">
      <c r="A11" s="50"/>
      <c r="B11" s="29"/>
      <c r="C11" s="30"/>
      <c r="D11" s="31"/>
      <c r="E11" s="31"/>
      <c r="F11" s="51" t="s">
        <v>30</v>
      </c>
      <c r="G11" s="31" t="s">
        <v>31</v>
      </c>
      <c r="H11" s="31" t="s">
        <v>32</v>
      </c>
      <c r="I11" s="31"/>
      <c r="J11" s="31" t="s">
        <v>27</v>
      </c>
      <c r="K11" s="31" t="s">
        <v>27</v>
      </c>
      <c r="L11" s="31"/>
      <c r="M11" s="31" t="s">
        <v>33</v>
      </c>
      <c r="N11" s="52" t="s">
        <v>34</v>
      </c>
      <c r="O11" s="52" t="s">
        <v>35</v>
      </c>
    </row>
    <row r="12" spans="1:15" s="36" customFormat="1" ht="11.25">
      <c r="A12" s="53" t="s">
        <v>36</v>
      </c>
      <c r="B12" s="50"/>
      <c r="C12" s="54" t="s">
        <v>37</v>
      </c>
      <c r="D12" s="31" t="s">
        <v>38</v>
      </c>
      <c r="E12" s="31" t="s">
        <v>39</v>
      </c>
      <c r="F12" s="31" t="s">
        <v>40</v>
      </c>
      <c r="G12" s="31" t="s">
        <v>41</v>
      </c>
      <c r="H12" s="31" t="s">
        <v>41</v>
      </c>
      <c r="I12" s="31" t="s">
        <v>42</v>
      </c>
      <c r="J12" s="31" t="s">
        <v>43</v>
      </c>
      <c r="K12" s="55" t="s">
        <v>44</v>
      </c>
      <c r="L12" s="31" t="s">
        <v>45</v>
      </c>
      <c r="M12" s="51" t="s">
        <v>46</v>
      </c>
      <c r="N12" s="52" t="s">
        <v>47</v>
      </c>
      <c r="O12" s="52" t="s">
        <v>33</v>
      </c>
    </row>
    <row r="13" spans="1:15" s="36" customFormat="1" ht="11.25">
      <c r="A13" s="53" t="s">
        <v>48</v>
      </c>
      <c r="B13" s="50" t="s">
        <v>49</v>
      </c>
      <c r="C13" s="50" t="s">
        <v>50</v>
      </c>
      <c r="D13" s="55"/>
      <c r="E13" s="31" t="s">
        <v>51</v>
      </c>
      <c r="F13" s="31" t="s">
        <v>42</v>
      </c>
      <c r="G13" s="31" t="s">
        <v>52</v>
      </c>
      <c r="H13" s="31" t="s">
        <v>52</v>
      </c>
      <c r="I13" s="31"/>
      <c r="J13" s="31" t="s">
        <v>53</v>
      </c>
      <c r="K13" s="55" t="s">
        <v>54</v>
      </c>
      <c r="L13" s="31"/>
      <c r="M13" s="51" t="s">
        <v>55</v>
      </c>
      <c r="N13" s="52" t="s">
        <v>56</v>
      </c>
      <c r="O13" s="52" t="s">
        <v>46</v>
      </c>
    </row>
    <row r="14" spans="1:15" s="28" customFormat="1" ht="3.75" customHeight="1">
      <c r="A14" s="56"/>
      <c r="B14" s="57"/>
      <c r="C14" s="58"/>
      <c r="D14" s="59"/>
      <c r="E14" s="59"/>
      <c r="F14" s="59"/>
      <c r="G14" s="59"/>
      <c r="H14" s="59"/>
      <c r="I14" s="59"/>
      <c r="J14" s="60"/>
      <c r="K14" s="60"/>
      <c r="L14" s="60"/>
      <c r="M14" s="60"/>
      <c r="N14" s="60"/>
      <c r="O14" s="61"/>
    </row>
    <row r="15" spans="1:15" ht="3.75" customHeight="1">
      <c r="A15" s="62"/>
      <c r="B15" s="62"/>
      <c r="C15" s="63"/>
      <c r="D15" s="64"/>
      <c r="E15" s="64"/>
      <c r="F15" s="64"/>
      <c r="G15" s="64"/>
      <c r="H15" s="64"/>
      <c r="I15" s="64"/>
      <c r="J15" s="64"/>
      <c r="K15" s="64"/>
      <c r="L15" s="65"/>
      <c r="O15" s="67"/>
    </row>
    <row r="16" spans="1:19" ht="10.5">
      <c r="A16" s="68" t="s">
        <v>57</v>
      </c>
      <c r="B16" s="62"/>
      <c r="C16" s="63"/>
      <c r="D16" s="69">
        <f aca="true" t="shared" si="0" ref="D16:O16">D18-D17</f>
        <v>576822</v>
      </c>
      <c r="E16" s="69">
        <f t="shared" si="0"/>
        <v>575904</v>
      </c>
      <c r="F16" s="69">
        <f t="shared" si="0"/>
        <v>593420</v>
      </c>
      <c r="G16" s="69">
        <f t="shared" si="0"/>
        <v>129318</v>
      </c>
      <c r="H16" s="69">
        <f t="shared" si="0"/>
        <v>103476</v>
      </c>
      <c r="I16" s="69">
        <f t="shared" si="0"/>
        <v>360626</v>
      </c>
      <c r="J16" s="69">
        <f t="shared" si="0"/>
        <v>286702</v>
      </c>
      <c r="K16" s="69">
        <f t="shared" si="0"/>
        <v>48777</v>
      </c>
      <c r="L16" s="69">
        <f t="shared" si="0"/>
        <v>9172</v>
      </c>
      <c r="M16" s="69">
        <f t="shared" si="0"/>
        <v>6316</v>
      </c>
      <c r="N16" s="69">
        <f t="shared" si="0"/>
        <v>7476</v>
      </c>
      <c r="O16" s="69">
        <f t="shared" si="0"/>
        <v>2183</v>
      </c>
      <c r="P16" s="70">
        <f aca="true" t="shared" si="1" ref="P16:P21">SUM(J16:O16)</f>
        <v>360626</v>
      </c>
      <c r="Q16" s="70">
        <f aca="true" t="shared" si="2" ref="Q16:Q21">SUM(P16-I16)</f>
        <v>0</v>
      </c>
      <c r="R16" s="70">
        <f aca="true" t="shared" si="3" ref="R16:R47">SUM(F16-G16-H16-I16)</f>
        <v>0</v>
      </c>
      <c r="S16" s="71"/>
    </row>
    <row r="17" spans="1:22" ht="10.5">
      <c r="A17" s="72" t="s">
        <v>58</v>
      </c>
      <c r="B17" s="73"/>
      <c r="C17" s="74"/>
      <c r="D17" s="75">
        <v>14645</v>
      </c>
      <c r="E17" s="75">
        <v>17923</v>
      </c>
      <c r="F17" s="75">
        <v>17923</v>
      </c>
      <c r="G17" s="75">
        <v>1989</v>
      </c>
      <c r="H17" s="75">
        <v>3023</v>
      </c>
      <c r="I17" s="75">
        <v>12911</v>
      </c>
      <c r="J17" s="75">
        <v>10873</v>
      </c>
      <c r="K17" s="75">
        <v>1555</v>
      </c>
      <c r="L17" s="75">
        <v>184</v>
      </c>
      <c r="M17" s="75">
        <v>127</v>
      </c>
      <c r="N17" s="75">
        <v>162</v>
      </c>
      <c r="O17" s="75">
        <v>10</v>
      </c>
      <c r="P17" s="70">
        <f t="shared" si="1"/>
        <v>12911</v>
      </c>
      <c r="Q17" s="70">
        <f t="shared" si="2"/>
        <v>0</v>
      </c>
      <c r="R17" s="70">
        <f t="shared" si="3"/>
        <v>0</v>
      </c>
      <c r="S17" s="71"/>
      <c r="T17" s="76"/>
      <c r="U17" s="77"/>
      <c r="V17" s="76"/>
    </row>
    <row r="18" spans="1:24" ht="10.5">
      <c r="A18" s="72" t="s">
        <v>59</v>
      </c>
      <c r="B18" s="73"/>
      <c r="C18" s="74"/>
      <c r="D18" s="75">
        <f aca="true" t="shared" si="4" ref="D18:O18">SUM(D21+D33+D42+D52+D65+D71+D82+D92+D102+D112+D119+D129+D139+D148+D155+D166+D179+D185+D194+D205+D215+D225)</f>
        <v>591467</v>
      </c>
      <c r="E18" s="75">
        <f t="shared" si="4"/>
        <v>593827</v>
      </c>
      <c r="F18" s="75">
        <f t="shared" si="4"/>
        <v>611343</v>
      </c>
      <c r="G18" s="75">
        <f t="shared" si="4"/>
        <v>131307</v>
      </c>
      <c r="H18" s="75">
        <f t="shared" si="4"/>
        <v>106499</v>
      </c>
      <c r="I18" s="75">
        <f t="shared" si="4"/>
        <v>373537</v>
      </c>
      <c r="J18" s="75">
        <f t="shared" si="4"/>
        <v>297575</v>
      </c>
      <c r="K18" s="75">
        <f t="shared" si="4"/>
        <v>50332</v>
      </c>
      <c r="L18" s="75">
        <f t="shared" si="4"/>
        <v>9356</v>
      </c>
      <c r="M18" s="75">
        <f t="shared" si="4"/>
        <v>6443</v>
      </c>
      <c r="N18" s="75">
        <f t="shared" si="4"/>
        <v>7638</v>
      </c>
      <c r="O18" s="75">
        <f t="shared" si="4"/>
        <v>2193</v>
      </c>
      <c r="P18" s="70">
        <f t="shared" si="1"/>
        <v>373537</v>
      </c>
      <c r="Q18" s="70">
        <f t="shared" si="2"/>
        <v>0</v>
      </c>
      <c r="R18" s="70">
        <f t="shared" si="3"/>
        <v>0</v>
      </c>
      <c r="S18" s="71"/>
      <c r="T18" s="78"/>
      <c r="U18" s="70"/>
      <c r="V18" s="78"/>
      <c r="W18" s="79"/>
      <c r="X18" s="78"/>
    </row>
    <row r="19" spans="1:19" ht="3.75" customHeight="1">
      <c r="A19" s="73"/>
      <c r="B19" s="73"/>
      <c r="C19" s="74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0">
        <f t="shared" si="1"/>
        <v>0</v>
      </c>
      <c r="Q19" s="70">
        <f t="shared" si="2"/>
        <v>0</v>
      </c>
      <c r="R19" s="70">
        <f t="shared" si="3"/>
        <v>0</v>
      </c>
      <c r="S19" s="71"/>
    </row>
    <row r="20" spans="1:24" ht="10.5" customHeight="1">
      <c r="A20" s="72"/>
      <c r="B20" s="71"/>
      <c r="C20" s="80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0">
        <f t="shared" si="1"/>
        <v>0</v>
      </c>
      <c r="Q20" s="70">
        <f t="shared" si="2"/>
        <v>0</v>
      </c>
      <c r="R20" s="70">
        <f t="shared" si="3"/>
        <v>0</v>
      </c>
      <c r="S20" s="71"/>
      <c r="T20" s="71"/>
      <c r="U20" s="71"/>
      <c r="V20" s="71"/>
      <c r="W20" s="71"/>
      <c r="X20" s="78"/>
    </row>
    <row r="21" spans="1:24" ht="10.5" customHeight="1">
      <c r="A21" s="81" t="s">
        <v>60</v>
      </c>
      <c r="B21" s="71"/>
      <c r="C21" s="71"/>
      <c r="D21" s="75">
        <f aca="true" t="shared" si="5" ref="D21:O21">SUM(D23:D31)</f>
        <v>28521</v>
      </c>
      <c r="E21" s="75">
        <f t="shared" si="5"/>
        <v>28396</v>
      </c>
      <c r="F21" s="75">
        <f t="shared" si="5"/>
        <v>29407</v>
      </c>
      <c r="G21" s="75">
        <f t="shared" si="5"/>
        <v>8422</v>
      </c>
      <c r="H21" s="75">
        <f t="shared" si="5"/>
        <v>4689</v>
      </c>
      <c r="I21" s="75">
        <f t="shared" si="5"/>
        <v>16296</v>
      </c>
      <c r="J21" s="75">
        <f t="shared" si="5"/>
        <v>10746</v>
      </c>
      <c r="K21" s="75">
        <f t="shared" si="5"/>
        <v>4034</v>
      </c>
      <c r="L21" s="75">
        <f t="shared" si="5"/>
        <v>571</v>
      </c>
      <c r="M21" s="75">
        <f t="shared" si="5"/>
        <v>183</v>
      </c>
      <c r="N21" s="75">
        <f t="shared" si="5"/>
        <v>432</v>
      </c>
      <c r="O21" s="75">
        <f t="shared" si="5"/>
        <v>330</v>
      </c>
      <c r="P21" s="70">
        <f t="shared" si="1"/>
        <v>16296</v>
      </c>
      <c r="Q21" s="70">
        <f t="shared" si="2"/>
        <v>0</v>
      </c>
      <c r="R21" s="70">
        <f t="shared" si="3"/>
        <v>0</v>
      </c>
      <c r="S21" s="71"/>
      <c r="T21" s="71"/>
      <c r="U21" s="71"/>
      <c r="V21" s="71"/>
      <c r="W21" s="71"/>
      <c r="X21" s="78"/>
    </row>
    <row r="22" spans="1:24" ht="4.5" customHeight="1">
      <c r="A22" s="72"/>
      <c r="B22" s="82"/>
      <c r="C22" s="83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0"/>
      <c r="Q22" s="70"/>
      <c r="R22" s="70">
        <f t="shared" si="3"/>
        <v>0</v>
      </c>
      <c r="S22" s="71"/>
      <c r="T22" s="71"/>
      <c r="U22" s="71"/>
      <c r="V22" s="71"/>
      <c r="W22" s="71"/>
      <c r="X22" s="76"/>
    </row>
    <row r="23" spans="1:24" ht="10.5" customHeight="1">
      <c r="A23" s="84" t="s">
        <v>61</v>
      </c>
      <c r="B23" s="85" t="s">
        <v>62</v>
      </c>
      <c r="C23" s="85" t="s">
        <v>63</v>
      </c>
      <c r="D23" s="75">
        <v>4254</v>
      </c>
      <c r="E23" s="75">
        <v>4253</v>
      </c>
      <c r="F23" s="75">
        <v>4373</v>
      </c>
      <c r="G23" s="75">
        <v>766</v>
      </c>
      <c r="H23" s="75">
        <v>1019</v>
      </c>
      <c r="I23" s="75">
        <v>2588</v>
      </c>
      <c r="J23" s="75">
        <v>2086</v>
      </c>
      <c r="K23" s="75">
        <v>0</v>
      </c>
      <c r="L23" s="75">
        <v>172</v>
      </c>
      <c r="M23" s="75">
        <v>0</v>
      </c>
      <c r="N23" s="75">
        <v>0</v>
      </c>
      <c r="O23" s="75">
        <v>330</v>
      </c>
      <c r="P23" s="70">
        <f aca="true" t="shared" si="6" ref="P23:P33">SUM(J23:O23)</f>
        <v>2588</v>
      </c>
      <c r="Q23" s="70">
        <f aca="true" t="shared" si="7" ref="Q23:Q33">SUM(P23-I23)</f>
        <v>0</v>
      </c>
      <c r="R23" s="70">
        <f t="shared" si="3"/>
        <v>0</v>
      </c>
      <c r="S23" s="71"/>
      <c r="T23" s="71"/>
      <c r="U23" s="71"/>
      <c r="V23" s="71"/>
      <c r="W23" s="71"/>
      <c r="X23" s="78"/>
    </row>
    <row r="24" spans="1:24" ht="10.5" customHeight="1">
      <c r="A24" s="84" t="s">
        <v>64</v>
      </c>
      <c r="B24" s="85" t="s">
        <v>65</v>
      </c>
      <c r="C24" s="85" t="s">
        <v>66</v>
      </c>
      <c r="D24" s="75">
        <v>2372</v>
      </c>
      <c r="E24" s="75">
        <v>2391</v>
      </c>
      <c r="F24" s="75">
        <v>2451</v>
      </c>
      <c r="G24" s="75">
        <v>246</v>
      </c>
      <c r="H24" s="75">
        <v>357</v>
      </c>
      <c r="I24" s="75">
        <v>1848</v>
      </c>
      <c r="J24" s="75">
        <v>708</v>
      </c>
      <c r="K24" s="75">
        <v>1140</v>
      </c>
      <c r="L24" s="75">
        <v>0</v>
      </c>
      <c r="M24" s="75">
        <v>0</v>
      </c>
      <c r="N24" s="75">
        <v>0</v>
      </c>
      <c r="O24" s="75">
        <v>0</v>
      </c>
      <c r="P24" s="70">
        <f t="shared" si="6"/>
        <v>1848</v>
      </c>
      <c r="Q24" s="70">
        <f t="shared" si="7"/>
        <v>0</v>
      </c>
      <c r="R24" s="70">
        <f t="shared" si="3"/>
        <v>0</v>
      </c>
      <c r="S24" s="71"/>
      <c r="T24" s="71"/>
      <c r="U24" s="71"/>
      <c r="V24" s="71"/>
      <c r="W24" s="71"/>
      <c r="X24" s="78"/>
    </row>
    <row r="25" spans="1:24" ht="10.5" customHeight="1">
      <c r="A25" s="84" t="s">
        <v>67</v>
      </c>
      <c r="B25" s="85" t="s">
        <v>68</v>
      </c>
      <c r="C25" s="85" t="s">
        <v>69</v>
      </c>
      <c r="D25" s="75">
        <v>1433</v>
      </c>
      <c r="E25" s="75">
        <v>1492</v>
      </c>
      <c r="F25" s="75">
        <v>1685</v>
      </c>
      <c r="G25" s="75">
        <v>1465</v>
      </c>
      <c r="H25" s="75">
        <v>0</v>
      </c>
      <c r="I25" s="75">
        <v>220</v>
      </c>
      <c r="J25" s="75">
        <v>0</v>
      </c>
      <c r="K25" s="75">
        <v>220</v>
      </c>
      <c r="L25" s="75">
        <v>0</v>
      </c>
      <c r="M25" s="75">
        <v>0</v>
      </c>
      <c r="N25" s="75">
        <v>0</v>
      </c>
      <c r="O25" s="75">
        <v>0</v>
      </c>
      <c r="P25" s="70">
        <f t="shared" si="6"/>
        <v>220</v>
      </c>
      <c r="Q25" s="70">
        <f t="shared" si="7"/>
        <v>0</v>
      </c>
      <c r="R25" s="70">
        <f t="shared" si="3"/>
        <v>0</v>
      </c>
      <c r="S25" s="71"/>
      <c r="T25" s="71"/>
      <c r="U25" s="71"/>
      <c r="V25" s="71"/>
      <c r="W25" s="71"/>
      <c r="X25" s="78"/>
    </row>
    <row r="26" spans="1:24" ht="10.5" customHeight="1">
      <c r="A26" s="84"/>
      <c r="B26" s="85" t="s">
        <v>70</v>
      </c>
      <c r="C26" s="85" t="s">
        <v>71</v>
      </c>
      <c r="D26" s="75">
        <v>12693</v>
      </c>
      <c r="E26" s="75">
        <v>12463</v>
      </c>
      <c r="F26" s="75">
        <v>12848</v>
      </c>
      <c r="G26" s="75">
        <v>3951</v>
      </c>
      <c r="H26" s="75">
        <v>2449</v>
      </c>
      <c r="I26" s="75">
        <v>6448</v>
      </c>
      <c r="J26" s="75">
        <v>4643</v>
      </c>
      <c r="K26" s="75">
        <v>791</v>
      </c>
      <c r="L26" s="75">
        <v>399</v>
      </c>
      <c r="M26" s="75">
        <v>183</v>
      </c>
      <c r="N26" s="75">
        <v>432</v>
      </c>
      <c r="O26" s="75">
        <v>0</v>
      </c>
      <c r="P26" s="70">
        <f t="shared" si="6"/>
        <v>6448</v>
      </c>
      <c r="Q26" s="70">
        <f t="shared" si="7"/>
        <v>0</v>
      </c>
      <c r="R26" s="70">
        <f t="shared" si="3"/>
        <v>0</v>
      </c>
      <c r="S26" s="71"/>
      <c r="T26" s="71"/>
      <c r="U26" s="71"/>
      <c r="V26" s="71"/>
      <c r="W26" s="71"/>
      <c r="X26" s="78"/>
    </row>
    <row r="27" spans="1:24" ht="10.5" customHeight="1">
      <c r="A27" s="84"/>
      <c r="B27" s="85" t="s">
        <v>72</v>
      </c>
      <c r="C27" s="85" t="s">
        <v>73</v>
      </c>
      <c r="D27" s="75">
        <v>1434</v>
      </c>
      <c r="E27" s="75">
        <v>1441</v>
      </c>
      <c r="F27" s="75">
        <v>1563</v>
      </c>
      <c r="G27" s="75">
        <v>1164</v>
      </c>
      <c r="H27" s="75">
        <v>0</v>
      </c>
      <c r="I27" s="75">
        <v>399</v>
      </c>
      <c r="J27" s="75">
        <v>260</v>
      </c>
      <c r="K27" s="75">
        <v>139</v>
      </c>
      <c r="L27" s="75">
        <v>0</v>
      </c>
      <c r="M27" s="75">
        <v>0</v>
      </c>
      <c r="N27" s="75">
        <v>0</v>
      </c>
      <c r="O27" s="75">
        <v>0</v>
      </c>
      <c r="P27" s="70">
        <f t="shared" si="6"/>
        <v>399</v>
      </c>
      <c r="Q27" s="70">
        <f t="shared" si="7"/>
        <v>0</v>
      </c>
      <c r="R27" s="70">
        <f t="shared" si="3"/>
        <v>0</v>
      </c>
      <c r="S27" s="71"/>
      <c r="T27" s="71"/>
      <c r="U27" s="71"/>
      <c r="V27" s="71"/>
      <c r="W27" s="71"/>
      <c r="X27" s="78"/>
    </row>
    <row r="28" spans="1:25" ht="10.5" customHeight="1">
      <c r="A28" s="84" t="s">
        <v>74</v>
      </c>
      <c r="B28" s="85" t="s">
        <v>75</v>
      </c>
      <c r="C28" s="85" t="s">
        <v>76</v>
      </c>
      <c r="D28" s="75">
        <v>1052</v>
      </c>
      <c r="E28" s="75">
        <v>1043</v>
      </c>
      <c r="F28" s="75">
        <v>1070</v>
      </c>
      <c r="G28" s="75">
        <v>0</v>
      </c>
      <c r="H28" s="75">
        <v>0</v>
      </c>
      <c r="I28" s="75">
        <v>1070</v>
      </c>
      <c r="J28" s="75">
        <v>529</v>
      </c>
      <c r="K28" s="75">
        <v>541</v>
      </c>
      <c r="L28" s="75">
        <v>0</v>
      </c>
      <c r="M28" s="75">
        <v>0</v>
      </c>
      <c r="N28" s="75">
        <v>0</v>
      </c>
      <c r="O28" s="75">
        <v>0</v>
      </c>
      <c r="P28" s="70">
        <f t="shared" si="6"/>
        <v>1070</v>
      </c>
      <c r="Q28" s="70">
        <f t="shared" si="7"/>
        <v>0</v>
      </c>
      <c r="R28" s="70">
        <f t="shared" si="3"/>
        <v>0</v>
      </c>
      <c r="S28" s="71"/>
      <c r="T28" s="71"/>
      <c r="U28" s="71"/>
      <c r="V28" s="71"/>
      <c r="W28" s="71"/>
      <c r="X28" s="71"/>
      <c r="Y28" s="78"/>
    </row>
    <row r="29" spans="1:25" ht="10.5" customHeight="1">
      <c r="A29" s="84" t="s">
        <v>77</v>
      </c>
      <c r="B29" s="85" t="s">
        <v>78</v>
      </c>
      <c r="C29" s="85" t="s">
        <v>79</v>
      </c>
      <c r="D29" s="75">
        <v>3003</v>
      </c>
      <c r="E29" s="75">
        <v>3007</v>
      </c>
      <c r="F29" s="75">
        <v>3070</v>
      </c>
      <c r="G29" s="75">
        <v>669</v>
      </c>
      <c r="H29" s="75">
        <v>539</v>
      </c>
      <c r="I29" s="75">
        <v>1862</v>
      </c>
      <c r="J29" s="75">
        <v>1746</v>
      </c>
      <c r="K29" s="75">
        <v>116</v>
      </c>
      <c r="L29" s="75">
        <v>0</v>
      </c>
      <c r="M29" s="75">
        <v>0</v>
      </c>
      <c r="N29" s="75">
        <v>0</v>
      </c>
      <c r="O29" s="75">
        <v>0</v>
      </c>
      <c r="P29" s="70">
        <f t="shared" si="6"/>
        <v>1862</v>
      </c>
      <c r="Q29" s="70">
        <f t="shared" si="7"/>
        <v>0</v>
      </c>
      <c r="R29" s="70">
        <f t="shared" si="3"/>
        <v>0</v>
      </c>
      <c r="S29" s="71"/>
      <c r="T29" s="71"/>
      <c r="U29" s="71"/>
      <c r="V29" s="71"/>
      <c r="W29" s="71"/>
      <c r="X29" s="71"/>
      <c r="Y29" s="78"/>
    </row>
    <row r="30" spans="1:25" ht="10.5" customHeight="1">
      <c r="A30" s="84" t="s">
        <v>80</v>
      </c>
      <c r="B30" s="85" t="s">
        <v>81</v>
      </c>
      <c r="C30" s="85" t="s">
        <v>82</v>
      </c>
      <c r="D30" s="75">
        <v>2280</v>
      </c>
      <c r="E30" s="75">
        <v>2306</v>
      </c>
      <c r="F30" s="75">
        <v>2347</v>
      </c>
      <c r="G30" s="75">
        <v>161</v>
      </c>
      <c r="H30" s="75">
        <v>325</v>
      </c>
      <c r="I30" s="75">
        <v>1861</v>
      </c>
      <c r="J30" s="75">
        <v>774</v>
      </c>
      <c r="K30" s="75">
        <v>1087</v>
      </c>
      <c r="L30" s="75">
        <v>0</v>
      </c>
      <c r="M30" s="75">
        <v>0</v>
      </c>
      <c r="N30" s="75">
        <v>0</v>
      </c>
      <c r="O30" s="75">
        <v>0</v>
      </c>
      <c r="P30" s="70">
        <f t="shared" si="6"/>
        <v>1861</v>
      </c>
      <c r="Q30" s="70">
        <f t="shared" si="7"/>
        <v>0</v>
      </c>
      <c r="R30" s="70">
        <f t="shared" si="3"/>
        <v>0</v>
      </c>
      <c r="S30" s="71"/>
      <c r="T30" s="71"/>
      <c r="U30" s="71"/>
      <c r="V30" s="71"/>
      <c r="W30" s="71"/>
      <c r="X30" s="71"/>
      <c r="Y30" s="78"/>
    </row>
    <row r="31" spans="4:24" ht="10.5" customHeight="1"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0">
        <f t="shared" si="6"/>
        <v>0</v>
      </c>
      <c r="Q31" s="70">
        <f t="shared" si="7"/>
        <v>0</v>
      </c>
      <c r="R31" s="70">
        <f t="shared" si="3"/>
        <v>0</v>
      </c>
      <c r="S31" s="71"/>
      <c r="T31" s="71"/>
      <c r="U31" s="71"/>
      <c r="V31" s="71"/>
      <c r="W31" s="71"/>
      <c r="X31" s="78"/>
    </row>
    <row r="32" spans="1:24" ht="10.5" customHeight="1">
      <c r="A32" s="71"/>
      <c r="B32" s="71"/>
      <c r="C32" s="71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69"/>
      <c r="P32" s="70">
        <f t="shared" si="6"/>
        <v>0</v>
      </c>
      <c r="Q32" s="70">
        <f t="shared" si="7"/>
        <v>0</v>
      </c>
      <c r="R32" s="70">
        <f t="shared" si="3"/>
        <v>0</v>
      </c>
      <c r="S32" s="71"/>
      <c r="T32" s="71"/>
      <c r="U32" s="71"/>
      <c r="V32" s="71"/>
      <c r="W32" s="71"/>
      <c r="X32" s="78"/>
    </row>
    <row r="33" spans="1:24" ht="10.5" customHeight="1">
      <c r="A33" s="81" t="s">
        <v>83</v>
      </c>
      <c r="B33" s="88"/>
      <c r="C33" s="88"/>
      <c r="D33" s="75">
        <f aca="true" t="shared" si="8" ref="D33:O33">SUM(D35:D40)</f>
        <v>12975</v>
      </c>
      <c r="E33" s="75">
        <f t="shared" si="8"/>
        <v>12963</v>
      </c>
      <c r="F33" s="75">
        <f t="shared" si="8"/>
        <v>13328</v>
      </c>
      <c r="G33" s="75">
        <f t="shared" si="8"/>
        <v>3096</v>
      </c>
      <c r="H33" s="75">
        <f t="shared" si="8"/>
        <v>2776</v>
      </c>
      <c r="I33" s="75">
        <f t="shared" si="8"/>
        <v>7456</v>
      </c>
      <c r="J33" s="75">
        <f t="shared" si="8"/>
        <v>7093</v>
      </c>
      <c r="K33" s="75">
        <f t="shared" si="8"/>
        <v>0</v>
      </c>
      <c r="L33" s="75">
        <f t="shared" si="8"/>
        <v>171</v>
      </c>
      <c r="M33" s="75">
        <f t="shared" si="8"/>
        <v>192</v>
      </c>
      <c r="N33" s="75">
        <f t="shared" si="8"/>
        <v>0</v>
      </c>
      <c r="O33" s="75">
        <f t="shared" si="8"/>
        <v>0</v>
      </c>
      <c r="P33" s="70">
        <f t="shared" si="6"/>
        <v>7456</v>
      </c>
      <c r="Q33" s="70">
        <f t="shared" si="7"/>
        <v>0</v>
      </c>
      <c r="R33" s="70">
        <f t="shared" si="3"/>
        <v>0</v>
      </c>
      <c r="S33" s="71"/>
      <c r="T33" s="71"/>
      <c r="U33" s="71"/>
      <c r="V33" s="71"/>
      <c r="W33" s="71"/>
      <c r="X33" s="78"/>
    </row>
    <row r="34" spans="1:24" ht="4.5" customHeight="1">
      <c r="A34" s="71"/>
      <c r="B34" s="88"/>
      <c r="C34" s="88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0"/>
      <c r="Q34" s="70"/>
      <c r="R34" s="70">
        <f t="shared" si="3"/>
        <v>0</v>
      </c>
      <c r="S34" s="71"/>
      <c r="T34" s="71"/>
      <c r="U34" s="71"/>
      <c r="V34" s="71"/>
      <c r="W34" s="71"/>
      <c r="X34" s="78"/>
    </row>
    <row r="35" spans="1:24" ht="10.5" customHeight="1">
      <c r="A35" s="84" t="s">
        <v>84</v>
      </c>
      <c r="B35" s="85" t="s">
        <v>85</v>
      </c>
      <c r="C35" s="85" t="s">
        <v>86</v>
      </c>
      <c r="D35" s="75">
        <v>3430</v>
      </c>
      <c r="E35" s="75">
        <v>3435</v>
      </c>
      <c r="F35" s="75">
        <v>3506</v>
      </c>
      <c r="G35" s="75">
        <v>740</v>
      </c>
      <c r="H35" s="75">
        <v>788</v>
      </c>
      <c r="I35" s="75">
        <v>1978</v>
      </c>
      <c r="J35" s="75">
        <v>1911</v>
      </c>
      <c r="K35" s="75">
        <v>0</v>
      </c>
      <c r="L35" s="75">
        <v>67</v>
      </c>
      <c r="M35" s="75">
        <v>0</v>
      </c>
      <c r="N35" s="75">
        <v>0</v>
      </c>
      <c r="O35" s="75">
        <v>0</v>
      </c>
      <c r="P35" s="70">
        <f aca="true" t="shared" si="9" ref="P35:P42">SUM(J35:O35)</f>
        <v>1978</v>
      </c>
      <c r="Q35" s="70">
        <f aca="true" t="shared" si="10" ref="Q35:Q42">SUM(P35-I35)</f>
        <v>0</v>
      </c>
      <c r="R35" s="70">
        <f t="shared" si="3"/>
        <v>0</v>
      </c>
      <c r="S35" s="71"/>
      <c r="T35" s="71"/>
      <c r="U35" s="71"/>
      <c r="V35" s="71"/>
      <c r="W35" s="71"/>
      <c r="X35" s="78"/>
    </row>
    <row r="36" spans="1:24" ht="10.5" customHeight="1">
      <c r="A36" s="84"/>
      <c r="B36" s="85" t="s">
        <v>87</v>
      </c>
      <c r="C36" s="85" t="s">
        <v>88</v>
      </c>
      <c r="D36" s="75">
        <v>938</v>
      </c>
      <c r="E36" s="75">
        <v>950</v>
      </c>
      <c r="F36" s="75">
        <v>967</v>
      </c>
      <c r="G36" s="75">
        <v>44</v>
      </c>
      <c r="H36" s="75">
        <v>0</v>
      </c>
      <c r="I36" s="75">
        <v>923</v>
      </c>
      <c r="J36" s="75">
        <v>923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0">
        <f t="shared" si="9"/>
        <v>923</v>
      </c>
      <c r="Q36" s="70">
        <f t="shared" si="10"/>
        <v>0</v>
      </c>
      <c r="R36" s="70">
        <f t="shared" si="3"/>
        <v>0</v>
      </c>
      <c r="S36" s="71"/>
      <c r="T36" s="71"/>
      <c r="U36" s="71"/>
      <c r="V36" s="71"/>
      <c r="W36" s="71"/>
      <c r="X36" s="78"/>
    </row>
    <row r="37" spans="1:24" ht="10.5" customHeight="1">
      <c r="A37" s="84"/>
      <c r="B37" s="85" t="s">
        <v>89</v>
      </c>
      <c r="C37" s="85" t="s">
        <v>90</v>
      </c>
      <c r="D37" s="75">
        <v>4289</v>
      </c>
      <c r="E37" s="75">
        <v>4302</v>
      </c>
      <c r="F37" s="75">
        <v>4400</v>
      </c>
      <c r="G37" s="75">
        <v>857</v>
      </c>
      <c r="H37" s="75">
        <v>1306</v>
      </c>
      <c r="I37" s="75">
        <v>2237</v>
      </c>
      <c r="J37" s="75">
        <v>2237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0">
        <f t="shared" si="9"/>
        <v>2237</v>
      </c>
      <c r="Q37" s="70">
        <f t="shared" si="10"/>
        <v>0</v>
      </c>
      <c r="R37" s="70">
        <f t="shared" si="3"/>
        <v>0</v>
      </c>
      <c r="S37" s="71"/>
      <c r="T37" s="71"/>
      <c r="U37" s="71"/>
      <c r="V37" s="71"/>
      <c r="W37" s="71"/>
      <c r="X37" s="78"/>
    </row>
    <row r="38" spans="1:24" ht="10.5" customHeight="1">
      <c r="A38" s="84"/>
      <c r="B38" s="85" t="s">
        <v>91</v>
      </c>
      <c r="C38" s="85" t="s">
        <v>92</v>
      </c>
      <c r="D38" s="75">
        <v>1044</v>
      </c>
      <c r="E38" s="75">
        <v>996</v>
      </c>
      <c r="F38" s="75">
        <v>1076</v>
      </c>
      <c r="G38" s="75">
        <v>1076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0">
        <f t="shared" si="9"/>
        <v>0</v>
      </c>
      <c r="Q38" s="70">
        <f t="shared" si="10"/>
        <v>0</v>
      </c>
      <c r="R38" s="70">
        <f t="shared" si="3"/>
        <v>0</v>
      </c>
      <c r="S38" s="71"/>
      <c r="T38" s="71"/>
      <c r="U38" s="71"/>
      <c r="V38" s="71"/>
      <c r="W38" s="71"/>
      <c r="X38" s="78"/>
    </row>
    <row r="39" spans="1:24" ht="10.5" customHeight="1">
      <c r="A39" s="84"/>
      <c r="B39" s="85" t="s">
        <v>93</v>
      </c>
      <c r="C39" s="85" t="s">
        <v>94</v>
      </c>
      <c r="D39" s="75">
        <v>3274</v>
      </c>
      <c r="E39" s="75">
        <v>3280</v>
      </c>
      <c r="F39" s="75">
        <v>3379</v>
      </c>
      <c r="G39" s="75">
        <v>379</v>
      </c>
      <c r="H39" s="75">
        <v>682</v>
      </c>
      <c r="I39" s="75">
        <v>2318</v>
      </c>
      <c r="J39" s="75">
        <v>2022</v>
      </c>
      <c r="K39" s="75">
        <v>0</v>
      </c>
      <c r="L39" s="75">
        <v>104</v>
      </c>
      <c r="M39" s="75">
        <v>192</v>
      </c>
      <c r="N39" s="75">
        <v>0</v>
      </c>
      <c r="O39" s="75">
        <v>0</v>
      </c>
      <c r="P39" s="70">
        <f t="shared" si="9"/>
        <v>2318</v>
      </c>
      <c r="Q39" s="70">
        <f t="shared" si="10"/>
        <v>0</v>
      </c>
      <c r="R39" s="70">
        <f t="shared" si="3"/>
        <v>0</v>
      </c>
      <c r="S39" s="71"/>
      <c r="T39" s="71"/>
      <c r="U39" s="71"/>
      <c r="V39" s="71"/>
      <c r="W39" s="71"/>
      <c r="X39" s="78"/>
    </row>
    <row r="40" spans="1:24" ht="10.5" customHeight="1">
      <c r="A40" s="84"/>
      <c r="B40" s="71"/>
      <c r="C40" s="71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0">
        <f t="shared" si="9"/>
        <v>0</v>
      </c>
      <c r="Q40" s="70">
        <f t="shared" si="10"/>
        <v>0</v>
      </c>
      <c r="R40" s="70">
        <f t="shared" si="3"/>
        <v>0</v>
      </c>
      <c r="S40" s="71"/>
      <c r="T40" s="71"/>
      <c r="U40" s="71"/>
      <c r="V40" s="71"/>
      <c r="W40" s="71"/>
      <c r="X40" s="78"/>
    </row>
    <row r="41" spans="1:24" ht="10.5" customHeight="1">
      <c r="A41" s="84"/>
      <c r="B41" s="85"/>
      <c r="C41" s="8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0">
        <f t="shared" si="9"/>
        <v>0</v>
      </c>
      <c r="Q41" s="70">
        <f t="shared" si="10"/>
        <v>0</v>
      </c>
      <c r="R41" s="70">
        <f t="shared" si="3"/>
        <v>0</v>
      </c>
      <c r="S41" s="71"/>
      <c r="T41" s="71"/>
      <c r="U41" s="71"/>
      <c r="V41" s="71"/>
      <c r="W41" s="71"/>
      <c r="X41" s="78"/>
    </row>
    <row r="42" spans="1:24" ht="10.5" customHeight="1">
      <c r="A42" s="81" t="s">
        <v>95</v>
      </c>
      <c r="B42" s="85"/>
      <c r="C42" s="85"/>
      <c r="D42" s="75">
        <f aca="true" t="shared" si="11" ref="D42:O42">SUM(D44:D50)</f>
        <v>28475</v>
      </c>
      <c r="E42" s="75">
        <f t="shared" si="11"/>
        <v>28646</v>
      </c>
      <c r="F42" s="75">
        <f t="shared" si="11"/>
        <v>29951</v>
      </c>
      <c r="G42" s="75">
        <f t="shared" si="11"/>
        <v>7459</v>
      </c>
      <c r="H42" s="75">
        <f t="shared" si="11"/>
        <v>4273</v>
      </c>
      <c r="I42" s="75">
        <f t="shared" si="11"/>
        <v>18219</v>
      </c>
      <c r="J42" s="75">
        <f t="shared" si="11"/>
        <v>13833</v>
      </c>
      <c r="K42" s="75">
        <f t="shared" si="11"/>
        <v>3050</v>
      </c>
      <c r="L42" s="75">
        <f t="shared" si="11"/>
        <v>425</v>
      </c>
      <c r="M42" s="75">
        <f t="shared" si="11"/>
        <v>477</v>
      </c>
      <c r="N42" s="75">
        <f t="shared" si="11"/>
        <v>434</v>
      </c>
      <c r="O42" s="75">
        <f t="shared" si="11"/>
        <v>0</v>
      </c>
      <c r="P42" s="70">
        <f t="shared" si="9"/>
        <v>18219</v>
      </c>
      <c r="Q42" s="70">
        <f t="shared" si="10"/>
        <v>0</v>
      </c>
      <c r="R42" s="70">
        <f t="shared" si="3"/>
        <v>0</v>
      </c>
      <c r="S42" s="71"/>
      <c r="T42" s="71"/>
      <c r="U42" s="71"/>
      <c r="V42" s="71"/>
      <c r="W42" s="71"/>
      <c r="X42" s="78"/>
    </row>
    <row r="43" spans="1:24" ht="4.5" customHeight="1">
      <c r="A43" s="84"/>
      <c r="B43" s="85"/>
      <c r="C43" s="85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0"/>
      <c r="Q43" s="70"/>
      <c r="R43" s="70">
        <f t="shared" si="3"/>
        <v>0</v>
      </c>
      <c r="S43" s="71"/>
      <c r="T43" s="71"/>
      <c r="U43" s="71"/>
      <c r="V43" s="71"/>
      <c r="W43" s="71"/>
      <c r="X43" s="76"/>
    </row>
    <row r="44" spans="1:24" ht="10.5" customHeight="1">
      <c r="A44" s="84" t="s">
        <v>96</v>
      </c>
      <c r="B44" s="85" t="s">
        <v>97</v>
      </c>
      <c r="C44" s="85" t="s">
        <v>98</v>
      </c>
      <c r="D44" s="75">
        <v>6791</v>
      </c>
      <c r="E44" s="75">
        <v>6901</v>
      </c>
      <c r="F44" s="75">
        <v>7278</v>
      </c>
      <c r="G44" s="75">
        <v>2100</v>
      </c>
      <c r="H44" s="75">
        <v>1091</v>
      </c>
      <c r="I44" s="75">
        <v>4087</v>
      </c>
      <c r="J44" s="75">
        <v>3315</v>
      </c>
      <c r="K44" s="75">
        <v>419</v>
      </c>
      <c r="L44" s="75">
        <v>218</v>
      </c>
      <c r="M44" s="75">
        <v>46</v>
      </c>
      <c r="N44" s="75">
        <v>89</v>
      </c>
      <c r="O44" s="75">
        <v>0</v>
      </c>
      <c r="P44" s="70">
        <f aca="true" t="shared" si="12" ref="P44:P52">SUM(J44:O44)</f>
        <v>4087</v>
      </c>
      <c r="Q44" s="70">
        <f aca="true" t="shared" si="13" ref="Q44:Q52">SUM(P44-I44)</f>
        <v>0</v>
      </c>
      <c r="R44" s="70">
        <f t="shared" si="3"/>
        <v>0</v>
      </c>
      <c r="S44" s="71"/>
      <c r="T44" s="71"/>
      <c r="U44" s="71"/>
      <c r="V44" s="71"/>
      <c r="W44" s="71"/>
      <c r="X44" s="78"/>
    </row>
    <row r="45" spans="1:24" ht="10.5" customHeight="1">
      <c r="A45" s="84" t="s">
        <v>84</v>
      </c>
      <c r="B45" s="85" t="s">
        <v>99</v>
      </c>
      <c r="C45" s="85" t="s">
        <v>100</v>
      </c>
      <c r="D45" s="75">
        <v>4132</v>
      </c>
      <c r="E45" s="75">
        <v>4134</v>
      </c>
      <c r="F45" s="75">
        <v>4301</v>
      </c>
      <c r="G45" s="75">
        <v>374</v>
      </c>
      <c r="H45" s="75">
        <v>915</v>
      </c>
      <c r="I45" s="75">
        <v>3012</v>
      </c>
      <c r="J45" s="75">
        <v>2132</v>
      </c>
      <c r="K45" s="75">
        <v>680</v>
      </c>
      <c r="L45" s="75">
        <v>0</v>
      </c>
      <c r="M45" s="75">
        <v>0</v>
      </c>
      <c r="N45" s="75">
        <v>200</v>
      </c>
      <c r="O45" s="75">
        <v>0</v>
      </c>
      <c r="P45" s="70">
        <f t="shared" si="12"/>
        <v>3012</v>
      </c>
      <c r="Q45" s="70">
        <f t="shared" si="13"/>
        <v>0</v>
      </c>
      <c r="R45" s="70">
        <f t="shared" si="3"/>
        <v>0</v>
      </c>
      <c r="S45" s="71"/>
      <c r="T45" s="71"/>
      <c r="U45" s="71"/>
      <c r="V45" s="71"/>
      <c r="W45" s="71"/>
      <c r="X45" s="78"/>
    </row>
    <row r="46" spans="1:24" ht="10.5" customHeight="1">
      <c r="A46" s="84"/>
      <c r="B46" s="698" t="s">
        <v>527</v>
      </c>
      <c r="C46" s="85" t="s">
        <v>102</v>
      </c>
      <c r="D46" s="75">
        <v>5568</v>
      </c>
      <c r="E46" s="75">
        <v>5512</v>
      </c>
      <c r="F46" s="75">
        <v>5670</v>
      </c>
      <c r="G46" s="75">
        <v>998</v>
      </c>
      <c r="H46" s="75">
        <v>477</v>
      </c>
      <c r="I46" s="75">
        <v>4195</v>
      </c>
      <c r="J46" s="75">
        <v>3714</v>
      </c>
      <c r="K46" s="75">
        <v>481</v>
      </c>
      <c r="L46" s="75">
        <v>0</v>
      </c>
      <c r="M46" s="75">
        <v>0</v>
      </c>
      <c r="N46" s="75">
        <v>0</v>
      </c>
      <c r="O46" s="75">
        <v>0</v>
      </c>
      <c r="P46" s="70">
        <f t="shared" si="12"/>
        <v>4195</v>
      </c>
      <c r="Q46" s="70">
        <f t="shared" si="13"/>
        <v>0</v>
      </c>
      <c r="R46" s="70">
        <f t="shared" si="3"/>
        <v>0</v>
      </c>
      <c r="S46" s="71"/>
      <c r="T46" s="71"/>
      <c r="U46" s="71"/>
      <c r="V46" s="71"/>
      <c r="W46" s="71"/>
      <c r="X46" s="78"/>
    </row>
    <row r="47" spans="1:24" ht="10.5" customHeight="1">
      <c r="A47" s="84"/>
      <c r="B47" s="85" t="s">
        <v>103</v>
      </c>
      <c r="C47" s="85" t="s">
        <v>104</v>
      </c>
      <c r="D47" s="75">
        <v>2387</v>
      </c>
      <c r="E47" s="75">
        <v>2445</v>
      </c>
      <c r="F47" s="75">
        <v>2652</v>
      </c>
      <c r="G47" s="75">
        <v>1730</v>
      </c>
      <c r="H47" s="75">
        <v>0</v>
      </c>
      <c r="I47" s="75">
        <v>922</v>
      </c>
      <c r="J47" s="75">
        <v>479</v>
      </c>
      <c r="K47" s="75">
        <v>298</v>
      </c>
      <c r="L47" s="75">
        <v>0</v>
      </c>
      <c r="M47" s="75">
        <v>0</v>
      </c>
      <c r="N47" s="75">
        <v>145</v>
      </c>
      <c r="O47" s="75">
        <v>0</v>
      </c>
      <c r="P47" s="70">
        <f t="shared" si="12"/>
        <v>922</v>
      </c>
      <c r="Q47" s="70">
        <f t="shared" si="13"/>
        <v>0</v>
      </c>
      <c r="R47" s="70">
        <f t="shared" si="3"/>
        <v>0</v>
      </c>
      <c r="S47" s="71"/>
      <c r="T47" s="71"/>
      <c r="U47" s="71"/>
      <c r="V47" s="71"/>
      <c r="W47" s="71"/>
      <c r="X47" s="78"/>
    </row>
    <row r="48" spans="1:24" ht="10.5" customHeight="1">
      <c r="A48" s="84"/>
      <c r="B48" s="85" t="s">
        <v>84</v>
      </c>
      <c r="C48" s="85" t="s">
        <v>105</v>
      </c>
      <c r="D48" s="75">
        <v>5235</v>
      </c>
      <c r="E48" s="75">
        <v>5253</v>
      </c>
      <c r="F48" s="75">
        <v>5391</v>
      </c>
      <c r="G48" s="75">
        <v>954</v>
      </c>
      <c r="H48" s="75">
        <v>1267</v>
      </c>
      <c r="I48" s="75">
        <v>3170</v>
      </c>
      <c r="J48" s="75">
        <v>2269</v>
      </c>
      <c r="K48" s="75">
        <v>467</v>
      </c>
      <c r="L48" s="75">
        <v>161</v>
      </c>
      <c r="M48" s="75">
        <v>273</v>
      </c>
      <c r="N48" s="75">
        <v>0</v>
      </c>
      <c r="O48" s="75">
        <v>0</v>
      </c>
      <c r="P48" s="70">
        <f t="shared" si="12"/>
        <v>3170</v>
      </c>
      <c r="Q48" s="70">
        <f t="shared" si="13"/>
        <v>0</v>
      </c>
      <c r="R48" s="70">
        <f aca="true" t="shared" si="14" ref="R48:R68">SUM(F48-G48-H48-I48)</f>
        <v>0</v>
      </c>
      <c r="S48" s="71"/>
      <c r="T48" s="71"/>
      <c r="U48" s="71"/>
      <c r="V48" s="71"/>
      <c r="W48" s="71"/>
      <c r="X48" s="78"/>
    </row>
    <row r="49" spans="1:24" ht="10.5" customHeight="1">
      <c r="A49" s="84"/>
      <c r="B49" s="85" t="s">
        <v>106</v>
      </c>
      <c r="C49" s="85" t="s">
        <v>107</v>
      </c>
      <c r="D49" s="75">
        <v>4362</v>
      </c>
      <c r="E49" s="75">
        <v>4401</v>
      </c>
      <c r="F49" s="75">
        <v>4659</v>
      </c>
      <c r="G49" s="75">
        <v>1303</v>
      </c>
      <c r="H49" s="75">
        <v>523</v>
      </c>
      <c r="I49" s="75">
        <v>2833</v>
      </c>
      <c r="J49" s="75">
        <v>1924</v>
      </c>
      <c r="K49" s="75">
        <v>705</v>
      </c>
      <c r="L49" s="75">
        <v>46</v>
      </c>
      <c r="M49" s="75">
        <v>158</v>
      </c>
      <c r="N49" s="75">
        <v>0</v>
      </c>
      <c r="O49" s="75">
        <v>0</v>
      </c>
      <c r="P49" s="70">
        <f t="shared" si="12"/>
        <v>2833</v>
      </c>
      <c r="Q49" s="70">
        <f t="shared" si="13"/>
        <v>0</v>
      </c>
      <c r="R49" s="70">
        <f t="shared" si="14"/>
        <v>0</v>
      </c>
      <c r="S49" s="71"/>
      <c r="T49" s="71"/>
      <c r="U49" s="71"/>
      <c r="V49" s="71"/>
      <c r="W49" s="71"/>
      <c r="X49" s="78"/>
    </row>
    <row r="50" spans="1:24" ht="10.5" customHeight="1">
      <c r="A50" s="71"/>
      <c r="B50" s="71"/>
      <c r="C50" s="71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0">
        <f t="shared" si="12"/>
        <v>0</v>
      </c>
      <c r="Q50" s="70">
        <f t="shared" si="13"/>
        <v>0</v>
      </c>
      <c r="R50" s="70">
        <f t="shared" si="14"/>
        <v>0</v>
      </c>
      <c r="S50" s="71"/>
      <c r="X50" s="78"/>
    </row>
    <row r="51" spans="1:24" ht="10.5" customHeight="1">
      <c r="A51" s="71"/>
      <c r="B51" s="85"/>
      <c r="C51" s="85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0">
        <f t="shared" si="12"/>
        <v>0</v>
      </c>
      <c r="Q51" s="70">
        <f t="shared" si="13"/>
        <v>0</v>
      </c>
      <c r="R51" s="70">
        <f t="shared" si="14"/>
        <v>0</v>
      </c>
      <c r="S51" s="71"/>
      <c r="T51" s="71"/>
      <c r="U51" s="71"/>
      <c r="V51" s="71"/>
      <c r="W51" s="71"/>
      <c r="X51" s="78"/>
    </row>
    <row r="52" spans="1:24" ht="10.5" customHeight="1">
      <c r="A52" s="81" t="s">
        <v>108</v>
      </c>
      <c r="B52" s="85"/>
      <c r="C52" s="85"/>
      <c r="D52" s="75">
        <f aca="true" t="shared" si="15" ref="D52:O52">SUM(D54:D63)</f>
        <v>28389</v>
      </c>
      <c r="E52" s="75">
        <f t="shared" si="15"/>
        <v>28644</v>
      </c>
      <c r="F52" s="75">
        <f t="shared" si="15"/>
        <v>29626</v>
      </c>
      <c r="G52" s="75">
        <f t="shared" si="15"/>
        <v>8535</v>
      </c>
      <c r="H52" s="75">
        <f t="shared" si="15"/>
        <v>4374</v>
      </c>
      <c r="I52" s="75">
        <f t="shared" si="15"/>
        <v>16717</v>
      </c>
      <c r="J52" s="75">
        <f t="shared" si="15"/>
        <v>14146</v>
      </c>
      <c r="K52" s="75">
        <f t="shared" si="15"/>
        <v>2417</v>
      </c>
      <c r="L52" s="75">
        <f t="shared" si="15"/>
        <v>154</v>
      </c>
      <c r="M52" s="75">
        <f t="shared" si="15"/>
        <v>0</v>
      </c>
      <c r="N52" s="75">
        <f t="shared" si="15"/>
        <v>0</v>
      </c>
      <c r="O52" s="75">
        <f t="shared" si="15"/>
        <v>0</v>
      </c>
      <c r="P52" s="70">
        <f t="shared" si="12"/>
        <v>16717</v>
      </c>
      <c r="Q52" s="70">
        <f t="shared" si="13"/>
        <v>0</v>
      </c>
      <c r="R52" s="70">
        <f t="shared" si="14"/>
        <v>0</v>
      </c>
      <c r="S52" s="71"/>
      <c r="T52" s="71"/>
      <c r="U52" s="71"/>
      <c r="V52" s="71"/>
      <c r="W52" s="71"/>
      <c r="X52" s="78"/>
    </row>
    <row r="53" spans="1:24" ht="4.5" customHeight="1">
      <c r="A53" s="84"/>
      <c r="B53" s="85"/>
      <c r="C53" s="85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0"/>
      <c r="Q53" s="70"/>
      <c r="R53" s="70">
        <f t="shared" si="14"/>
        <v>0</v>
      </c>
      <c r="S53" s="71"/>
      <c r="T53" s="71"/>
      <c r="U53" s="71"/>
      <c r="V53" s="71"/>
      <c r="W53" s="71"/>
      <c r="X53" s="78"/>
    </row>
    <row r="54" spans="1:24" ht="10.5" customHeight="1">
      <c r="A54" s="84" t="s">
        <v>109</v>
      </c>
      <c r="B54" s="89" t="s">
        <v>110</v>
      </c>
      <c r="C54" s="85" t="s">
        <v>111</v>
      </c>
      <c r="D54" s="75">
        <v>1962</v>
      </c>
      <c r="E54" s="75">
        <v>1989</v>
      </c>
      <c r="F54" s="75">
        <v>2021</v>
      </c>
      <c r="G54" s="75">
        <v>0</v>
      </c>
      <c r="H54" s="75">
        <v>351</v>
      </c>
      <c r="I54" s="75">
        <v>1670</v>
      </c>
      <c r="J54" s="75">
        <v>1444</v>
      </c>
      <c r="K54" s="75">
        <v>201</v>
      </c>
      <c r="L54" s="75">
        <v>25</v>
      </c>
      <c r="M54" s="75">
        <v>0</v>
      </c>
      <c r="N54" s="75">
        <v>0</v>
      </c>
      <c r="O54" s="75">
        <v>0</v>
      </c>
      <c r="P54" s="70">
        <f aca="true" t="shared" si="16" ref="P54:P63">SUM(J54:O54)</f>
        <v>1670</v>
      </c>
      <c r="Q54" s="70">
        <f aca="true" t="shared" si="17" ref="Q54:Q63">SUM(P54-I54)</f>
        <v>0</v>
      </c>
      <c r="R54" s="70">
        <f t="shared" si="14"/>
        <v>0</v>
      </c>
      <c r="S54" s="71"/>
      <c r="T54" s="71"/>
      <c r="U54" s="71"/>
      <c r="V54" s="71"/>
      <c r="W54" s="71"/>
      <c r="X54" s="78"/>
    </row>
    <row r="55" spans="1:24" ht="10.5" customHeight="1">
      <c r="A55" s="84" t="s">
        <v>112</v>
      </c>
      <c r="B55" s="89" t="s">
        <v>113</v>
      </c>
      <c r="C55" s="85" t="s">
        <v>114</v>
      </c>
      <c r="D55" s="75">
        <v>1373</v>
      </c>
      <c r="E55" s="75">
        <v>1401</v>
      </c>
      <c r="F55" s="75">
        <v>1423</v>
      </c>
      <c r="G55" s="75">
        <v>0</v>
      </c>
      <c r="H55" s="75">
        <v>0</v>
      </c>
      <c r="I55" s="75">
        <v>1423</v>
      </c>
      <c r="J55" s="75">
        <v>1423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0">
        <f t="shared" si="16"/>
        <v>1423</v>
      </c>
      <c r="Q55" s="70">
        <f t="shared" si="17"/>
        <v>0</v>
      </c>
      <c r="R55" s="70">
        <f t="shared" si="14"/>
        <v>0</v>
      </c>
      <c r="S55" s="71"/>
      <c r="T55" s="71"/>
      <c r="U55" s="71"/>
      <c r="V55" s="71"/>
      <c r="W55" s="71"/>
      <c r="X55" s="78"/>
    </row>
    <row r="56" spans="1:24" ht="10.5" customHeight="1">
      <c r="A56" s="71"/>
      <c r="B56" s="89" t="s">
        <v>115</v>
      </c>
      <c r="C56" s="85" t="s">
        <v>116</v>
      </c>
      <c r="D56" s="75">
        <v>390</v>
      </c>
      <c r="E56" s="75">
        <v>387</v>
      </c>
      <c r="F56" s="75">
        <v>393</v>
      </c>
      <c r="G56" s="75">
        <v>0</v>
      </c>
      <c r="H56" s="75">
        <v>0</v>
      </c>
      <c r="I56" s="75">
        <v>393</v>
      </c>
      <c r="J56" s="75">
        <v>393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0">
        <f t="shared" si="16"/>
        <v>393</v>
      </c>
      <c r="Q56" s="70">
        <f t="shared" si="17"/>
        <v>0</v>
      </c>
      <c r="R56" s="70">
        <f t="shared" si="14"/>
        <v>0</v>
      </c>
      <c r="S56" s="71"/>
      <c r="T56" s="71"/>
      <c r="U56" s="71"/>
      <c r="V56" s="71"/>
      <c r="W56" s="71"/>
      <c r="X56" s="76"/>
    </row>
    <row r="57" spans="1:24" ht="10.5" customHeight="1">
      <c r="A57" s="71"/>
      <c r="B57" s="89" t="s">
        <v>117</v>
      </c>
      <c r="C57" s="85" t="s">
        <v>118</v>
      </c>
      <c r="D57" s="75">
        <v>2980</v>
      </c>
      <c r="E57" s="75">
        <v>3004</v>
      </c>
      <c r="F57" s="75">
        <v>3278</v>
      </c>
      <c r="G57" s="75">
        <v>2563</v>
      </c>
      <c r="H57" s="75">
        <v>0</v>
      </c>
      <c r="I57" s="75">
        <v>715</v>
      </c>
      <c r="J57" s="75">
        <v>154</v>
      </c>
      <c r="K57" s="75">
        <v>561</v>
      </c>
      <c r="L57" s="75">
        <v>0</v>
      </c>
      <c r="M57" s="75">
        <v>0</v>
      </c>
      <c r="N57" s="75">
        <v>0</v>
      </c>
      <c r="O57" s="75">
        <v>0</v>
      </c>
      <c r="P57" s="70">
        <f t="shared" si="16"/>
        <v>715</v>
      </c>
      <c r="Q57" s="70">
        <f t="shared" si="17"/>
        <v>0</v>
      </c>
      <c r="R57" s="70">
        <f t="shared" si="14"/>
        <v>0</v>
      </c>
      <c r="S57" s="71"/>
      <c r="T57" s="71"/>
      <c r="U57" s="71"/>
      <c r="V57" s="71"/>
      <c r="W57" s="71"/>
      <c r="X57" s="78"/>
    </row>
    <row r="58" spans="1:24" ht="10.5" customHeight="1">
      <c r="A58" s="84"/>
      <c r="B58" s="89" t="s">
        <v>119</v>
      </c>
      <c r="C58" s="85" t="s">
        <v>120</v>
      </c>
      <c r="D58" s="75">
        <v>1353</v>
      </c>
      <c r="E58" s="75">
        <v>1350</v>
      </c>
      <c r="F58" s="75">
        <v>1383</v>
      </c>
      <c r="G58" s="75">
        <v>0</v>
      </c>
      <c r="H58" s="75">
        <v>154</v>
      </c>
      <c r="I58" s="75">
        <v>1229</v>
      </c>
      <c r="J58" s="75">
        <v>783</v>
      </c>
      <c r="K58" s="75">
        <v>446</v>
      </c>
      <c r="L58" s="75">
        <v>0</v>
      </c>
      <c r="M58" s="75">
        <v>0</v>
      </c>
      <c r="N58" s="75">
        <v>0</v>
      </c>
      <c r="O58" s="75">
        <v>0</v>
      </c>
      <c r="P58" s="70">
        <f t="shared" si="16"/>
        <v>1229</v>
      </c>
      <c r="Q58" s="70">
        <f t="shared" si="17"/>
        <v>0</v>
      </c>
      <c r="R58" s="70">
        <f t="shared" si="14"/>
        <v>0</v>
      </c>
      <c r="S58" s="71"/>
      <c r="T58" s="71"/>
      <c r="U58" s="71"/>
      <c r="V58" s="71"/>
      <c r="W58" s="71"/>
      <c r="X58" s="78"/>
    </row>
    <row r="59" spans="1:24" ht="10.5" customHeight="1">
      <c r="A59" s="84"/>
      <c r="B59" s="89" t="s">
        <v>121</v>
      </c>
      <c r="C59" s="85" t="s">
        <v>122</v>
      </c>
      <c r="D59" s="75">
        <v>2140</v>
      </c>
      <c r="E59" s="75">
        <v>2184</v>
      </c>
      <c r="F59" s="75">
        <v>2256</v>
      </c>
      <c r="G59" s="75">
        <v>834</v>
      </c>
      <c r="H59" s="75">
        <v>126</v>
      </c>
      <c r="I59" s="75">
        <v>1296</v>
      </c>
      <c r="J59" s="75">
        <v>660</v>
      </c>
      <c r="K59" s="75">
        <v>636</v>
      </c>
      <c r="L59" s="75">
        <v>0</v>
      </c>
      <c r="M59" s="75">
        <v>0</v>
      </c>
      <c r="N59" s="75">
        <v>0</v>
      </c>
      <c r="O59" s="75">
        <v>0</v>
      </c>
      <c r="P59" s="70">
        <f t="shared" si="16"/>
        <v>1296</v>
      </c>
      <c r="Q59" s="70">
        <f t="shared" si="17"/>
        <v>0</v>
      </c>
      <c r="R59" s="70">
        <f t="shared" si="14"/>
        <v>0</v>
      </c>
      <c r="S59" s="71"/>
      <c r="T59" s="71"/>
      <c r="U59" s="71"/>
      <c r="V59" s="71"/>
      <c r="W59" s="71"/>
      <c r="X59" s="78"/>
    </row>
    <row r="60" spans="1:24" ht="10.5" customHeight="1">
      <c r="A60" s="84"/>
      <c r="B60" s="89" t="s">
        <v>123</v>
      </c>
      <c r="C60" s="85" t="s">
        <v>124</v>
      </c>
      <c r="D60" s="75">
        <v>5380</v>
      </c>
      <c r="E60" s="75">
        <v>5414</v>
      </c>
      <c r="F60" s="75">
        <v>5506</v>
      </c>
      <c r="G60" s="75">
        <v>1641</v>
      </c>
      <c r="H60" s="75">
        <v>1357</v>
      </c>
      <c r="I60" s="75">
        <v>2508</v>
      </c>
      <c r="J60" s="75">
        <v>2508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  <c r="P60" s="70">
        <f t="shared" si="16"/>
        <v>2508</v>
      </c>
      <c r="Q60" s="70">
        <f t="shared" si="17"/>
        <v>0</v>
      </c>
      <c r="R60" s="70">
        <f t="shared" si="14"/>
        <v>0</v>
      </c>
      <c r="S60" s="71"/>
      <c r="T60" s="71"/>
      <c r="U60" s="71"/>
      <c r="V60" s="71"/>
      <c r="W60" s="71"/>
      <c r="X60" s="78"/>
    </row>
    <row r="61" spans="1:24" ht="10.5" customHeight="1">
      <c r="A61" s="84"/>
      <c r="B61" s="697" t="s">
        <v>528</v>
      </c>
      <c r="C61" s="85" t="s">
        <v>126</v>
      </c>
      <c r="D61" s="75">
        <v>6914</v>
      </c>
      <c r="E61" s="75">
        <v>7006</v>
      </c>
      <c r="F61" s="75">
        <v>7326</v>
      </c>
      <c r="G61" s="75">
        <v>1834</v>
      </c>
      <c r="H61" s="75">
        <v>1599</v>
      </c>
      <c r="I61" s="75">
        <v>3893</v>
      </c>
      <c r="J61" s="75">
        <v>3239</v>
      </c>
      <c r="K61" s="75">
        <v>525</v>
      </c>
      <c r="L61" s="75">
        <v>129</v>
      </c>
      <c r="M61" s="75">
        <v>0</v>
      </c>
      <c r="N61" s="75">
        <v>0</v>
      </c>
      <c r="O61" s="75">
        <v>0</v>
      </c>
      <c r="P61" s="70">
        <f t="shared" si="16"/>
        <v>3893</v>
      </c>
      <c r="Q61" s="70">
        <f t="shared" si="17"/>
        <v>0</v>
      </c>
      <c r="R61" s="70">
        <f t="shared" si="14"/>
        <v>0</v>
      </c>
      <c r="S61" s="71"/>
      <c r="T61" s="71"/>
      <c r="U61" s="71"/>
      <c r="V61" s="71"/>
      <c r="W61" s="71"/>
      <c r="X61" s="78"/>
    </row>
    <row r="62" spans="1:24" ht="10.5" customHeight="1">
      <c r="A62" s="84"/>
      <c r="B62" s="89" t="s">
        <v>127</v>
      </c>
      <c r="C62" s="85" t="s">
        <v>128</v>
      </c>
      <c r="D62" s="75">
        <v>3412</v>
      </c>
      <c r="E62" s="75">
        <v>3411</v>
      </c>
      <c r="F62" s="75">
        <v>3490</v>
      </c>
      <c r="G62" s="75">
        <v>1211</v>
      </c>
      <c r="H62" s="75">
        <v>350</v>
      </c>
      <c r="I62" s="75">
        <v>1929</v>
      </c>
      <c r="J62" s="75">
        <v>1913</v>
      </c>
      <c r="K62" s="75">
        <v>16</v>
      </c>
      <c r="L62" s="75">
        <v>0</v>
      </c>
      <c r="M62" s="75">
        <v>0</v>
      </c>
      <c r="N62" s="75">
        <v>0</v>
      </c>
      <c r="O62" s="75">
        <v>0</v>
      </c>
      <c r="P62" s="70">
        <f t="shared" si="16"/>
        <v>1929</v>
      </c>
      <c r="Q62" s="70">
        <f t="shared" si="17"/>
        <v>0</v>
      </c>
      <c r="R62" s="70">
        <f t="shared" si="14"/>
        <v>0</v>
      </c>
      <c r="S62" s="71"/>
      <c r="T62" s="71"/>
      <c r="U62" s="71"/>
      <c r="V62" s="71"/>
      <c r="W62" s="71"/>
      <c r="X62" s="78"/>
    </row>
    <row r="63" spans="1:24" ht="10.5" customHeight="1">
      <c r="A63" s="84" t="s">
        <v>129</v>
      </c>
      <c r="B63" s="89" t="s">
        <v>130</v>
      </c>
      <c r="C63" s="85" t="s">
        <v>131</v>
      </c>
      <c r="D63" s="75">
        <v>2485</v>
      </c>
      <c r="E63" s="75">
        <v>2498</v>
      </c>
      <c r="F63" s="75">
        <v>2550</v>
      </c>
      <c r="G63" s="75">
        <v>452</v>
      </c>
      <c r="H63" s="75">
        <v>437</v>
      </c>
      <c r="I63" s="75">
        <v>1661</v>
      </c>
      <c r="J63" s="75">
        <v>1629</v>
      </c>
      <c r="K63" s="75">
        <v>32</v>
      </c>
      <c r="L63" s="75">
        <v>0</v>
      </c>
      <c r="M63" s="75">
        <v>0</v>
      </c>
      <c r="N63" s="75">
        <v>0</v>
      </c>
      <c r="O63" s="75">
        <v>0</v>
      </c>
      <c r="P63" s="70">
        <f t="shared" si="16"/>
        <v>1661</v>
      </c>
      <c r="Q63" s="70">
        <f t="shared" si="17"/>
        <v>0</v>
      </c>
      <c r="R63" s="70">
        <f t="shared" si="14"/>
        <v>0</v>
      </c>
      <c r="S63" s="71"/>
      <c r="T63" s="71"/>
      <c r="U63" s="71"/>
      <c r="V63" s="71"/>
      <c r="W63" s="71"/>
      <c r="X63" s="78"/>
    </row>
    <row r="64" spans="1:24" ht="10.5" customHeight="1">
      <c r="A64" s="84"/>
      <c r="B64" s="89"/>
      <c r="C64" s="85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0"/>
      <c r="Q64" s="70"/>
      <c r="R64" s="70">
        <f t="shared" si="14"/>
        <v>0</v>
      </c>
      <c r="S64" s="71"/>
      <c r="T64" s="71"/>
      <c r="U64" s="71"/>
      <c r="V64" s="71"/>
      <c r="W64" s="71"/>
      <c r="X64" s="78"/>
    </row>
    <row r="65" spans="1:24" ht="10.5" customHeight="1">
      <c r="A65" s="81" t="s">
        <v>132</v>
      </c>
      <c r="B65" s="71"/>
      <c r="C65" s="85"/>
      <c r="D65" s="69">
        <f aca="true" t="shared" si="18" ref="D65:O65">SUM(D67:D70)</f>
        <v>18659</v>
      </c>
      <c r="E65" s="69">
        <f t="shared" si="18"/>
        <v>18721</v>
      </c>
      <c r="F65" s="69">
        <f t="shared" si="18"/>
        <v>19535</v>
      </c>
      <c r="G65" s="69">
        <f t="shared" si="18"/>
        <v>4883</v>
      </c>
      <c r="H65" s="69">
        <f t="shared" si="18"/>
        <v>2632</v>
      </c>
      <c r="I65" s="69">
        <f t="shared" si="18"/>
        <v>12020</v>
      </c>
      <c r="J65" s="69">
        <f t="shared" si="18"/>
        <v>9389</v>
      </c>
      <c r="K65" s="69">
        <f t="shared" si="18"/>
        <v>2040</v>
      </c>
      <c r="L65" s="69">
        <f t="shared" si="18"/>
        <v>591</v>
      </c>
      <c r="M65" s="69">
        <f t="shared" si="18"/>
        <v>0</v>
      </c>
      <c r="N65" s="69">
        <f t="shared" si="18"/>
        <v>0</v>
      </c>
      <c r="O65" s="69">
        <f t="shared" si="18"/>
        <v>0</v>
      </c>
      <c r="P65" s="70">
        <f>SUM(J65:O65)</f>
        <v>12020</v>
      </c>
      <c r="Q65" s="70">
        <f>SUM(P65-I65)</f>
        <v>0</v>
      </c>
      <c r="R65" s="70">
        <f t="shared" si="14"/>
        <v>0</v>
      </c>
      <c r="S65" s="71"/>
      <c r="T65" s="71"/>
      <c r="U65" s="71"/>
      <c r="V65" s="71"/>
      <c r="W65" s="71"/>
      <c r="X65" s="78"/>
    </row>
    <row r="66" spans="1:24" ht="4.5" customHeight="1">
      <c r="A66" s="84"/>
      <c r="B66" s="89"/>
      <c r="C66" s="85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0"/>
      <c r="Q66" s="70"/>
      <c r="R66" s="70">
        <f t="shared" si="14"/>
        <v>0</v>
      </c>
      <c r="S66" s="71"/>
      <c r="T66" s="71"/>
      <c r="U66" s="71"/>
      <c r="V66" s="71"/>
      <c r="W66" s="71"/>
      <c r="X66" s="78"/>
    </row>
    <row r="67" spans="1:24" ht="10.5" customHeight="1">
      <c r="A67" s="84" t="s">
        <v>133</v>
      </c>
      <c r="B67" s="85" t="s">
        <v>134</v>
      </c>
      <c r="C67" s="85" t="s">
        <v>135</v>
      </c>
      <c r="D67" s="69">
        <v>6038</v>
      </c>
      <c r="E67" s="69">
        <v>6064</v>
      </c>
      <c r="F67" s="69">
        <v>6179</v>
      </c>
      <c r="G67" s="69">
        <v>983</v>
      </c>
      <c r="H67" s="69">
        <v>1100</v>
      </c>
      <c r="I67" s="69">
        <v>4096</v>
      </c>
      <c r="J67" s="69">
        <v>3505</v>
      </c>
      <c r="K67" s="69">
        <v>0</v>
      </c>
      <c r="L67" s="69">
        <v>591</v>
      </c>
      <c r="M67" s="69">
        <v>0</v>
      </c>
      <c r="N67" s="69">
        <v>0</v>
      </c>
      <c r="O67" s="69">
        <v>0</v>
      </c>
      <c r="P67" s="70">
        <f>SUM(J67:O67)</f>
        <v>4096</v>
      </c>
      <c r="Q67" s="70">
        <f>SUM(P67-I67)</f>
        <v>0</v>
      </c>
      <c r="R67" s="70">
        <f t="shared" si="14"/>
        <v>0</v>
      </c>
      <c r="S67" s="71"/>
      <c r="T67" s="71"/>
      <c r="U67" s="71"/>
      <c r="V67" s="71"/>
      <c r="W67" s="71"/>
      <c r="X67" s="76"/>
    </row>
    <row r="68" spans="1:24" ht="10.5" customHeight="1">
      <c r="A68" s="84" t="s">
        <v>136</v>
      </c>
      <c r="B68" s="85" t="s">
        <v>137</v>
      </c>
      <c r="C68" s="85" t="s">
        <v>138</v>
      </c>
      <c r="D68" s="69">
        <v>9047</v>
      </c>
      <c r="E68" s="69">
        <v>9085</v>
      </c>
      <c r="F68" s="69">
        <v>9693</v>
      </c>
      <c r="G68" s="69">
        <v>2721</v>
      </c>
      <c r="H68" s="69">
        <v>1353</v>
      </c>
      <c r="I68" s="69">
        <v>5619</v>
      </c>
      <c r="J68" s="69">
        <v>4314</v>
      </c>
      <c r="K68" s="69">
        <v>1305</v>
      </c>
      <c r="L68" s="69">
        <v>0</v>
      </c>
      <c r="M68" s="69">
        <v>0</v>
      </c>
      <c r="N68" s="69">
        <v>0</v>
      </c>
      <c r="O68" s="69">
        <v>0</v>
      </c>
      <c r="P68" s="70">
        <f>SUM(J68:O68)</f>
        <v>5619</v>
      </c>
      <c r="Q68" s="70">
        <f>SUM(P68-I68)</f>
        <v>0</v>
      </c>
      <c r="R68" s="70">
        <f t="shared" si="14"/>
        <v>0</v>
      </c>
      <c r="S68" s="71"/>
      <c r="T68" s="71"/>
      <c r="U68" s="71"/>
      <c r="V68" s="71"/>
      <c r="W68" s="71"/>
      <c r="X68" s="78"/>
    </row>
    <row r="69" spans="1:24" ht="10.5" customHeight="1">
      <c r="A69" s="84" t="s">
        <v>129</v>
      </c>
      <c r="B69" s="85" t="s">
        <v>139</v>
      </c>
      <c r="C69" s="85" t="s">
        <v>140</v>
      </c>
      <c r="D69" s="69">
        <v>3574</v>
      </c>
      <c r="E69" s="69">
        <v>3572</v>
      </c>
      <c r="F69" s="69">
        <v>3663</v>
      </c>
      <c r="G69" s="69">
        <v>1179</v>
      </c>
      <c r="H69" s="69">
        <v>179</v>
      </c>
      <c r="I69" s="69">
        <v>2305</v>
      </c>
      <c r="J69" s="69">
        <v>1570</v>
      </c>
      <c r="K69" s="69">
        <v>735</v>
      </c>
      <c r="L69" s="69">
        <v>0</v>
      </c>
      <c r="M69" s="69">
        <v>0</v>
      </c>
      <c r="N69" s="69">
        <v>0</v>
      </c>
      <c r="O69" s="69">
        <v>0</v>
      </c>
      <c r="P69" s="70"/>
      <c r="Q69" s="70"/>
      <c r="R69" s="70"/>
      <c r="S69" s="71"/>
      <c r="T69" s="71"/>
      <c r="U69" s="71"/>
      <c r="V69" s="71"/>
      <c r="W69" s="71"/>
      <c r="X69" s="78"/>
    </row>
    <row r="70" spans="1:24" ht="10.5" customHeight="1">
      <c r="A70" s="84"/>
      <c r="B70" s="88"/>
      <c r="C70" s="88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70"/>
      <c r="Q70" s="70"/>
      <c r="R70" s="70"/>
      <c r="S70" s="71"/>
      <c r="T70" s="71"/>
      <c r="U70" s="71"/>
      <c r="V70" s="71"/>
      <c r="W70" s="71"/>
      <c r="X70" s="78"/>
    </row>
    <row r="71" spans="1:24" ht="10.5" customHeight="1">
      <c r="A71" s="81" t="s">
        <v>141</v>
      </c>
      <c r="B71" s="85"/>
      <c r="C71" s="85"/>
      <c r="D71" s="75">
        <f aca="true" t="shared" si="19" ref="D71:O71">SUM(D73:D80)</f>
        <v>32671</v>
      </c>
      <c r="E71" s="75">
        <f t="shared" si="19"/>
        <v>32692</v>
      </c>
      <c r="F71" s="75">
        <f t="shared" si="19"/>
        <v>33799</v>
      </c>
      <c r="G71" s="75">
        <f t="shared" si="19"/>
        <v>7880</v>
      </c>
      <c r="H71" s="75">
        <f t="shared" si="19"/>
        <v>4979</v>
      </c>
      <c r="I71" s="75">
        <f t="shared" si="19"/>
        <v>20940</v>
      </c>
      <c r="J71" s="75">
        <f t="shared" si="19"/>
        <v>14596</v>
      </c>
      <c r="K71" s="75">
        <f t="shared" si="19"/>
        <v>5021</v>
      </c>
      <c r="L71" s="75">
        <f t="shared" si="19"/>
        <v>486</v>
      </c>
      <c r="M71" s="75">
        <f t="shared" si="19"/>
        <v>109</v>
      </c>
      <c r="N71" s="70">
        <f t="shared" si="19"/>
        <v>728</v>
      </c>
      <c r="O71" s="70">
        <f t="shared" si="19"/>
        <v>0</v>
      </c>
      <c r="P71" s="70">
        <f>SUM(J71:O71)</f>
        <v>20940</v>
      </c>
      <c r="Q71" s="70">
        <f>SUM(P71-I71)</f>
        <v>0</v>
      </c>
      <c r="R71" s="70">
        <f aca="true" t="shared" si="20" ref="R71:R102">SUM(F71-G71-H71-I71)</f>
        <v>0</v>
      </c>
      <c r="S71" s="71"/>
      <c r="T71" s="71"/>
      <c r="U71" s="71"/>
      <c r="V71" s="71"/>
      <c r="W71" s="71"/>
      <c r="X71" s="78"/>
    </row>
    <row r="72" spans="1:24" ht="4.5" customHeight="1">
      <c r="A72" s="84"/>
      <c r="B72" s="85"/>
      <c r="C72" s="85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0"/>
      <c r="Q72" s="70"/>
      <c r="R72" s="70">
        <f t="shared" si="20"/>
        <v>0</v>
      </c>
      <c r="S72" s="71"/>
      <c r="T72" s="71"/>
      <c r="U72" s="71"/>
      <c r="V72" s="71"/>
      <c r="W72" s="71"/>
      <c r="X72" s="78"/>
    </row>
    <row r="73" spans="1:24" ht="10.5" customHeight="1">
      <c r="A73" s="84" t="s">
        <v>142</v>
      </c>
      <c r="B73" s="89" t="s">
        <v>143</v>
      </c>
      <c r="C73" s="85" t="s">
        <v>144</v>
      </c>
      <c r="D73" s="75">
        <v>3667</v>
      </c>
      <c r="E73" s="75">
        <v>3681</v>
      </c>
      <c r="F73" s="75">
        <v>3795</v>
      </c>
      <c r="G73" s="75">
        <v>578</v>
      </c>
      <c r="H73" s="75">
        <v>887</v>
      </c>
      <c r="I73" s="75">
        <v>2330</v>
      </c>
      <c r="J73" s="75">
        <v>1642</v>
      </c>
      <c r="K73" s="75">
        <v>688</v>
      </c>
      <c r="L73" s="75">
        <v>0</v>
      </c>
      <c r="M73" s="75">
        <v>0</v>
      </c>
      <c r="N73" s="75">
        <v>0</v>
      </c>
      <c r="O73" s="75">
        <v>0</v>
      </c>
      <c r="P73" s="70">
        <f aca="true" t="shared" si="21" ref="P73:P80">SUM(J73:O73)</f>
        <v>2330</v>
      </c>
      <c r="Q73" s="70">
        <f aca="true" t="shared" si="22" ref="Q73:Q80">SUM(P73-I73)</f>
        <v>0</v>
      </c>
      <c r="R73" s="70">
        <f t="shared" si="20"/>
        <v>0</v>
      </c>
      <c r="S73" s="71"/>
      <c r="T73" s="71"/>
      <c r="U73" s="71"/>
      <c r="V73" s="71"/>
      <c r="W73" s="71"/>
      <c r="X73" s="78"/>
    </row>
    <row r="74" spans="1:24" ht="10.5" customHeight="1">
      <c r="A74" s="84"/>
      <c r="B74" s="89" t="s">
        <v>145</v>
      </c>
      <c r="C74" s="85" t="s">
        <v>146</v>
      </c>
      <c r="D74" s="75">
        <v>5556</v>
      </c>
      <c r="E74" s="75">
        <v>5531</v>
      </c>
      <c r="F74" s="75">
        <v>5665</v>
      </c>
      <c r="G74" s="75">
        <v>869</v>
      </c>
      <c r="H74" s="75">
        <v>1511</v>
      </c>
      <c r="I74" s="75">
        <v>3285</v>
      </c>
      <c r="J74" s="75">
        <v>2926</v>
      </c>
      <c r="K74" s="75">
        <v>122</v>
      </c>
      <c r="L74" s="75">
        <v>237</v>
      </c>
      <c r="M74" s="75">
        <v>0</v>
      </c>
      <c r="N74" s="75">
        <v>0</v>
      </c>
      <c r="O74" s="75">
        <v>0</v>
      </c>
      <c r="P74" s="70">
        <f t="shared" si="21"/>
        <v>3285</v>
      </c>
      <c r="Q74" s="70">
        <f t="shared" si="22"/>
        <v>0</v>
      </c>
      <c r="R74" s="70">
        <f t="shared" si="20"/>
        <v>0</v>
      </c>
      <c r="S74" s="71"/>
      <c r="T74" s="71"/>
      <c r="U74" s="71"/>
      <c r="V74" s="71"/>
      <c r="W74" s="71"/>
      <c r="X74" s="78"/>
    </row>
    <row r="75" spans="1:24" ht="10.5" customHeight="1">
      <c r="A75" s="84"/>
      <c r="B75" s="89" t="s">
        <v>147</v>
      </c>
      <c r="C75" s="85" t="s">
        <v>148</v>
      </c>
      <c r="D75" s="75">
        <v>2836</v>
      </c>
      <c r="E75" s="75">
        <v>2809</v>
      </c>
      <c r="F75" s="75">
        <v>2906</v>
      </c>
      <c r="G75" s="75">
        <v>569</v>
      </c>
      <c r="H75" s="75">
        <v>129</v>
      </c>
      <c r="I75" s="75">
        <v>2208</v>
      </c>
      <c r="J75" s="75">
        <v>2052</v>
      </c>
      <c r="K75" s="75">
        <v>156</v>
      </c>
      <c r="L75" s="75">
        <v>0</v>
      </c>
      <c r="M75" s="75">
        <v>0</v>
      </c>
      <c r="N75" s="75">
        <v>0</v>
      </c>
      <c r="O75" s="75">
        <v>0</v>
      </c>
      <c r="P75" s="70">
        <f t="shared" si="21"/>
        <v>2208</v>
      </c>
      <c r="Q75" s="70">
        <f t="shared" si="22"/>
        <v>0</v>
      </c>
      <c r="R75" s="70">
        <f t="shared" si="20"/>
        <v>0</v>
      </c>
      <c r="S75" s="71"/>
      <c r="T75" s="71"/>
      <c r="U75" s="71"/>
      <c r="V75" s="71"/>
      <c r="W75" s="71"/>
      <c r="X75" s="78"/>
    </row>
    <row r="76" spans="1:24" ht="10.5" customHeight="1">
      <c r="A76" s="84"/>
      <c r="B76" s="89" t="s">
        <v>149</v>
      </c>
      <c r="C76" s="85" t="s">
        <v>150</v>
      </c>
      <c r="D76" s="75">
        <v>2560</v>
      </c>
      <c r="E76" s="75">
        <v>2561</v>
      </c>
      <c r="F76" s="75">
        <v>2712</v>
      </c>
      <c r="G76" s="75">
        <v>1201</v>
      </c>
      <c r="H76" s="75">
        <v>18</v>
      </c>
      <c r="I76" s="75">
        <v>1493</v>
      </c>
      <c r="J76" s="75">
        <v>448</v>
      </c>
      <c r="K76" s="75">
        <v>1045</v>
      </c>
      <c r="L76" s="75">
        <v>0</v>
      </c>
      <c r="M76" s="75">
        <v>0</v>
      </c>
      <c r="N76" s="75">
        <v>0</v>
      </c>
      <c r="O76" s="75">
        <v>0</v>
      </c>
      <c r="P76" s="70">
        <f t="shared" si="21"/>
        <v>1493</v>
      </c>
      <c r="Q76" s="70">
        <f t="shared" si="22"/>
        <v>0</v>
      </c>
      <c r="R76" s="70">
        <f t="shared" si="20"/>
        <v>0</v>
      </c>
      <c r="S76" s="71"/>
      <c r="T76" s="71"/>
      <c r="U76" s="71"/>
      <c r="V76" s="71"/>
      <c r="W76" s="71"/>
      <c r="X76" s="78"/>
    </row>
    <row r="77" spans="1:24" ht="10.5" customHeight="1">
      <c r="A77" s="84" t="s">
        <v>151</v>
      </c>
      <c r="B77" s="85" t="s">
        <v>152</v>
      </c>
      <c r="C77" s="85" t="s">
        <v>153</v>
      </c>
      <c r="D77" s="75">
        <v>3752</v>
      </c>
      <c r="E77" s="75">
        <v>3753</v>
      </c>
      <c r="F77" s="75">
        <v>3927</v>
      </c>
      <c r="G77" s="75">
        <v>2173</v>
      </c>
      <c r="H77" s="75">
        <v>406</v>
      </c>
      <c r="I77" s="75">
        <v>1348</v>
      </c>
      <c r="J77" s="75">
        <v>942</v>
      </c>
      <c r="K77" s="75">
        <v>340</v>
      </c>
      <c r="L77" s="75">
        <v>0</v>
      </c>
      <c r="M77" s="75">
        <v>0</v>
      </c>
      <c r="N77" s="75">
        <v>66</v>
      </c>
      <c r="O77" s="75">
        <v>0</v>
      </c>
      <c r="P77" s="70">
        <f t="shared" si="21"/>
        <v>1348</v>
      </c>
      <c r="Q77" s="70">
        <f t="shared" si="22"/>
        <v>0</v>
      </c>
      <c r="R77" s="70">
        <f t="shared" si="20"/>
        <v>0</v>
      </c>
      <c r="S77" s="71"/>
      <c r="T77" s="71"/>
      <c r="U77" s="71"/>
      <c r="V77" s="71"/>
      <c r="W77" s="71"/>
      <c r="X77" s="78"/>
    </row>
    <row r="78" spans="1:24" ht="10.5" customHeight="1">
      <c r="A78" s="84"/>
      <c r="B78" s="85" t="s">
        <v>154</v>
      </c>
      <c r="C78" s="85" t="s">
        <v>155</v>
      </c>
      <c r="D78" s="75">
        <v>8105</v>
      </c>
      <c r="E78" s="75">
        <v>8150</v>
      </c>
      <c r="F78" s="75">
        <v>8390</v>
      </c>
      <c r="G78" s="75">
        <v>988</v>
      </c>
      <c r="H78" s="75">
        <v>1472</v>
      </c>
      <c r="I78" s="75">
        <v>5930</v>
      </c>
      <c r="J78" s="75">
        <v>3574</v>
      </c>
      <c r="K78" s="75">
        <v>1336</v>
      </c>
      <c r="L78" s="75">
        <v>249</v>
      </c>
      <c r="M78" s="75">
        <v>109</v>
      </c>
      <c r="N78" s="75">
        <v>662</v>
      </c>
      <c r="O78" s="75">
        <v>0</v>
      </c>
      <c r="P78" s="70">
        <f t="shared" si="21"/>
        <v>5930</v>
      </c>
      <c r="Q78" s="70">
        <f t="shared" si="22"/>
        <v>0</v>
      </c>
      <c r="R78" s="70">
        <f t="shared" si="20"/>
        <v>0</v>
      </c>
      <c r="S78" s="71"/>
      <c r="T78" s="71"/>
      <c r="U78" s="71"/>
      <c r="V78" s="71"/>
      <c r="W78" s="71"/>
      <c r="X78" s="78"/>
    </row>
    <row r="79" spans="1:24" ht="10.5" customHeight="1">
      <c r="A79" s="84"/>
      <c r="B79" s="85" t="s">
        <v>156</v>
      </c>
      <c r="C79" s="85" t="s">
        <v>157</v>
      </c>
      <c r="D79" s="75">
        <v>4273</v>
      </c>
      <c r="E79" s="75">
        <v>4291</v>
      </c>
      <c r="F79" s="75">
        <v>4454</v>
      </c>
      <c r="G79" s="75">
        <v>1502</v>
      </c>
      <c r="H79" s="75">
        <v>516</v>
      </c>
      <c r="I79" s="75">
        <v>2436</v>
      </c>
      <c r="J79" s="75">
        <v>1817</v>
      </c>
      <c r="K79" s="75">
        <v>619</v>
      </c>
      <c r="L79" s="75">
        <v>0</v>
      </c>
      <c r="M79" s="75">
        <v>0</v>
      </c>
      <c r="N79" s="75">
        <v>0</v>
      </c>
      <c r="O79" s="75">
        <v>0</v>
      </c>
      <c r="P79" s="70">
        <f t="shared" si="21"/>
        <v>2436</v>
      </c>
      <c r="Q79" s="70">
        <f t="shared" si="22"/>
        <v>0</v>
      </c>
      <c r="R79" s="70">
        <f t="shared" si="20"/>
        <v>0</v>
      </c>
      <c r="S79" s="71"/>
      <c r="T79" s="71"/>
      <c r="U79" s="71"/>
      <c r="V79" s="71"/>
      <c r="W79" s="71"/>
      <c r="X79" s="78"/>
    </row>
    <row r="80" spans="1:24" ht="10.5" customHeight="1">
      <c r="A80" s="84" t="s">
        <v>129</v>
      </c>
      <c r="B80" s="85" t="s">
        <v>158</v>
      </c>
      <c r="C80" s="85" t="s">
        <v>159</v>
      </c>
      <c r="D80" s="75">
        <v>1922</v>
      </c>
      <c r="E80" s="75">
        <v>1916</v>
      </c>
      <c r="F80" s="75">
        <v>1950</v>
      </c>
      <c r="G80" s="75">
        <v>0</v>
      </c>
      <c r="H80" s="75">
        <v>40</v>
      </c>
      <c r="I80" s="75">
        <v>1910</v>
      </c>
      <c r="J80" s="75">
        <v>1195</v>
      </c>
      <c r="K80" s="75">
        <v>715</v>
      </c>
      <c r="L80" s="75">
        <v>0</v>
      </c>
      <c r="M80" s="75">
        <v>0</v>
      </c>
      <c r="N80" s="75">
        <v>0</v>
      </c>
      <c r="O80" s="75">
        <v>0</v>
      </c>
      <c r="P80" s="70">
        <f t="shared" si="21"/>
        <v>1910</v>
      </c>
      <c r="Q80" s="70">
        <f t="shared" si="22"/>
        <v>0</v>
      </c>
      <c r="R80" s="70">
        <f t="shared" si="20"/>
        <v>0</v>
      </c>
      <c r="S80" s="71"/>
      <c r="T80" s="71"/>
      <c r="U80" s="71"/>
      <c r="V80" s="71"/>
      <c r="W80" s="71"/>
      <c r="X80" s="78"/>
    </row>
    <row r="81" spans="1:24" ht="10.5" customHeight="1">
      <c r="A81" s="84"/>
      <c r="B81" s="85"/>
      <c r="C81" s="8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0"/>
      <c r="Q81" s="70"/>
      <c r="R81" s="70">
        <f t="shared" si="20"/>
        <v>0</v>
      </c>
      <c r="S81" s="71"/>
      <c r="T81" s="71"/>
      <c r="U81" s="71"/>
      <c r="V81" s="71"/>
      <c r="W81" s="71"/>
      <c r="X81" s="78"/>
    </row>
    <row r="82" spans="1:24" ht="10.5" customHeight="1">
      <c r="A82" s="81" t="s">
        <v>160</v>
      </c>
      <c r="B82" s="89"/>
      <c r="C82" s="85"/>
      <c r="D82" s="75">
        <f aca="true" t="shared" si="23" ref="D82:O82">SUM(D84:D91)</f>
        <v>32466</v>
      </c>
      <c r="E82" s="75">
        <f t="shared" si="23"/>
        <v>32712</v>
      </c>
      <c r="F82" s="75">
        <f t="shared" si="23"/>
        <v>33718</v>
      </c>
      <c r="G82" s="75">
        <f t="shared" si="23"/>
        <v>6714</v>
      </c>
      <c r="H82" s="75">
        <f t="shared" si="23"/>
        <v>6556</v>
      </c>
      <c r="I82" s="75">
        <f t="shared" si="23"/>
        <v>20448</v>
      </c>
      <c r="J82" s="75">
        <f t="shared" si="23"/>
        <v>16863</v>
      </c>
      <c r="K82" s="75">
        <f t="shared" si="23"/>
        <v>1681</v>
      </c>
      <c r="L82" s="75">
        <f t="shared" si="23"/>
        <v>700</v>
      </c>
      <c r="M82" s="75">
        <f t="shared" si="23"/>
        <v>391</v>
      </c>
      <c r="N82" s="75">
        <f t="shared" si="23"/>
        <v>387</v>
      </c>
      <c r="O82" s="75">
        <f t="shared" si="23"/>
        <v>426</v>
      </c>
      <c r="P82" s="70">
        <f>SUM(J82:O82)</f>
        <v>20448</v>
      </c>
      <c r="Q82" s="70">
        <f>SUM(P82-I82)</f>
        <v>0</v>
      </c>
      <c r="R82" s="70">
        <f t="shared" si="20"/>
        <v>0</v>
      </c>
      <c r="S82" s="71"/>
      <c r="T82" s="71"/>
      <c r="U82" s="71"/>
      <c r="V82" s="71"/>
      <c r="W82" s="71"/>
      <c r="X82" s="78"/>
    </row>
    <row r="83" spans="1:24" ht="4.5" customHeight="1">
      <c r="A83" s="84"/>
      <c r="B83" s="89"/>
      <c r="C83" s="85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0"/>
      <c r="Q83" s="70"/>
      <c r="R83" s="70">
        <f t="shared" si="20"/>
        <v>0</v>
      </c>
      <c r="S83" s="71"/>
      <c r="T83" s="71"/>
      <c r="U83" s="71"/>
      <c r="V83" s="71"/>
      <c r="W83" s="71"/>
      <c r="X83" s="78"/>
    </row>
    <row r="84" spans="1:24" ht="10.5" customHeight="1">
      <c r="A84" s="84" t="s">
        <v>161</v>
      </c>
      <c r="B84" s="89" t="s">
        <v>162</v>
      </c>
      <c r="C84" s="85" t="s">
        <v>163</v>
      </c>
      <c r="D84" s="75">
        <v>4283</v>
      </c>
      <c r="E84" s="75">
        <v>4271</v>
      </c>
      <c r="F84" s="75">
        <v>4390</v>
      </c>
      <c r="G84" s="75">
        <v>0</v>
      </c>
      <c r="H84" s="75">
        <v>1290</v>
      </c>
      <c r="I84" s="75">
        <v>3100</v>
      </c>
      <c r="J84" s="75">
        <v>2298</v>
      </c>
      <c r="K84" s="75">
        <v>0</v>
      </c>
      <c r="L84" s="75">
        <v>496</v>
      </c>
      <c r="M84" s="75">
        <v>0</v>
      </c>
      <c r="N84" s="75">
        <v>0</v>
      </c>
      <c r="O84" s="75">
        <v>306</v>
      </c>
      <c r="P84" s="70">
        <f aca="true" t="shared" si="24" ref="P84:P92">SUM(J84:O84)</f>
        <v>3100</v>
      </c>
      <c r="Q84" s="70">
        <f aca="true" t="shared" si="25" ref="Q84:Q92">SUM(P84-I84)</f>
        <v>0</v>
      </c>
      <c r="R84" s="70">
        <f t="shared" si="20"/>
        <v>0</v>
      </c>
      <c r="S84" s="71"/>
      <c r="T84" s="71"/>
      <c r="U84" s="71"/>
      <c r="V84" s="71"/>
      <c r="W84" s="71"/>
      <c r="X84" s="78"/>
    </row>
    <row r="85" spans="1:24" ht="10.5" customHeight="1">
      <c r="A85" s="84"/>
      <c r="B85" s="89" t="s">
        <v>164</v>
      </c>
      <c r="C85" s="85" t="s">
        <v>165</v>
      </c>
      <c r="D85" s="75">
        <v>3919</v>
      </c>
      <c r="E85" s="75">
        <v>3941</v>
      </c>
      <c r="F85" s="75">
        <v>4062</v>
      </c>
      <c r="G85" s="75">
        <v>1322</v>
      </c>
      <c r="H85" s="75">
        <v>718</v>
      </c>
      <c r="I85" s="75">
        <v>2022</v>
      </c>
      <c r="J85" s="75">
        <v>1724</v>
      </c>
      <c r="K85" s="75">
        <v>201</v>
      </c>
      <c r="L85" s="75">
        <v>0</v>
      </c>
      <c r="M85" s="75">
        <v>97</v>
      </c>
      <c r="N85" s="75">
        <v>0</v>
      </c>
      <c r="O85" s="75">
        <v>0</v>
      </c>
      <c r="P85" s="70">
        <f t="shared" si="24"/>
        <v>2022</v>
      </c>
      <c r="Q85" s="70">
        <f t="shared" si="25"/>
        <v>0</v>
      </c>
      <c r="R85" s="70">
        <f t="shared" si="20"/>
        <v>0</v>
      </c>
      <c r="S85" s="71"/>
      <c r="T85" s="71"/>
      <c r="U85" s="71"/>
      <c r="V85" s="71"/>
      <c r="W85" s="71"/>
      <c r="X85" s="78"/>
    </row>
    <row r="86" spans="1:24" ht="10.5" customHeight="1">
      <c r="A86" s="84"/>
      <c r="B86" s="89" t="s">
        <v>166</v>
      </c>
      <c r="C86" s="85" t="s">
        <v>167</v>
      </c>
      <c r="D86" s="75">
        <v>1832</v>
      </c>
      <c r="E86" s="75">
        <v>1874</v>
      </c>
      <c r="F86" s="75">
        <v>2001</v>
      </c>
      <c r="G86" s="75">
        <v>1076</v>
      </c>
      <c r="H86" s="75">
        <v>0</v>
      </c>
      <c r="I86" s="75">
        <v>925</v>
      </c>
      <c r="J86" s="75">
        <v>694</v>
      </c>
      <c r="K86" s="75">
        <v>218</v>
      </c>
      <c r="L86" s="75">
        <v>0</v>
      </c>
      <c r="M86" s="75">
        <v>13</v>
      </c>
      <c r="N86" s="75">
        <v>0</v>
      </c>
      <c r="O86" s="75">
        <v>0</v>
      </c>
      <c r="P86" s="70">
        <f t="shared" si="24"/>
        <v>925</v>
      </c>
      <c r="Q86" s="70">
        <f t="shared" si="25"/>
        <v>0</v>
      </c>
      <c r="R86" s="70">
        <f t="shared" si="20"/>
        <v>0</v>
      </c>
      <c r="S86" s="71"/>
      <c r="X86" s="78"/>
    </row>
    <row r="87" spans="1:25" ht="10.5" customHeight="1">
      <c r="A87" s="84" t="s">
        <v>168</v>
      </c>
      <c r="B87" s="89" t="s">
        <v>169</v>
      </c>
      <c r="C87" s="85" t="s">
        <v>170</v>
      </c>
      <c r="D87" s="75">
        <v>6728</v>
      </c>
      <c r="E87" s="75">
        <v>6768</v>
      </c>
      <c r="F87" s="75">
        <v>6893</v>
      </c>
      <c r="G87" s="75">
        <v>1400</v>
      </c>
      <c r="H87" s="75">
        <v>1316</v>
      </c>
      <c r="I87" s="75">
        <v>4177</v>
      </c>
      <c r="J87" s="75">
        <v>4155</v>
      </c>
      <c r="K87" s="75">
        <v>22</v>
      </c>
      <c r="L87" s="75">
        <v>0</v>
      </c>
      <c r="M87" s="75">
        <v>0</v>
      </c>
      <c r="N87" s="75">
        <v>0</v>
      </c>
      <c r="O87" s="75">
        <v>0</v>
      </c>
      <c r="P87" s="70">
        <f t="shared" si="24"/>
        <v>4177</v>
      </c>
      <c r="Q87" s="70">
        <f t="shared" si="25"/>
        <v>0</v>
      </c>
      <c r="R87" s="70">
        <f t="shared" si="20"/>
        <v>0</v>
      </c>
      <c r="S87" s="71"/>
      <c r="T87" s="71"/>
      <c r="U87" s="71"/>
      <c r="V87" s="71"/>
      <c r="W87" s="71"/>
      <c r="X87" s="71"/>
      <c r="Y87" s="78"/>
    </row>
    <row r="88" spans="1:25" ht="10.5" customHeight="1">
      <c r="A88" s="84"/>
      <c r="B88" s="696" t="s">
        <v>531</v>
      </c>
      <c r="C88" s="85" t="s">
        <v>172</v>
      </c>
      <c r="D88" s="75">
        <v>5466</v>
      </c>
      <c r="E88" s="75">
        <v>5565</v>
      </c>
      <c r="F88" s="75">
        <v>5814</v>
      </c>
      <c r="G88" s="75">
        <v>1397</v>
      </c>
      <c r="H88" s="75">
        <v>1161</v>
      </c>
      <c r="I88" s="75">
        <v>3256</v>
      </c>
      <c r="J88" s="75">
        <v>2064</v>
      </c>
      <c r="K88" s="75">
        <v>357</v>
      </c>
      <c r="L88" s="75">
        <v>151</v>
      </c>
      <c r="M88" s="75">
        <v>177</v>
      </c>
      <c r="N88" s="75">
        <v>387</v>
      </c>
      <c r="O88" s="75">
        <v>120</v>
      </c>
      <c r="P88" s="70">
        <f t="shared" si="24"/>
        <v>3256</v>
      </c>
      <c r="Q88" s="70">
        <f t="shared" si="25"/>
        <v>0</v>
      </c>
      <c r="R88" s="70">
        <f t="shared" si="20"/>
        <v>0</v>
      </c>
      <c r="S88" s="71"/>
      <c r="T88" s="71"/>
      <c r="U88" s="71"/>
      <c r="V88" s="71"/>
      <c r="W88" s="71"/>
      <c r="X88" s="71"/>
      <c r="Y88" s="78"/>
    </row>
    <row r="89" spans="1:25" ht="10.5" customHeight="1">
      <c r="A89" s="84"/>
      <c r="B89" s="89" t="s">
        <v>173</v>
      </c>
      <c r="C89" s="85" t="s">
        <v>174</v>
      </c>
      <c r="D89" s="75">
        <v>1947</v>
      </c>
      <c r="E89" s="75">
        <v>1956</v>
      </c>
      <c r="F89" s="75">
        <v>2025</v>
      </c>
      <c r="G89" s="75">
        <v>382</v>
      </c>
      <c r="H89" s="75">
        <v>165</v>
      </c>
      <c r="I89" s="75">
        <v>1478</v>
      </c>
      <c r="J89" s="75">
        <v>1063</v>
      </c>
      <c r="K89" s="75">
        <v>415</v>
      </c>
      <c r="L89" s="75">
        <v>0</v>
      </c>
      <c r="M89" s="75">
        <v>0</v>
      </c>
      <c r="N89" s="75">
        <v>0</v>
      </c>
      <c r="O89" s="75">
        <v>0</v>
      </c>
      <c r="P89" s="70">
        <f t="shared" si="24"/>
        <v>1478</v>
      </c>
      <c r="Q89" s="70">
        <f t="shared" si="25"/>
        <v>0</v>
      </c>
      <c r="R89" s="70">
        <f t="shared" si="20"/>
        <v>0</v>
      </c>
      <c r="S89" s="71"/>
      <c r="T89" s="71"/>
      <c r="U89" s="71"/>
      <c r="V89" s="71"/>
      <c r="W89" s="71"/>
      <c r="X89" s="71"/>
      <c r="Y89" s="78"/>
    </row>
    <row r="90" spans="1:25" ht="10.5" customHeight="1">
      <c r="A90" s="84" t="s">
        <v>175</v>
      </c>
      <c r="B90" s="89" t="s">
        <v>176</v>
      </c>
      <c r="C90" s="85" t="s">
        <v>177</v>
      </c>
      <c r="D90" s="75">
        <v>4076</v>
      </c>
      <c r="E90" s="75">
        <v>4087</v>
      </c>
      <c r="F90" s="75">
        <v>4162</v>
      </c>
      <c r="G90" s="75">
        <v>623</v>
      </c>
      <c r="H90" s="75">
        <v>1054</v>
      </c>
      <c r="I90" s="75">
        <v>2485</v>
      </c>
      <c r="J90" s="75">
        <v>2432</v>
      </c>
      <c r="K90" s="75">
        <v>0</v>
      </c>
      <c r="L90" s="75">
        <v>53</v>
      </c>
      <c r="M90" s="75">
        <v>0</v>
      </c>
      <c r="N90" s="75">
        <v>0</v>
      </c>
      <c r="O90" s="75">
        <v>0</v>
      </c>
      <c r="P90" s="70">
        <f t="shared" si="24"/>
        <v>2485</v>
      </c>
      <c r="Q90" s="70">
        <f t="shared" si="25"/>
        <v>0</v>
      </c>
      <c r="R90" s="70">
        <f t="shared" si="20"/>
        <v>0</v>
      </c>
      <c r="S90" s="71"/>
      <c r="T90" s="71"/>
      <c r="U90" s="71"/>
      <c r="V90" s="71"/>
      <c r="W90" s="71"/>
      <c r="X90" s="71"/>
      <c r="Y90" s="78"/>
    </row>
    <row r="91" spans="1:25" ht="10.5" customHeight="1">
      <c r="A91" s="84"/>
      <c r="B91" s="89" t="s">
        <v>178</v>
      </c>
      <c r="C91" s="85" t="s">
        <v>179</v>
      </c>
      <c r="D91" s="75">
        <v>4215</v>
      </c>
      <c r="E91" s="75">
        <v>4250</v>
      </c>
      <c r="F91" s="75">
        <v>4371</v>
      </c>
      <c r="G91" s="75">
        <v>514</v>
      </c>
      <c r="H91" s="75">
        <v>852</v>
      </c>
      <c r="I91" s="75">
        <v>3005</v>
      </c>
      <c r="J91" s="75">
        <v>2433</v>
      </c>
      <c r="K91" s="75">
        <v>468</v>
      </c>
      <c r="L91" s="75">
        <v>0</v>
      </c>
      <c r="M91" s="75">
        <v>104</v>
      </c>
      <c r="N91" s="75">
        <v>0</v>
      </c>
      <c r="O91" s="75">
        <v>0</v>
      </c>
      <c r="P91" s="70">
        <f t="shared" si="24"/>
        <v>3005</v>
      </c>
      <c r="Q91" s="70">
        <f t="shared" si="25"/>
        <v>0</v>
      </c>
      <c r="R91" s="70">
        <f t="shared" si="20"/>
        <v>0</v>
      </c>
      <c r="S91" s="71"/>
      <c r="T91" s="71"/>
      <c r="U91" s="71"/>
      <c r="V91" s="71"/>
      <c r="W91" s="71"/>
      <c r="X91" s="71"/>
      <c r="Y91" s="78"/>
    </row>
    <row r="92" spans="1:24" ht="10.5" customHeight="1">
      <c r="A92" s="81" t="s">
        <v>180</v>
      </c>
      <c r="B92" s="89"/>
      <c r="C92" s="85"/>
      <c r="D92" s="75">
        <f aca="true" t="shared" si="26" ref="D92:O92">SUM(D94:D100)</f>
        <v>43871</v>
      </c>
      <c r="E92" s="75">
        <f t="shared" si="26"/>
        <v>43890</v>
      </c>
      <c r="F92" s="75">
        <f t="shared" si="26"/>
        <v>45112</v>
      </c>
      <c r="G92" s="75">
        <f t="shared" si="26"/>
        <v>7121</v>
      </c>
      <c r="H92" s="75">
        <f t="shared" si="26"/>
        <v>7396</v>
      </c>
      <c r="I92" s="75">
        <f t="shared" si="26"/>
        <v>30595</v>
      </c>
      <c r="J92" s="75">
        <f t="shared" si="26"/>
        <v>25292</v>
      </c>
      <c r="K92" s="75">
        <f t="shared" si="26"/>
        <v>2396</v>
      </c>
      <c r="L92" s="75">
        <f t="shared" si="26"/>
        <v>878</v>
      </c>
      <c r="M92" s="75">
        <f t="shared" si="26"/>
        <v>970</v>
      </c>
      <c r="N92" s="75">
        <f t="shared" si="26"/>
        <v>973</v>
      </c>
      <c r="O92" s="75">
        <f t="shared" si="26"/>
        <v>86</v>
      </c>
      <c r="P92" s="70">
        <f t="shared" si="24"/>
        <v>30595</v>
      </c>
      <c r="Q92" s="70">
        <f t="shared" si="25"/>
        <v>0</v>
      </c>
      <c r="R92" s="70">
        <f t="shared" si="20"/>
        <v>0</v>
      </c>
      <c r="S92" s="71"/>
      <c r="T92" s="71"/>
      <c r="U92" s="71"/>
      <c r="V92" s="71"/>
      <c r="W92" s="71"/>
      <c r="X92" s="78"/>
    </row>
    <row r="93" spans="1:24" ht="4.5" customHeight="1">
      <c r="A93" s="84"/>
      <c r="B93" s="89"/>
      <c r="C93" s="8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0"/>
      <c r="Q93" s="70"/>
      <c r="R93" s="70">
        <f t="shared" si="20"/>
        <v>0</v>
      </c>
      <c r="S93" s="71"/>
      <c r="T93" s="71"/>
      <c r="U93" s="71"/>
      <c r="V93" s="71"/>
      <c r="W93" s="71"/>
      <c r="X93" s="78"/>
    </row>
    <row r="94" spans="1:24" ht="10.5" customHeight="1">
      <c r="A94" s="84" t="s">
        <v>181</v>
      </c>
      <c r="B94" s="89" t="s">
        <v>182</v>
      </c>
      <c r="C94" s="85" t="s">
        <v>183</v>
      </c>
      <c r="D94" s="75">
        <v>7993</v>
      </c>
      <c r="E94" s="75">
        <v>8004</v>
      </c>
      <c r="F94" s="75">
        <v>8221</v>
      </c>
      <c r="G94" s="75">
        <v>1619</v>
      </c>
      <c r="H94" s="75">
        <v>1184</v>
      </c>
      <c r="I94" s="75">
        <v>5418</v>
      </c>
      <c r="J94" s="75">
        <v>4459</v>
      </c>
      <c r="K94" s="75">
        <v>635</v>
      </c>
      <c r="L94" s="75">
        <v>324</v>
      </c>
      <c r="M94" s="75">
        <v>0</v>
      </c>
      <c r="N94" s="75">
        <v>0</v>
      </c>
      <c r="O94" s="75">
        <v>0</v>
      </c>
      <c r="P94" s="70">
        <f aca="true" t="shared" si="27" ref="P94:P102">SUM(J94:O94)</f>
        <v>5418</v>
      </c>
      <c r="Q94" s="70">
        <f aca="true" t="shared" si="28" ref="Q94:Q102">SUM(P94-I94)</f>
        <v>0</v>
      </c>
      <c r="R94" s="70">
        <f t="shared" si="20"/>
        <v>0</v>
      </c>
      <c r="S94" s="71"/>
      <c r="T94" s="71"/>
      <c r="U94" s="71"/>
      <c r="V94" s="71"/>
      <c r="W94" s="71"/>
      <c r="X94" s="78"/>
    </row>
    <row r="95" spans="1:24" ht="10.5" customHeight="1">
      <c r="A95" s="84"/>
      <c r="B95" s="89" t="s">
        <v>184</v>
      </c>
      <c r="C95" s="85" t="s">
        <v>185</v>
      </c>
      <c r="D95" s="75">
        <v>8987</v>
      </c>
      <c r="E95" s="75">
        <v>8915</v>
      </c>
      <c r="F95" s="75">
        <v>9132</v>
      </c>
      <c r="G95" s="75">
        <v>1271</v>
      </c>
      <c r="H95" s="75">
        <v>1442</v>
      </c>
      <c r="I95" s="75">
        <v>6419</v>
      </c>
      <c r="J95" s="75">
        <v>5345</v>
      </c>
      <c r="K95" s="75">
        <v>899</v>
      </c>
      <c r="L95" s="75">
        <v>175</v>
      </c>
      <c r="M95" s="75">
        <v>0</v>
      </c>
      <c r="N95" s="75">
        <v>0</v>
      </c>
      <c r="O95" s="75">
        <v>0</v>
      </c>
      <c r="P95" s="70">
        <f t="shared" si="27"/>
        <v>6419</v>
      </c>
      <c r="Q95" s="70">
        <f t="shared" si="28"/>
        <v>0</v>
      </c>
      <c r="R95" s="70">
        <f t="shared" si="20"/>
        <v>0</v>
      </c>
      <c r="S95" s="71"/>
      <c r="T95" s="71"/>
      <c r="U95" s="71"/>
      <c r="V95" s="71"/>
      <c r="W95" s="71"/>
      <c r="X95" s="78"/>
    </row>
    <row r="96" spans="1:24" ht="10.5" customHeight="1">
      <c r="A96" s="84"/>
      <c r="B96" s="89" t="s">
        <v>186</v>
      </c>
      <c r="C96" s="85" t="s">
        <v>187</v>
      </c>
      <c r="D96" s="75">
        <v>6230</v>
      </c>
      <c r="E96" s="75">
        <v>6262</v>
      </c>
      <c r="F96" s="75">
        <v>6495</v>
      </c>
      <c r="G96" s="75">
        <v>1274</v>
      </c>
      <c r="H96" s="75">
        <v>1393</v>
      </c>
      <c r="I96" s="75">
        <v>3828</v>
      </c>
      <c r="J96" s="75">
        <v>2905</v>
      </c>
      <c r="K96" s="75">
        <v>311</v>
      </c>
      <c r="L96" s="75">
        <v>223</v>
      </c>
      <c r="M96" s="75">
        <v>102</v>
      </c>
      <c r="N96" s="75">
        <v>287</v>
      </c>
      <c r="O96" s="75">
        <v>0</v>
      </c>
      <c r="P96" s="70">
        <f t="shared" si="27"/>
        <v>3828</v>
      </c>
      <c r="Q96" s="70">
        <f t="shared" si="28"/>
        <v>0</v>
      </c>
      <c r="R96" s="70">
        <f t="shared" si="20"/>
        <v>0</v>
      </c>
      <c r="S96" s="71"/>
      <c r="T96" s="71"/>
      <c r="U96" s="71"/>
      <c r="V96" s="71"/>
      <c r="W96" s="71"/>
      <c r="X96" s="78"/>
    </row>
    <row r="97" spans="1:24" ht="10.5" customHeight="1">
      <c r="A97" s="84"/>
      <c r="B97" s="89" t="s">
        <v>188</v>
      </c>
      <c r="C97" s="85" t="s">
        <v>189</v>
      </c>
      <c r="D97" s="75">
        <v>8728</v>
      </c>
      <c r="E97" s="75">
        <v>8727</v>
      </c>
      <c r="F97" s="75">
        <v>8945</v>
      </c>
      <c r="G97" s="75">
        <v>995</v>
      </c>
      <c r="H97" s="75">
        <v>2003</v>
      </c>
      <c r="I97" s="75">
        <v>5947</v>
      </c>
      <c r="J97" s="75">
        <v>4700</v>
      </c>
      <c r="K97" s="75">
        <v>0</v>
      </c>
      <c r="L97" s="75">
        <v>156</v>
      </c>
      <c r="M97" s="75">
        <v>574</v>
      </c>
      <c r="N97" s="75">
        <v>517</v>
      </c>
      <c r="O97" s="75">
        <v>0</v>
      </c>
      <c r="P97" s="70">
        <f t="shared" si="27"/>
        <v>5947</v>
      </c>
      <c r="Q97" s="70">
        <f t="shared" si="28"/>
        <v>0</v>
      </c>
      <c r="R97" s="70">
        <f t="shared" si="20"/>
        <v>0</v>
      </c>
      <c r="S97" s="71"/>
      <c r="T97" s="71"/>
      <c r="U97" s="71"/>
      <c r="V97" s="71"/>
      <c r="W97" s="71"/>
      <c r="X97" s="78"/>
    </row>
    <row r="98" spans="1:24" ht="10.5" customHeight="1">
      <c r="A98" s="71"/>
      <c r="B98" s="88" t="s">
        <v>190</v>
      </c>
      <c r="C98" s="88" t="s">
        <v>191</v>
      </c>
      <c r="D98" s="75">
        <v>3522</v>
      </c>
      <c r="E98" s="75">
        <v>3523</v>
      </c>
      <c r="F98" s="75">
        <v>3590</v>
      </c>
      <c r="G98" s="75">
        <v>945</v>
      </c>
      <c r="H98" s="75">
        <v>0</v>
      </c>
      <c r="I98" s="75">
        <v>2645</v>
      </c>
      <c r="J98" s="75">
        <v>2291</v>
      </c>
      <c r="K98" s="75">
        <v>354</v>
      </c>
      <c r="L98" s="75">
        <v>0</v>
      </c>
      <c r="M98" s="75">
        <v>0</v>
      </c>
      <c r="N98" s="75">
        <v>0</v>
      </c>
      <c r="O98" s="75">
        <v>0</v>
      </c>
      <c r="P98" s="70">
        <f t="shared" si="27"/>
        <v>2645</v>
      </c>
      <c r="Q98" s="70">
        <f t="shared" si="28"/>
        <v>0</v>
      </c>
      <c r="R98" s="70">
        <f t="shared" si="20"/>
        <v>0</v>
      </c>
      <c r="S98" s="71"/>
      <c r="T98" s="71"/>
      <c r="U98" s="71"/>
      <c r="V98" s="71"/>
      <c r="W98" s="71"/>
      <c r="X98" s="78"/>
    </row>
    <row r="99" spans="1:24" ht="10.5" customHeight="1">
      <c r="A99" s="84" t="s">
        <v>192</v>
      </c>
      <c r="B99" s="89" t="s">
        <v>193</v>
      </c>
      <c r="C99" s="85" t="s">
        <v>194</v>
      </c>
      <c r="D99" s="75">
        <v>8411</v>
      </c>
      <c r="E99" s="75">
        <v>8459</v>
      </c>
      <c r="F99" s="75">
        <v>8729</v>
      </c>
      <c r="G99" s="75">
        <v>1017</v>
      </c>
      <c r="H99" s="75">
        <v>1374</v>
      </c>
      <c r="I99" s="75">
        <v>6338</v>
      </c>
      <c r="J99" s="75">
        <v>5592</v>
      </c>
      <c r="K99" s="75">
        <v>197</v>
      </c>
      <c r="L99" s="75">
        <v>0</v>
      </c>
      <c r="M99" s="75">
        <v>294</v>
      </c>
      <c r="N99" s="75">
        <v>169</v>
      </c>
      <c r="O99" s="75">
        <v>86</v>
      </c>
      <c r="P99" s="70">
        <f t="shared" si="27"/>
        <v>6338</v>
      </c>
      <c r="Q99" s="70">
        <f t="shared" si="28"/>
        <v>0</v>
      </c>
      <c r="R99" s="70">
        <f t="shared" si="20"/>
        <v>0</v>
      </c>
      <c r="S99" s="71"/>
      <c r="T99" s="71"/>
      <c r="U99" s="71"/>
      <c r="V99" s="71"/>
      <c r="W99" s="71"/>
      <c r="X99" s="78"/>
    </row>
    <row r="100" spans="1:24" ht="10.5" customHeight="1">
      <c r="A100" s="71"/>
      <c r="B100" s="71"/>
      <c r="C100" s="71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0">
        <f t="shared" si="27"/>
        <v>0</v>
      </c>
      <c r="Q100" s="70">
        <f t="shared" si="28"/>
        <v>0</v>
      </c>
      <c r="R100" s="70">
        <f t="shared" si="20"/>
        <v>0</v>
      </c>
      <c r="S100" s="71"/>
      <c r="T100" s="71"/>
      <c r="U100" s="71"/>
      <c r="V100" s="71"/>
      <c r="W100" s="71"/>
      <c r="X100" s="78"/>
    </row>
    <row r="101" spans="1:24" ht="10.5" customHeight="1">
      <c r="A101" s="71"/>
      <c r="B101" s="88"/>
      <c r="C101" s="88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0">
        <f t="shared" si="27"/>
        <v>0</v>
      </c>
      <c r="Q101" s="70">
        <f t="shared" si="28"/>
        <v>0</v>
      </c>
      <c r="R101" s="70">
        <f t="shared" si="20"/>
        <v>0</v>
      </c>
      <c r="S101" s="71"/>
      <c r="T101" s="71"/>
      <c r="U101" s="71"/>
      <c r="V101" s="71"/>
      <c r="W101" s="71"/>
      <c r="X101" s="78"/>
    </row>
    <row r="102" spans="1:24" ht="10.5" customHeight="1">
      <c r="A102" s="81" t="s">
        <v>195</v>
      </c>
      <c r="B102" s="88"/>
      <c r="C102" s="88"/>
      <c r="D102" s="75">
        <f aca="true" t="shared" si="29" ref="D102:O102">SUM(D104:D110)</f>
        <v>35721</v>
      </c>
      <c r="E102" s="75">
        <f t="shared" si="29"/>
        <v>35837</v>
      </c>
      <c r="F102" s="75">
        <f t="shared" si="29"/>
        <v>36745</v>
      </c>
      <c r="G102" s="75">
        <f t="shared" si="29"/>
        <v>5630</v>
      </c>
      <c r="H102" s="75">
        <f t="shared" si="29"/>
        <v>6696</v>
      </c>
      <c r="I102" s="75">
        <f t="shared" si="29"/>
        <v>24419</v>
      </c>
      <c r="J102" s="75">
        <f t="shared" si="29"/>
        <v>18592</v>
      </c>
      <c r="K102" s="75">
        <f t="shared" si="29"/>
        <v>4254</v>
      </c>
      <c r="L102" s="75">
        <f t="shared" si="29"/>
        <v>560</v>
      </c>
      <c r="M102" s="75">
        <f t="shared" si="29"/>
        <v>282</v>
      </c>
      <c r="N102" s="75">
        <f t="shared" si="29"/>
        <v>731</v>
      </c>
      <c r="O102" s="75">
        <f t="shared" si="29"/>
        <v>0</v>
      </c>
      <c r="P102" s="70">
        <f t="shared" si="27"/>
        <v>24419</v>
      </c>
      <c r="Q102" s="70">
        <f t="shared" si="28"/>
        <v>0</v>
      </c>
      <c r="R102" s="70">
        <f t="shared" si="20"/>
        <v>0</v>
      </c>
      <c r="S102" s="71"/>
      <c r="X102" s="78"/>
    </row>
    <row r="103" spans="1:24" ht="4.5" customHeight="1">
      <c r="A103" s="71"/>
      <c r="B103" s="88"/>
      <c r="C103" s="88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0"/>
      <c r="Q103" s="70"/>
      <c r="R103" s="70">
        <f aca="true" t="shared" si="30" ref="R103:R134">SUM(F103-G103-H103-I103)</f>
        <v>0</v>
      </c>
      <c r="S103" s="71"/>
      <c r="T103" s="71"/>
      <c r="U103" s="71"/>
      <c r="V103" s="71"/>
      <c r="W103" s="71"/>
      <c r="X103" s="78"/>
    </row>
    <row r="104" spans="1:24" ht="10.5" customHeight="1">
      <c r="A104" s="84" t="s">
        <v>196</v>
      </c>
      <c r="B104" s="696" t="s">
        <v>1798</v>
      </c>
      <c r="C104" s="85" t="s">
        <v>198</v>
      </c>
      <c r="D104" s="75">
        <v>5656</v>
      </c>
      <c r="E104" s="75">
        <v>5720</v>
      </c>
      <c r="F104" s="75">
        <v>5807</v>
      </c>
      <c r="G104" s="75">
        <v>543</v>
      </c>
      <c r="H104" s="75">
        <v>957</v>
      </c>
      <c r="I104" s="75">
        <v>4307</v>
      </c>
      <c r="J104" s="75">
        <v>3689</v>
      </c>
      <c r="K104" s="75">
        <v>22</v>
      </c>
      <c r="L104" s="75">
        <v>314</v>
      </c>
      <c r="M104" s="75">
        <v>282</v>
      </c>
      <c r="N104" s="75">
        <v>0</v>
      </c>
      <c r="O104" s="75">
        <v>0</v>
      </c>
      <c r="P104" s="70">
        <f aca="true" t="shared" si="31" ref="P104:P112">SUM(J104:O104)</f>
        <v>4307</v>
      </c>
      <c r="Q104" s="70">
        <f aca="true" t="shared" si="32" ref="Q104:Q112">SUM(P104-I104)</f>
        <v>0</v>
      </c>
      <c r="R104" s="70">
        <f t="shared" si="30"/>
        <v>0</v>
      </c>
      <c r="S104" s="71"/>
      <c r="T104" s="71"/>
      <c r="U104" s="71"/>
      <c r="V104" s="71"/>
      <c r="W104" s="71"/>
      <c r="X104" s="78"/>
    </row>
    <row r="105" spans="1:24" ht="10.5" customHeight="1">
      <c r="A105" s="84"/>
      <c r="B105" s="89" t="s">
        <v>199</v>
      </c>
      <c r="C105" s="85" t="s">
        <v>200</v>
      </c>
      <c r="D105" s="75">
        <v>5011</v>
      </c>
      <c r="E105" s="75">
        <v>5019</v>
      </c>
      <c r="F105" s="75">
        <v>5113</v>
      </c>
      <c r="G105" s="75">
        <v>995</v>
      </c>
      <c r="H105" s="75">
        <v>1118</v>
      </c>
      <c r="I105" s="75">
        <v>3000</v>
      </c>
      <c r="J105" s="75">
        <v>2742</v>
      </c>
      <c r="K105" s="75">
        <v>258</v>
      </c>
      <c r="L105" s="75">
        <v>0</v>
      </c>
      <c r="M105" s="75">
        <v>0</v>
      </c>
      <c r="N105" s="75">
        <v>0</v>
      </c>
      <c r="O105" s="75">
        <v>0</v>
      </c>
      <c r="P105" s="70">
        <f t="shared" si="31"/>
        <v>3000</v>
      </c>
      <c r="Q105" s="70">
        <f t="shared" si="32"/>
        <v>0</v>
      </c>
      <c r="R105" s="70">
        <f t="shared" si="30"/>
        <v>0</v>
      </c>
      <c r="S105" s="71"/>
      <c r="T105" s="71"/>
      <c r="U105" s="71"/>
      <c r="V105" s="71"/>
      <c r="W105" s="71"/>
      <c r="X105" s="78"/>
    </row>
    <row r="106" spans="1:24" ht="10.5" customHeight="1">
      <c r="A106" s="84" t="s">
        <v>201</v>
      </c>
      <c r="B106" s="89" t="s">
        <v>202</v>
      </c>
      <c r="C106" s="85" t="s">
        <v>203</v>
      </c>
      <c r="D106" s="75">
        <v>7153</v>
      </c>
      <c r="E106" s="75">
        <v>7151</v>
      </c>
      <c r="F106" s="75">
        <v>7368</v>
      </c>
      <c r="G106" s="75">
        <v>1013</v>
      </c>
      <c r="H106" s="75">
        <v>1669</v>
      </c>
      <c r="I106" s="75">
        <v>4686</v>
      </c>
      <c r="J106" s="75">
        <v>2473</v>
      </c>
      <c r="K106" s="75">
        <v>1339</v>
      </c>
      <c r="L106" s="75">
        <v>143</v>
      </c>
      <c r="M106" s="75">
        <v>0</v>
      </c>
      <c r="N106" s="75">
        <v>731</v>
      </c>
      <c r="O106" s="75">
        <v>0</v>
      </c>
      <c r="P106" s="70">
        <f t="shared" si="31"/>
        <v>4686</v>
      </c>
      <c r="Q106" s="70">
        <f t="shared" si="32"/>
        <v>0</v>
      </c>
      <c r="R106" s="70">
        <f t="shared" si="30"/>
        <v>0</v>
      </c>
      <c r="S106" s="71"/>
      <c r="T106" s="71"/>
      <c r="U106" s="71"/>
      <c r="V106" s="71"/>
      <c r="W106" s="71"/>
      <c r="X106" s="78"/>
    </row>
    <row r="107" spans="1:24" ht="10.5" customHeight="1">
      <c r="A107" s="84"/>
      <c r="B107" s="89" t="s">
        <v>204</v>
      </c>
      <c r="C107" s="85" t="s">
        <v>205</v>
      </c>
      <c r="D107" s="75">
        <v>5342</v>
      </c>
      <c r="E107" s="75">
        <v>5390</v>
      </c>
      <c r="F107" s="75">
        <v>5484</v>
      </c>
      <c r="G107" s="75">
        <v>851</v>
      </c>
      <c r="H107" s="75">
        <v>812</v>
      </c>
      <c r="I107" s="75">
        <v>3821</v>
      </c>
      <c r="J107" s="75">
        <v>2699</v>
      </c>
      <c r="K107" s="75">
        <v>1122</v>
      </c>
      <c r="L107" s="75">
        <v>0</v>
      </c>
      <c r="M107" s="75">
        <v>0</v>
      </c>
      <c r="N107" s="75">
        <v>0</v>
      </c>
      <c r="O107" s="75">
        <v>0</v>
      </c>
      <c r="P107" s="70">
        <f t="shared" si="31"/>
        <v>3821</v>
      </c>
      <c r="Q107" s="70">
        <f t="shared" si="32"/>
        <v>0</v>
      </c>
      <c r="R107" s="70">
        <f t="shared" si="30"/>
        <v>0</v>
      </c>
      <c r="S107" s="71"/>
      <c r="T107" s="71"/>
      <c r="U107" s="71"/>
      <c r="V107" s="71"/>
      <c r="W107" s="71"/>
      <c r="X107" s="78"/>
    </row>
    <row r="108" spans="1:24" ht="10.5" customHeight="1">
      <c r="A108" s="84"/>
      <c r="B108" s="89" t="s">
        <v>206</v>
      </c>
      <c r="C108" s="85" t="s">
        <v>207</v>
      </c>
      <c r="D108" s="75">
        <v>3445</v>
      </c>
      <c r="E108" s="75">
        <v>3426</v>
      </c>
      <c r="F108" s="75">
        <v>3654</v>
      </c>
      <c r="G108" s="75">
        <v>1585</v>
      </c>
      <c r="H108" s="75">
        <v>169</v>
      </c>
      <c r="I108" s="75">
        <v>1900</v>
      </c>
      <c r="J108" s="75">
        <v>1357</v>
      </c>
      <c r="K108" s="75">
        <v>543</v>
      </c>
      <c r="L108" s="75">
        <v>0</v>
      </c>
      <c r="M108" s="75">
        <v>0</v>
      </c>
      <c r="N108" s="75">
        <v>0</v>
      </c>
      <c r="O108" s="75">
        <v>0</v>
      </c>
      <c r="P108" s="70">
        <f t="shared" si="31"/>
        <v>1900</v>
      </c>
      <c r="Q108" s="70">
        <f t="shared" si="32"/>
        <v>0</v>
      </c>
      <c r="R108" s="70">
        <f t="shared" si="30"/>
        <v>0</v>
      </c>
      <c r="S108" s="71"/>
      <c r="T108" s="71"/>
      <c r="U108" s="71"/>
      <c r="V108" s="71"/>
      <c r="W108" s="71"/>
      <c r="X108" s="78"/>
    </row>
    <row r="109" spans="1:24" ht="10.5" customHeight="1">
      <c r="A109" s="71"/>
      <c r="B109" s="89" t="s">
        <v>208</v>
      </c>
      <c r="C109" s="85" t="s">
        <v>209</v>
      </c>
      <c r="D109" s="75">
        <v>5873</v>
      </c>
      <c r="E109" s="75">
        <v>5897</v>
      </c>
      <c r="F109" s="75">
        <v>6022</v>
      </c>
      <c r="G109" s="75">
        <v>643</v>
      </c>
      <c r="H109" s="75">
        <v>1578</v>
      </c>
      <c r="I109" s="75">
        <v>3801</v>
      </c>
      <c r="J109" s="75">
        <v>3541</v>
      </c>
      <c r="K109" s="75">
        <v>157</v>
      </c>
      <c r="L109" s="75">
        <v>103</v>
      </c>
      <c r="M109" s="75">
        <v>0</v>
      </c>
      <c r="N109" s="75">
        <v>0</v>
      </c>
      <c r="O109" s="75">
        <v>0</v>
      </c>
      <c r="P109" s="70">
        <f t="shared" si="31"/>
        <v>3801</v>
      </c>
      <c r="Q109" s="70">
        <f t="shared" si="32"/>
        <v>0</v>
      </c>
      <c r="R109" s="70">
        <f t="shared" si="30"/>
        <v>0</v>
      </c>
      <c r="S109" s="71"/>
      <c r="T109" s="71"/>
      <c r="U109" s="71"/>
      <c r="V109" s="71"/>
      <c r="W109" s="71"/>
      <c r="X109" s="78"/>
    </row>
    <row r="110" spans="1:24" ht="10.5" customHeight="1">
      <c r="A110" s="84" t="s">
        <v>129</v>
      </c>
      <c r="B110" s="85" t="s">
        <v>210</v>
      </c>
      <c r="C110" s="85" t="s">
        <v>211</v>
      </c>
      <c r="D110" s="75">
        <v>3241</v>
      </c>
      <c r="E110" s="75">
        <v>3234</v>
      </c>
      <c r="F110" s="75">
        <v>3297</v>
      </c>
      <c r="G110" s="75">
        <v>0</v>
      </c>
      <c r="H110" s="75">
        <v>393</v>
      </c>
      <c r="I110" s="75">
        <v>2904</v>
      </c>
      <c r="J110" s="69">
        <v>2091</v>
      </c>
      <c r="K110" s="75">
        <v>813</v>
      </c>
      <c r="L110" s="69">
        <v>0</v>
      </c>
      <c r="M110" s="69">
        <v>0</v>
      </c>
      <c r="N110" s="69">
        <v>0</v>
      </c>
      <c r="O110" s="69">
        <v>0</v>
      </c>
      <c r="P110" s="70">
        <f t="shared" si="31"/>
        <v>2904</v>
      </c>
      <c r="Q110" s="70">
        <f t="shared" si="32"/>
        <v>0</v>
      </c>
      <c r="R110" s="70">
        <f t="shared" si="30"/>
        <v>0</v>
      </c>
      <c r="S110" s="71"/>
      <c r="X110" s="78"/>
    </row>
    <row r="111" spans="1:24" ht="10.5" customHeight="1">
      <c r="A111" s="84"/>
      <c r="B111" s="89"/>
      <c r="C111" s="8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0">
        <f t="shared" si="31"/>
        <v>0</v>
      </c>
      <c r="Q111" s="70">
        <f t="shared" si="32"/>
        <v>0</v>
      </c>
      <c r="R111" s="70">
        <f t="shared" si="30"/>
        <v>0</v>
      </c>
      <c r="S111" s="71"/>
      <c r="T111" s="71"/>
      <c r="U111" s="71"/>
      <c r="V111" s="71"/>
      <c r="W111" s="71"/>
      <c r="X111" s="78"/>
    </row>
    <row r="112" spans="1:24" ht="10.5" customHeight="1">
      <c r="A112" s="81" t="s">
        <v>212</v>
      </c>
      <c r="B112" s="89"/>
      <c r="C112" s="85"/>
      <c r="D112" s="75">
        <f aca="true" t="shared" si="33" ref="D112:O112">SUM(D114:D117)</f>
        <v>20727</v>
      </c>
      <c r="E112" s="75">
        <f t="shared" si="33"/>
        <v>20998</v>
      </c>
      <c r="F112" s="75">
        <f t="shared" si="33"/>
        <v>21597</v>
      </c>
      <c r="G112" s="75">
        <f t="shared" si="33"/>
        <v>5700</v>
      </c>
      <c r="H112" s="75">
        <f t="shared" si="33"/>
        <v>2213</v>
      </c>
      <c r="I112" s="75">
        <f t="shared" si="33"/>
        <v>13684</v>
      </c>
      <c r="J112" s="75">
        <f t="shared" si="33"/>
        <v>7294</v>
      </c>
      <c r="K112" s="75">
        <f t="shared" si="33"/>
        <v>5619</v>
      </c>
      <c r="L112" s="75">
        <f t="shared" si="33"/>
        <v>282</v>
      </c>
      <c r="M112" s="75">
        <f t="shared" si="33"/>
        <v>184</v>
      </c>
      <c r="N112" s="75">
        <f t="shared" si="33"/>
        <v>305</v>
      </c>
      <c r="O112" s="75">
        <f t="shared" si="33"/>
        <v>0</v>
      </c>
      <c r="P112" s="70">
        <f t="shared" si="31"/>
        <v>13684</v>
      </c>
      <c r="Q112" s="70">
        <f t="shared" si="32"/>
        <v>0</v>
      </c>
      <c r="R112" s="70">
        <f t="shared" si="30"/>
        <v>0</v>
      </c>
      <c r="S112" s="71"/>
      <c r="T112" s="71"/>
      <c r="U112" s="71"/>
      <c r="V112" s="71"/>
      <c r="W112" s="71"/>
      <c r="X112" s="78"/>
    </row>
    <row r="113" spans="1:24" ht="4.5" customHeight="1">
      <c r="A113" s="84"/>
      <c r="B113" s="89"/>
      <c r="C113" s="85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0"/>
      <c r="Q113" s="70"/>
      <c r="R113" s="70">
        <f t="shared" si="30"/>
        <v>0</v>
      </c>
      <c r="S113" s="71"/>
      <c r="T113" s="71"/>
      <c r="U113" s="71"/>
      <c r="V113" s="71"/>
      <c r="W113" s="71"/>
      <c r="X113" s="78"/>
    </row>
    <row r="114" spans="1:24" ht="10.5" customHeight="1">
      <c r="A114" s="84" t="s">
        <v>213</v>
      </c>
      <c r="B114" s="89" t="s">
        <v>214</v>
      </c>
      <c r="C114" s="85" t="s">
        <v>215</v>
      </c>
      <c r="D114" s="75">
        <v>4025</v>
      </c>
      <c r="E114" s="75">
        <v>4178</v>
      </c>
      <c r="F114" s="75">
        <v>4281</v>
      </c>
      <c r="G114" s="75">
        <v>1311</v>
      </c>
      <c r="H114" s="75">
        <v>0</v>
      </c>
      <c r="I114" s="75">
        <v>2970</v>
      </c>
      <c r="J114" s="75">
        <v>1290</v>
      </c>
      <c r="K114" s="75">
        <v>1680</v>
      </c>
      <c r="L114" s="75">
        <v>0</v>
      </c>
      <c r="M114" s="75">
        <v>0</v>
      </c>
      <c r="N114" s="75">
        <v>0</v>
      </c>
      <c r="O114" s="75">
        <v>0</v>
      </c>
      <c r="P114" s="70">
        <f aca="true" t="shared" si="34" ref="P114:P119">SUM(J114:O114)</f>
        <v>2970</v>
      </c>
      <c r="Q114" s="70">
        <f aca="true" t="shared" si="35" ref="Q114:Q119">SUM(P114-I114)</f>
        <v>0</v>
      </c>
      <c r="R114" s="70">
        <f t="shared" si="30"/>
        <v>0</v>
      </c>
      <c r="S114" s="71"/>
      <c r="T114" s="71"/>
      <c r="U114" s="71"/>
      <c r="V114" s="71"/>
      <c r="W114" s="71"/>
      <c r="X114" s="78"/>
    </row>
    <row r="115" spans="1:24" ht="10.5" customHeight="1">
      <c r="A115" s="84"/>
      <c r="B115" s="89" t="s">
        <v>216</v>
      </c>
      <c r="C115" s="85" t="s">
        <v>217</v>
      </c>
      <c r="D115" s="75">
        <v>5165</v>
      </c>
      <c r="E115" s="75">
        <v>5173</v>
      </c>
      <c r="F115" s="75">
        <v>5265</v>
      </c>
      <c r="G115" s="75">
        <v>1129</v>
      </c>
      <c r="H115" s="75">
        <v>547</v>
      </c>
      <c r="I115" s="75">
        <v>3589</v>
      </c>
      <c r="J115" s="75">
        <v>1138</v>
      </c>
      <c r="K115" s="75">
        <v>2407</v>
      </c>
      <c r="L115" s="75">
        <v>44</v>
      </c>
      <c r="M115" s="75">
        <v>0</v>
      </c>
      <c r="N115" s="75">
        <v>0</v>
      </c>
      <c r="O115" s="75">
        <v>0</v>
      </c>
      <c r="P115" s="70">
        <f t="shared" si="34"/>
        <v>3589</v>
      </c>
      <c r="Q115" s="70">
        <f t="shared" si="35"/>
        <v>0</v>
      </c>
      <c r="R115" s="70">
        <f t="shared" si="30"/>
        <v>0</v>
      </c>
      <c r="S115" s="71"/>
      <c r="T115" s="71"/>
      <c r="U115" s="71"/>
      <c r="V115" s="71"/>
      <c r="W115" s="71"/>
      <c r="X115" s="78"/>
    </row>
    <row r="116" spans="1:24" ht="10.5" customHeight="1">
      <c r="A116" s="71"/>
      <c r="B116" s="696" t="s">
        <v>693</v>
      </c>
      <c r="C116" s="85" t="s">
        <v>219</v>
      </c>
      <c r="D116" s="75">
        <v>7209</v>
      </c>
      <c r="E116" s="75">
        <v>7265</v>
      </c>
      <c r="F116" s="75">
        <v>7553</v>
      </c>
      <c r="G116" s="75">
        <v>2321</v>
      </c>
      <c r="H116" s="75">
        <v>1101</v>
      </c>
      <c r="I116" s="75">
        <v>4131</v>
      </c>
      <c r="J116" s="75">
        <v>3161</v>
      </c>
      <c r="K116" s="75">
        <v>318</v>
      </c>
      <c r="L116" s="75">
        <v>238</v>
      </c>
      <c r="M116" s="75">
        <v>109</v>
      </c>
      <c r="N116" s="75">
        <v>305</v>
      </c>
      <c r="O116" s="75">
        <v>0</v>
      </c>
      <c r="P116" s="70">
        <f t="shared" si="34"/>
        <v>4131</v>
      </c>
      <c r="Q116" s="70">
        <f t="shared" si="35"/>
        <v>0</v>
      </c>
      <c r="R116" s="70">
        <f t="shared" si="30"/>
        <v>0</v>
      </c>
      <c r="S116" s="71"/>
      <c r="T116" s="71"/>
      <c r="U116" s="71"/>
      <c r="V116" s="71"/>
      <c r="W116" s="71"/>
      <c r="X116" s="78"/>
    </row>
    <row r="117" spans="1:24" ht="10.5" customHeight="1">
      <c r="A117" s="84"/>
      <c r="B117" s="89" t="s">
        <v>220</v>
      </c>
      <c r="C117" s="85" t="s">
        <v>221</v>
      </c>
      <c r="D117" s="75">
        <v>4328</v>
      </c>
      <c r="E117" s="75">
        <v>4382</v>
      </c>
      <c r="F117" s="75">
        <v>4498</v>
      </c>
      <c r="G117" s="75">
        <v>939</v>
      </c>
      <c r="H117" s="75">
        <v>565</v>
      </c>
      <c r="I117" s="75">
        <v>2994</v>
      </c>
      <c r="J117" s="75">
        <v>1705</v>
      </c>
      <c r="K117" s="75">
        <v>1214</v>
      </c>
      <c r="L117" s="75">
        <v>0</v>
      </c>
      <c r="M117" s="69">
        <v>75</v>
      </c>
      <c r="N117" s="69">
        <v>0</v>
      </c>
      <c r="O117" s="69">
        <v>0</v>
      </c>
      <c r="P117" s="70">
        <f t="shared" si="34"/>
        <v>2994</v>
      </c>
      <c r="Q117" s="70">
        <f t="shared" si="35"/>
        <v>0</v>
      </c>
      <c r="R117" s="70">
        <f t="shared" si="30"/>
        <v>0</v>
      </c>
      <c r="S117" s="71"/>
      <c r="T117" s="71"/>
      <c r="U117" s="71"/>
      <c r="V117" s="71"/>
      <c r="W117" s="71"/>
      <c r="X117" s="78"/>
    </row>
    <row r="118" spans="1:24" ht="10.5" customHeight="1">
      <c r="A118" s="84"/>
      <c r="B118" s="71"/>
      <c r="C118" s="71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0">
        <f t="shared" si="34"/>
        <v>0</v>
      </c>
      <c r="Q118" s="70">
        <f t="shared" si="35"/>
        <v>0</v>
      </c>
      <c r="R118" s="70">
        <f t="shared" si="30"/>
        <v>0</v>
      </c>
      <c r="S118" s="71"/>
      <c r="T118" s="71"/>
      <c r="U118" s="71"/>
      <c r="V118" s="71"/>
      <c r="W118" s="71"/>
      <c r="X118" s="78"/>
    </row>
    <row r="119" spans="1:24" ht="9.75" customHeight="1">
      <c r="A119" s="81" t="s">
        <v>222</v>
      </c>
      <c r="B119" s="89"/>
      <c r="C119" s="85"/>
      <c r="D119" s="90">
        <f aca="true" t="shared" si="36" ref="D119:O119">SUM(D121:D128)</f>
        <v>25990</v>
      </c>
      <c r="E119" s="90">
        <f t="shared" si="36"/>
        <v>26049</v>
      </c>
      <c r="F119" s="90">
        <f t="shared" si="36"/>
        <v>27110</v>
      </c>
      <c r="G119" s="90">
        <f t="shared" si="36"/>
        <v>6664</v>
      </c>
      <c r="H119" s="90">
        <f t="shared" si="36"/>
        <v>3787</v>
      </c>
      <c r="I119" s="90">
        <f t="shared" si="36"/>
        <v>16659</v>
      </c>
      <c r="J119" s="90">
        <f t="shared" si="36"/>
        <v>12245</v>
      </c>
      <c r="K119" s="90">
        <f t="shared" si="36"/>
        <v>3894</v>
      </c>
      <c r="L119" s="90">
        <f t="shared" si="36"/>
        <v>200</v>
      </c>
      <c r="M119" s="90">
        <f t="shared" si="36"/>
        <v>320</v>
      </c>
      <c r="N119" s="90">
        <f t="shared" si="36"/>
        <v>0</v>
      </c>
      <c r="O119" s="90">
        <f t="shared" si="36"/>
        <v>0</v>
      </c>
      <c r="P119" s="70">
        <f t="shared" si="34"/>
        <v>16659</v>
      </c>
      <c r="Q119" s="70">
        <f t="shared" si="35"/>
        <v>0</v>
      </c>
      <c r="R119" s="70">
        <f t="shared" si="30"/>
        <v>0</v>
      </c>
      <c r="S119" s="71"/>
      <c r="T119" s="71"/>
      <c r="U119" s="71"/>
      <c r="V119" s="71"/>
      <c r="W119" s="71"/>
      <c r="X119" s="78"/>
    </row>
    <row r="120" spans="1:24" ht="4.5" customHeight="1">
      <c r="A120" s="84"/>
      <c r="B120" s="89"/>
      <c r="C120" s="85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0"/>
      <c r="Q120" s="70"/>
      <c r="R120" s="70">
        <f t="shared" si="30"/>
        <v>0</v>
      </c>
      <c r="S120" s="71"/>
      <c r="T120" s="71"/>
      <c r="U120" s="71"/>
      <c r="V120" s="71"/>
      <c r="W120" s="71"/>
      <c r="X120" s="78"/>
    </row>
    <row r="121" spans="1:24" ht="9.75" customHeight="1">
      <c r="A121" s="84" t="s">
        <v>223</v>
      </c>
      <c r="B121" s="89" t="s">
        <v>224</v>
      </c>
      <c r="C121" s="85" t="s">
        <v>225</v>
      </c>
      <c r="D121" s="90">
        <v>3873</v>
      </c>
      <c r="E121" s="90">
        <v>3934</v>
      </c>
      <c r="F121" s="90">
        <v>4170</v>
      </c>
      <c r="G121" s="90">
        <v>580</v>
      </c>
      <c r="H121" s="90">
        <v>109</v>
      </c>
      <c r="I121" s="90">
        <v>3481</v>
      </c>
      <c r="J121" s="90">
        <v>1322</v>
      </c>
      <c r="K121" s="90">
        <v>1996</v>
      </c>
      <c r="L121" s="90">
        <v>0</v>
      </c>
      <c r="M121" s="90">
        <v>163</v>
      </c>
      <c r="N121" s="90">
        <v>0</v>
      </c>
      <c r="O121" s="90">
        <v>0</v>
      </c>
      <c r="P121" s="70">
        <f aca="true" t="shared" si="37" ref="P121:P127">SUM(J121:O121)</f>
        <v>3481</v>
      </c>
      <c r="Q121" s="70">
        <f aca="true" t="shared" si="38" ref="Q121:Q127">SUM(P121-I121)</f>
        <v>0</v>
      </c>
      <c r="R121" s="70">
        <f t="shared" si="30"/>
        <v>0</v>
      </c>
      <c r="S121" s="71"/>
      <c r="T121" s="71"/>
      <c r="U121" s="71"/>
      <c r="V121" s="71"/>
      <c r="W121" s="71"/>
      <c r="X121" s="78"/>
    </row>
    <row r="122" spans="1:24" ht="9.75" customHeight="1">
      <c r="A122" s="84" t="s">
        <v>226</v>
      </c>
      <c r="B122" s="696" t="s">
        <v>706</v>
      </c>
      <c r="C122" s="85" t="s">
        <v>228</v>
      </c>
      <c r="D122" s="90">
        <v>6118</v>
      </c>
      <c r="E122" s="90">
        <v>6110</v>
      </c>
      <c r="F122" s="90">
        <v>6224</v>
      </c>
      <c r="G122" s="90">
        <v>323</v>
      </c>
      <c r="H122" s="90">
        <v>1180</v>
      </c>
      <c r="I122" s="90">
        <v>4721</v>
      </c>
      <c r="J122" s="90">
        <v>3682</v>
      </c>
      <c r="K122" s="90">
        <v>719</v>
      </c>
      <c r="L122" s="90">
        <v>163</v>
      </c>
      <c r="M122" s="90">
        <v>157</v>
      </c>
      <c r="N122" s="90">
        <v>0</v>
      </c>
      <c r="O122" s="90">
        <v>0</v>
      </c>
      <c r="P122" s="70">
        <f t="shared" si="37"/>
        <v>4721</v>
      </c>
      <c r="Q122" s="70">
        <f t="shared" si="38"/>
        <v>0</v>
      </c>
      <c r="R122" s="70">
        <f t="shared" si="30"/>
        <v>0</v>
      </c>
      <c r="S122" s="71"/>
      <c r="T122" s="71"/>
      <c r="U122" s="71"/>
      <c r="V122" s="71"/>
      <c r="W122" s="71"/>
      <c r="X122" s="76"/>
    </row>
    <row r="123" spans="1:24" ht="9.75" customHeight="1">
      <c r="A123" s="84"/>
      <c r="B123" s="89" t="s">
        <v>229</v>
      </c>
      <c r="C123" s="85" t="s">
        <v>230</v>
      </c>
      <c r="D123" s="90">
        <v>2248</v>
      </c>
      <c r="E123" s="90">
        <v>2241</v>
      </c>
      <c r="F123" s="90">
        <v>2478</v>
      </c>
      <c r="G123" s="90">
        <v>716</v>
      </c>
      <c r="H123" s="90">
        <v>0</v>
      </c>
      <c r="I123" s="90">
        <v>1762</v>
      </c>
      <c r="J123" s="90">
        <v>1762</v>
      </c>
      <c r="K123" s="90">
        <v>0</v>
      </c>
      <c r="L123" s="90">
        <v>0</v>
      </c>
      <c r="M123" s="90">
        <v>0</v>
      </c>
      <c r="N123" s="90">
        <v>0</v>
      </c>
      <c r="O123" s="90">
        <v>0</v>
      </c>
      <c r="P123" s="70">
        <f t="shared" si="37"/>
        <v>1762</v>
      </c>
      <c r="Q123" s="70">
        <f t="shared" si="38"/>
        <v>0</v>
      </c>
      <c r="R123" s="70">
        <f t="shared" si="30"/>
        <v>0</v>
      </c>
      <c r="S123" s="71"/>
      <c r="X123" s="76"/>
    </row>
    <row r="124" spans="1:24" ht="9.75" customHeight="1">
      <c r="A124" s="84" t="s">
        <v>231</v>
      </c>
      <c r="B124" s="89" t="s">
        <v>232</v>
      </c>
      <c r="C124" s="85" t="s">
        <v>233</v>
      </c>
      <c r="D124" s="90">
        <v>4236</v>
      </c>
      <c r="E124" s="90">
        <v>4236</v>
      </c>
      <c r="F124" s="90">
        <v>4328</v>
      </c>
      <c r="G124" s="90">
        <v>544</v>
      </c>
      <c r="H124" s="90">
        <v>1323</v>
      </c>
      <c r="I124" s="90">
        <v>2461</v>
      </c>
      <c r="J124" s="90">
        <v>2424</v>
      </c>
      <c r="K124" s="90">
        <v>0</v>
      </c>
      <c r="L124" s="90">
        <v>37</v>
      </c>
      <c r="M124" s="90">
        <v>0</v>
      </c>
      <c r="N124" s="90">
        <v>0</v>
      </c>
      <c r="O124" s="90">
        <v>0</v>
      </c>
      <c r="P124" s="70">
        <f t="shared" si="37"/>
        <v>2461</v>
      </c>
      <c r="Q124" s="70">
        <f t="shared" si="38"/>
        <v>0</v>
      </c>
      <c r="R124" s="70">
        <f t="shared" si="30"/>
        <v>0</v>
      </c>
      <c r="S124" s="71"/>
      <c r="T124" s="71"/>
      <c r="U124" s="71"/>
      <c r="V124" s="71"/>
      <c r="W124" s="71"/>
      <c r="X124" s="78"/>
    </row>
    <row r="125" spans="1:24" ht="9.75" customHeight="1">
      <c r="A125" s="84"/>
      <c r="B125" s="89" t="s">
        <v>234</v>
      </c>
      <c r="C125" s="85" t="s">
        <v>235</v>
      </c>
      <c r="D125" s="90">
        <v>3408</v>
      </c>
      <c r="E125" s="90">
        <v>3429</v>
      </c>
      <c r="F125" s="90">
        <v>3665</v>
      </c>
      <c r="G125" s="90">
        <v>3074</v>
      </c>
      <c r="H125" s="90">
        <v>0</v>
      </c>
      <c r="I125" s="90">
        <v>591</v>
      </c>
      <c r="J125" s="90">
        <v>165</v>
      </c>
      <c r="K125" s="90">
        <v>426</v>
      </c>
      <c r="L125" s="90">
        <v>0</v>
      </c>
      <c r="M125" s="90">
        <v>0</v>
      </c>
      <c r="N125" s="90">
        <v>0</v>
      </c>
      <c r="O125" s="90">
        <v>0</v>
      </c>
      <c r="P125" s="70">
        <f t="shared" si="37"/>
        <v>591</v>
      </c>
      <c r="Q125" s="70">
        <f t="shared" si="38"/>
        <v>0</v>
      </c>
      <c r="R125" s="70">
        <f t="shared" si="30"/>
        <v>0</v>
      </c>
      <c r="S125" s="71"/>
      <c r="T125" s="71"/>
      <c r="U125" s="71"/>
      <c r="V125" s="71"/>
      <c r="W125" s="71"/>
      <c r="X125" s="78"/>
    </row>
    <row r="126" spans="1:24" ht="9.75" customHeight="1">
      <c r="A126" s="84"/>
      <c r="B126" s="89" t="s">
        <v>236</v>
      </c>
      <c r="C126" s="85" t="s">
        <v>237</v>
      </c>
      <c r="D126" s="75">
        <v>4726</v>
      </c>
      <c r="E126" s="75">
        <v>4709</v>
      </c>
      <c r="F126" s="75">
        <v>4839</v>
      </c>
      <c r="G126" s="90">
        <v>1427</v>
      </c>
      <c r="H126" s="90">
        <v>1175</v>
      </c>
      <c r="I126" s="90">
        <v>2237</v>
      </c>
      <c r="J126" s="90">
        <v>1887</v>
      </c>
      <c r="K126" s="90">
        <v>350</v>
      </c>
      <c r="L126" s="90">
        <v>0</v>
      </c>
      <c r="M126" s="90">
        <v>0</v>
      </c>
      <c r="N126" s="90">
        <v>0</v>
      </c>
      <c r="O126" s="90">
        <v>0</v>
      </c>
      <c r="P126" s="70">
        <f t="shared" si="37"/>
        <v>2237</v>
      </c>
      <c r="Q126" s="70">
        <f t="shared" si="38"/>
        <v>0</v>
      </c>
      <c r="R126" s="70">
        <f t="shared" si="30"/>
        <v>0</v>
      </c>
      <c r="S126" s="71"/>
      <c r="T126" s="71"/>
      <c r="U126" s="71"/>
      <c r="V126" s="71"/>
      <c r="W126" s="71"/>
      <c r="X126" s="78"/>
    </row>
    <row r="127" spans="1:24" ht="9.75" customHeight="1">
      <c r="A127" s="84"/>
      <c r="B127" s="89" t="s">
        <v>238</v>
      </c>
      <c r="C127" s="85" t="s">
        <v>239</v>
      </c>
      <c r="D127" s="75">
        <v>1381</v>
      </c>
      <c r="E127" s="75">
        <v>1390</v>
      </c>
      <c r="F127" s="75">
        <v>1406</v>
      </c>
      <c r="G127" s="90">
        <v>0</v>
      </c>
      <c r="H127" s="90">
        <v>0</v>
      </c>
      <c r="I127" s="90">
        <v>1406</v>
      </c>
      <c r="J127" s="90">
        <v>1003</v>
      </c>
      <c r="K127" s="90">
        <v>403</v>
      </c>
      <c r="L127" s="90">
        <v>0</v>
      </c>
      <c r="M127" s="90">
        <v>0</v>
      </c>
      <c r="N127" s="90">
        <v>0</v>
      </c>
      <c r="O127" s="90">
        <v>0</v>
      </c>
      <c r="P127" s="70">
        <f t="shared" si="37"/>
        <v>1406</v>
      </c>
      <c r="Q127" s="70">
        <f t="shared" si="38"/>
        <v>0</v>
      </c>
      <c r="R127" s="70">
        <f t="shared" si="30"/>
        <v>0</v>
      </c>
      <c r="S127" s="71"/>
      <c r="T127" s="71"/>
      <c r="U127" s="71"/>
      <c r="V127" s="71"/>
      <c r="W127" s="71"/>
      <c r="X127" s="76"/>
    </row>
    <row r="128" spans="1:24" ht="9.75" customHeight="1">
      <c r="A128" s="71"/>
      <c r="B128" s="71"/>
      <c r="C128" s="71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70"/>
      <c r="Q128" s="70"/>
      <c r="R128" s="70">
        <f t="shared" si="30"/>
        <v>0</v>
      </c>
      <c r="S128" s="71"/>
      <c r="T128" s="71"/>
      <c r="U128" s="71"/>
      <c r="V128" s="71"/>
      <c r="W128" s="71"/>
      <c r="X128" s="78"/>
    </row>
    <row r="129" spans="1:24" ht="9.75" customHeight="1">
      <c r="A129" s="81" t="s">
        <v>240</v>
      </c>
      <c r="B129" s="89"/>
      <c r="C129" s="85"/>
      <c r="D129" s="75">
        <f aca="true" t="shared" si="39" ref="D129:O129">SUM(D131:D137)</f>
        <v>33959</v>
      </c>
      <c r="E129" s="75">
        <f t="shared" si="39"/>
        <v>34051</v>
      </c>
      <c r="F129" s="75">
        <f t="shared" si="39"/>
        <v>35075</v>
      </c>
      <c r="G129" s="75">
        <f t="shared" si="39"/>
        <v>7910</v>
      </c>
      <c r="H129" s="75">
        <f t="shared" si="39"/>
        <v>4226</v>
      </c>
      <c r="I129" s="75">
        <f t="shared" si="39"/>
        <v>22939</v>
      </c>
      <c r="J129" s="75">
        <f t="shared" si="39"/>
        <v>14600</v>
      </c>
      <c r="K129" s="75">
        <f t="shared" si="39"/>
        <v>6274</v>
      </c>
      <c r="L129" s="75">
        <f t="shared" si="39"/>
        <v>302</v>
      </c>
      <c r="M129" s="75">
        <f t="shared" si="39"/>
        <v>591</v>
      </c>
      <c r="N129" s="75">
        <f t="shared" si="39"/>
        <v>658</v>
      </c>
      <c r="O129" s="75">
        <f t="shared" si="39"/>
        <v>514</v>
      </c>
      <c r="P129" s="70">
        <f>SUM(J129:O129)</f>
        <v>22939</v>
      </c>
      <c r="Q129" s="70">
        <f>SUM(P129-I129)</f>
        <v>0</v>
      </c>
      <c r="R129" s="70">
        <f t="shared" si="30"/>
        <v>0</v>
      </c>
      <c r="S129" s="71"/>
      <c r="T129" s="71"/>
      <c r="U129" s="71"/>
      <c r="V129" s="71"/>
      <c r="W129" s="71"/>
      <c r="X129" s="78"/>
    </row>
    <row r="130" spans="1:24" ht="4.5" customHeight="1">
      <c r="A130" s="84"/>
      <c r="B130" s="89"/>
      <c r="C130" s="8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0"/>
      <c r="Q130" s="70"/>
      <c r="R130" s="70">
        <f t="shared" si="30"/>
        <v>0</v>
      </c>
      <c r="S130" s="71"/>
      <c r="T130" s="71"/>
      <c r="U130" s="71"/>
      <c r="V130" s="71"/>
      <c r="W130" s="71"/>
      <c r="X130" s="78"/>
    </row>
    <row r="131" spans="1:24" ht="9.75" customHeight="1">
      <c r="A131" s="84" t="s">
        <v>223</v>
      </c>
      <c r="B131" s="696" t="s">
        <v>1797</v>
      </c>
      <c r="C131" s="85" t="s">
        <v>242</v>
      </c>
      <c r="D131" s="75">
        <v>10846</v>
      </c>
      <c r="E131" s="75">
        <v>10898</v>
      </c>
      <c r="F131" s="75">
        <v>11155</v>
      </c>
      <c r="G131" s="75">
        <v>1494</v>
      </c>
      <c r="H131" s="75">
        <v>923</v>
      </c>
      <c r="I131" s="75">
        <v>8738</v>
      </c>
      <c r="J131" s="75">
        <v>4514</v>
      </c>
      <c r="K131" s="75">
        <v>3997</v>
      </c>
      <c r="L131" s="75">
        <v>79</v>
      </c>
      <c r="M131" s="75">
        <v>148</v>
      </c>
      <c r="N131" s="75">
        <v>0</v>
      </c>
      <c r="O131" s="75">
        <v>0</v>
      </c>
      <c r="P131" s="70">
        <f aca="true" t="shared" si="40" ref="P131:P137">SUM(J131:O131)</f>
        <v>8738</v>
      </c>
      <c r="Q131" s="70">
        <f aca="true" t="shared" si="41" ref="Q131:Q137">SUM(P131-I131)</f>
        <v>0</v>
      </c>
      <c r="R131" s="70">
        <f t="shared" si="30"/>
        <v>0</v>
      </c>
      <c r="S131" s="71"/>
      <c r="T131" s="71"/>
      <c r="U131" s="71"/>
      <c r="V131" s="71"/>
      <c r="W131" s="71"/>
      <c r="X131" s="78"/>
    </row>
    <row r="132" spans="1:24" ht="9.75" customHeight="1">
      <c r="A132" s="84"/>
      <c r="B132" s="89" t="s">
        <v>243</v>
      </c>
      <c r="C132" s="85" t="s">
        <v>244</v>
      </c>
      <c r="D132" s="75">
        <v>9147</v>
      </c>
      <c r="E132" s="75">
        <v>9208</v>
      </c>
      <c r="F132" s="75">
        <v>9420</v>
      </c>
      <c r="G132" s="75">
        <v>2678</v>
      </c>
      <c r="H132" s="75">
        <v>1396</v>
      </c>
      <c r="I132" s="75">
        <v>5346</v>
      </c>
      <c r="J132" s="75">
        <v>3602</v>
      </c>
      <c r="K132" s="75">
        <v>474</v>
      </c>
      <c r="L132" s="75">
        <v>120</v>
      </c>
      <c r="M132" s="75">
        <v>301</v>
      </c>
      <c r="N132" s="75">
        <v>335</v>
      </c>
      <c r="O132" s="75">
        <v>514</v>
      </c>
      <c r="P132" s="70">
        <f t="shared" si="40"/>
        <v>5346</v>
      </c>
      <c r="Q132" s="70">
        <f t="shared" si="41"/>
        <v>0</v>
      </c>
      <c r="R132" s="70">
        <f t="shared" si="30"/>
        <v>0</v>
      </c>
      <c r="S132" s="71"/>
      <c r="T132" s="71"/>
      <c r="U132" s="71"/>
      <c r="V132" s="71"/>
      <c r="W132" s="71"/>
      <c r="X132" s="78"/>
    </row>
    <row r="133" spans="1:24" ht="9.75" customHeight="1">
      <c r="A133" s="71"/>
      <c r="B133" s="89" t="s">
        <v>245</v>
      </c>
      <c r="C133" s="85" t="s">
        <v>246</v>
      </c>
      <c r="D133" s="75">
        <v>2486</v>
      </c>
      <c r="E133" s="75">
        <v>2466</v>
      </c>
      <c r="F133" s="75">
        <v>2693</v>
      </c>
      <c r="G133" s="75">
        <v>1327</v>
      </c>
      <c r="H133" s="75">
        <v>0</v>
      </c>
      <c r="I133" s="75">
        <v>1366</v>
      </c>
      <c r="J133" s="75">
        <v>984</v>
      </c>
      <c r="K133" s="75">
        <v>379</v>
      </c>
      <c r="L133" s="75">
        <v>0</v>
      </c>
      <c r="M133" s="75">
        <v>3</v>
      </c>
      <c r="N133" s="75">
        <v>0</v>
      </c>
      <c r="O133" s="75">
        <v>0</v>
      </c>
      <c r="P133" s="70">
        <f t="shared" si="40"/>
        <v>1366</v>
      </c>
      <c r="Q133" s="70">
        <f t="shared" si="41"/>
        <v>0</v>
      </c>
      <c r="R133" s="70">
        <f t="shared" si="30"/>
        <v>0</v>
      </c>
      <c r="S133" s="71"/>
      <c r="T133" s="71"/>
      <c r="U133" s="71"/>
      <c r="V133" s="71"/>
      <c r="W133" s="71"/>
      <c r="X133" s="78"/>
    </row>
    <row r="134" spans="1:24" ht="9.75" customHeight="1">
      <c r="A134" s="84" t="s">
        <v>231</v>
      </c>
      <c r="B134" s="89" t="s">
        <v>247</v>
      </c>
      <c r="C134" s="85" t="s">
        <v>248</v>
      </c>
      <c r="D134" s="75">
        <v>1042</v>
      </c>
      <c r="E134" s="75">
        <v>1040</v>
      </c>
      <c r="F134" s="75">
        <v>1056</v>
      </c>
      <c r="G134" s="75">
        <v>0</v>
      </c>
      <c r="H134" s="75">
        <v>66</v>
      </c>
      <c r="I134" s="75">
        <v>990</v>
      </c>
      <c r="J134" s="75">
        <v>990</v>
      </c>
      <c r="K134" s="75">
        <v>0</v>
      </c>
      <c r="L134" s="75">
        <v>0</v>
      </c>
      <c r="M134" s="75">
        <v>0</v>
      </c>
      <c r="N134" s="75">
        <v>0</v>
      </c>
      <c r="O134" s="75">
        <v>0</v>
      </c>
      <c r="P134" s="70">
        <f t="shared" si="40"/>
        <v>990</v>
      </c>
      <c r="Q134" s="70">
        <f t="shared" si="41"/>
        <v>0</v>
      </c>
      <c r="R134" s="70">
        <f t="shared" si="30"/>
        <v>0</v>
      </c>
      <c r="S134" s="71"/>
      <c r="T134" s="71"/>
      <c r="U134" s="71"/>
      <c r="V134" s="71"/>
      <c r="W134" s="71"/>
      <c r="X134" s="78"/>
    </row>
    <row r="135" spans="1:19" ht="9.75" customHeight="1">
      <c r="A135" s="84" t="s">
        <v>249</v>
      </c>
      <c r="B135" s="89" t="s">
        <v>250</v>
      </c>
      <c r="C135" s="85" t="s">
        <v>251</v>
      </c>
      <c r="D135" s="75">
        <v>3434</v>
      </c>
      <c r="E135" s="75">
        <v>3441</v>
      </c>
      <c r="F135" s="75">
        <v>3515</v>
      </c>
      <c r="G135" s="75">
        <v>454</v>
      </c>
      <c r="H135" s="75">
        <v>736</v>
      </c>
      <c r="I135" s="75">
        <v>2325</v>
      </c>
      <c r="J135" s="75">
        <v>1243</v>
      </c>
      <c r="K135" s="75">
        <v>979</v>
      </c>
      <c r="L135" s="75">
        <v>103</v>
      </c>
      <c r="M135" s="75">
        <v>0</v>
      </c>
      <c r="N135" s="75">
        <v>0</v>
      </c>
      <c r="O135" s="75">
        <v>0</v>
      </c>
      <c r="P135" s="70">
        <f t="shared" si="40"/>
        <v>2325</v>
      </c>
      <c r="Q135" s="70">
        <f t="shared" si="41"/>
        <v>0</v>
      </c>
      <c r="R135" s="70">
        <f aca="true" t="shared" si="42" ref="R135:R166">SUM(F135-G135-H135-I135)</f>
        <v>0</v>
      </c>
      <c r="S135" s="71"/>
    </row>
    <row r="136" spans="1:19" ht="9.75" customHeight="1">
      <c r="A136" s="71"/>
      <c r="B136" s="89" t="s">
        <v>252</v>
      </c>
      <c r="C136" s="85" t="s">
        <v>253</v>
      </c>
      <c r="D136" s="75">
        <v>5747</v>
      </c>
      <c r="E136" s="75">
        <v>5747</v>
      </c>
      <c r="F136" s="75">
        <v>5892</v>
      </c>
      <c r="G136" s="75">
        <v>1202</v>
      </c>
      <c r="H136" s="75">
        <v>1105</v>
      </c>
      <c r="I136" s="75">
        <v>3585</v>
      </c>
      <c r="J136" s="75">
        <v>2678</v>
      </c>
      <c r="K136" s="75">
        <v>445</v>
      </c>
      <c r="L136" s="75">
        <v>0</v>
      </c>
      <c r="M136" s="75">
        <v>139</v>
      </c>
      <c r="N136" s="75">
        <v>323</v>
      </c>
      <c r="O136" s="75">
        <v>0</v>
      </c>
      <c r="P136" s="70">
        <f t="shared" si="40"/>
        <v>3585</v>
      </c>
      <c r="Q136" s="70">
        <f t="shared" si="41"/>
        <v>0</v>
      </c>
      <c r="R136" s="70">
        <f t="shared" si="42"/>
        <v>0</v>
      </c>
      <c r="S136" s="71"/>
    </row>
    <row r="137" spans="1:19" ht="9.75" customHeight="1">
      <c r="A137" s="71"/>
      <c r="B137" s="89" t="s">
        <v>254</v>
      </c>
      <c r="C137" s="85" t="s">
        <v>255</v>
      </c>
      <c r="D137" s="75">
        <v>1257</v>
      </c>
      <c r="E137" s="75">
        <v>1251</v>
      </c>
      <c r="F137" s="75">
        <v>1344</v>
      </c>
      <c r="G137" s="75">
        <v>755</v>
      </c>
      <c r="H137" s="75">
        <v>0</v>
      </c>
      <c r="I137" s="75">
        <v>589</v>
      </c>
      <c r="J137" s="75">
        <v>589</v>
      </c>
      <c r="K137" s="75">
        <v>0</v>
      </c>
      <c r="L137" s="75">
        <v>0</v>
      </c>
      <c r="M137" s="75">
        <v>0</v>
      </c>
      <c r="N137" s="75">
        <v>0</v>
      </c>
      <c r="O137" s="75">
        <v>0</v>
      </c>
      <c r="P137" s="70">
        <f t="shared" si="40"/>
        <v>589</v>
      </c>
      <c r="Q137" s="70">
        <f t="shared" si="41"/>
        <v>0</v>
      </c>
      <c r="R137" s="70">
        <f t="shared" si="42"/>
        <v>0</v>
      </c>
      <c r="S137" s="71"/>
    </row>
    <row r="138" spans="1:19" ht="9.75" customHeight="1">
      <c r="A138" s="84"/>
      <c r="B138" s="89"/>
      <c r="C138" s="85"/>
      <c r="E138" s="75"/>
      <c r="K138" s="75"/>
      <c r="L138" s="75"/>
      <c r="M138" s="75"/>
      <c r="N138" s="75"/>
      <c r="O138" s="75"/>
      <c r="P138" s="70"/>
      <c r="Q138" s="70"/>
      <c r="R138" s="70">
        <f t="shared" si="42"/>
        <v>0</v>
      </c>
      <c r="S138" s="71"/>
    </row>
    <row r="139" spans="1:19" ht="9.75" customHeight="1">
      <c r="A139" s="81" t="s">
        <v>256</v>
      </c>
      <c r="B139" s="89"/>
      <c r="C139" s="85"/>
      <c r="D139" s="75">
        <f aca="true" t="shared" si="43" ref="D139:O139">SUM(D141:D146)</f>
        <v>17528</v>
      </c>
      <c r="E139" s="75">
        <f t="shared" si="43"/>
        <v>17597</v>
      </c>
      <c r="F139" s="75">
        <f t="shared" si="43"/>
        <v>17916</v>
      </c>
      <c r="G139" s="75">
        <f t="shared" si="43"/>
        <v>2736</v>
      </c>
      <c r="H139" s="75">
        <f t="shared" si="43"/>
        <v>4162</v>
      </c>
      <c r="I139" s="75">
        <f t="shared" si="43"/>
        <v>11018</v>
      </c>
      <c r="J139" s="75">
        <f t="shared" si="43"/>
        <v>10740</v>
      </c>
      <c r="K139" s="75">
        <f t="shared" si="43"/>
        <v>90</v>
      </c>
      <c r="L139" s="75">
        <f t="shared" si="43"/>
        <v>72</v>
      </c>
      <c r="M139" s="75">
        <f t="shared" si="43"/>
        <v>116</v>
      </c>
      <c r="N139" s="75">
        <f t="shared" si="43"/>
        <v>0</v>
      </c>
      <c r="O139" s="75">
        <f t="shared" si="43"/>
        <v>0</v>
      </c>
      <c r="P139" s="70">
        <f>SUM(J139:O139)</f>
        <v>11018</v>
      </c>
      <c r="Q139" s="70">
        <f>SUM(P139-I139)</f>
        <v>0</v>
      </c>
      <c r="R139" s="70">
        <f t="shared" si="42"/>
        <v>0</v>
      </c>
      <c r="S139" s="71"/>
    </row>
    <row r="140" spans="1:19" ht="4.5" customHeight="1">
      <c r="A140" s="71"/>
      <c r="B140" s="89"/>
      <c r="C140" s="85"/>
      <c r="K140" s="75"/>
      <c r="L140" s="75"/>
      <c r="M140" s="75"/>
      <c r="N140" s="75"/>
      <c r="P140" s="70"/>
      <c r="Q140" s="70"/>
      <c r="R140" s="70">
        <f t="shared" si="42"/>
        <v>0</v>
      </c>
      <c r="S140" s="71"/>
    </row>
    <row r="141" spans="1:19" ht="9.75" customHeight="1">
      <c r="A141" s="84" t="s">
        <v>257</v>
      </c>
      <c r="B141" s="89" t="s">
        <v>258</v>
      </c>
      <c r="C141" s="85" t="s">
        <v>259</v>
      </c>
      <c r="D141" s="75">
        <v>8704</v>
      </c>
      <c r="E141" s="75">
        <v>8734</v>
      </c>
      <c r="F141" s="75">
        <v>8897</v>
      </c>
      <c r="G141" s="75">
        <v>786</v>
      </c>
      <c r="H141" s="75">
        <v>2773</v>
      </c>
      <c r="I141" s="75">
        <v>5338</v>
      </c>
      <c r="J141" s="75">
        <v>5150</v>
      </c>
      <c r="K141" s="75">
        <v>0</v>
      </c>
      <c r="L141" s="75">
        <v>72</v>
      </c>
      <c r="M141" s="75">
        <v>116</v>
      </c>
      <c r="N141" s="75">
        <v>0</v>
      </c>
      <c r="O141" s="75">
        <v>0</v>
      </c>
      <c r="P141" s="70">
        <f>SUM(J141:O141)</f>
        <v>5338</v>
      </c>
      <c r="Q141" s="70">
        <f>SUM(P141-I141)</f>
        <v>0</v>
      </c>
      <c r="R141" s="70">
        <f t="shared" si="42"/>
        <v>0</v>
      </c>
      <c r="S141" s="71"/>
    </row>
    <row r="142" spans="1:19" ht="9.75" customHeight="1">
      <c r="A142" s="84"/>
      <c r="B142" s="89" t="s">
        <v>260</v>
      </c>
      <c r="C142" s="85" t="s">
        <v>261</v>
      </c>
      <c r="D142" s="75">
        <v>1599</v>
      </c>
      <c r="E142" s="75">
        <v>1625</v>
      </c>
      <c r="F142" s="75">
        <v>1658</v>
      </c>
      <c r="G142" s="75">
        <v>1125</v>
      </c>
      <c r="H142" s="75">
        <v>0</v>
      </c>
      <c r="I142" s="75">
        <v>533</v>
      </c>
      <c r="J142" s="75">
        <v>443</v>
      </c>
      <c r="K142" s="75">
        <v>90</v>
      </c>
      <c r="L142" s="75">
        <v>0</v>
      </c>
      <c r="M142" s="75">
        <v>0</v>
      </c>
      <c r="N142" s="75">
        <v>0</v>
      </c>
      <c r="O142" s="75">
        <v>0</v>
      </c>
      <c r="P142" s="70">
        <f>SUM(J142:O142)</f>
        <v>533</v>
      </c>
      <c r="Q142" s="70">
        <f>SUM(P142-I142)</f>
        <v>0</v>
      </c>
      <c r="R142" s="70">
        <f t="shared" si="42"/>
        <v>0</v>
      </c>
      <c r="S142" s="71"/>
    </row>
    <row r="143" spans="1:19" ht="9.75" customHeight="1">
      <c r="A143" s="84" t="s">
        <v>262</v>
      </c>
      <c r="B143" s="89" t="s">
        <v>263</v>
      </c>
      <c r="C143" s="85" t="s">
        <v>264</v>
      </c>
      <c r="D143" s="75">
        <v>2350</v>
      </c>
      <c r="E143" s="75">
        <v>2356</v>
      </c>
      <c r="F143" s="75">
        <v>2395</v>
      </c>
      <c r="G143" s="75">
        <v>243</v>
      </c>
      <c r="H143" s="75">
        <v>539</v>
      </c>
      <c r="I143" s="75">
        <v>1613</v>
      </c>
      <c r="J143" s="75">
        <v>1613</v>
      </c>
      <c r="K143" s="75">
        <v>0</v>
      </c>
      <c r="L143" s="75">
        <v>0</v>
      </c>
      <c r="M143" s="75">
        <v>0</v>
      </c>
      <c r="N143" s="75">
        <v>0</v>
      </c>
      <c r="O143" s="75">
        <v>0</v>
      </c>
      <c r="P143" s="70">
        <f>SUM(J143:O143)</f>
        <v>1613</v>
      </c>
      <c r="Q143" s="70">
        <f>SUM(P143-I143)</f>
        <v>0</v>
      </c>
      <c r="R143" s="70">
        <f t="shared" si="42"/>
        <v>0</v>
      </c>
      <c r="S143" s="71"/>
    </row>
    <row r="144" spans="1:19" ht="9.75" customHeight="1">
      <c r="A144" s="84" t="s">
        <v>265</v>
      </c>
      <c r="B144" s="89" t="s">
        <v>266</v>
      </c>
      <c r="C144" s="85" t="s">
        <v>267</v>
      </c>
      <c r="D144" s="75">
        <v>2792</v>
      </c>
      <c r="E144" s="75">
        <v>2796</v>
      </c>
      <c r="F144" s="75">
        <v>2847</v>
      </c>
      <c r="G144" s="75">
        <v>331</v>
      </c>
      <c r="H144" s="75">
        <v>528</v>
      </c>
      <c r="I144" s="75">
        <v>1988</v>
      </c>
      <c r="J144" s="75">
        <v>1988</v>
      </c>
      <c r="K144" s="75">
        <v>0</v>
      </c>
      <c r="L144" s="75">
        <v>0</v>
      </c>
      <c r="M144" s="75">
        <v>0</v>
      </c>
      <c r="N144" s="75">
        <v>0</v>
      </c>
      <c r="O144" s="75">
        <v>0</v>
      </c>
      <c r="P144" s="70">
        <f>SUM(J144:O144)</f>
        <v>1988</v>
      </c>
      <c r="Q144" s="70">
        <f>SUM(P144-I144)</f>
        <v>0</v>
      </c>
      <c r="R144" s="70">
        <f t="shared" si="42"/>
        <v>0</v>
      </c>
      <c r="S144" s="71"/>
    </row>
    <row r="145" spans="1:19" ht="9.75" customHeight="1">
      <c r="A145" s="84"/>
      <c r="B145" s="89" t="s">
        <v>268</v>
      </c>
      <c r="C145" s="85" t="s">
        <v>269</v>
      </c>
      <c r="D145" s="75">
        <v>2083</v>
      </c>
      <c r="E145" s="75">
        <v>2086</v>
      </c>
      <c r="F145" s="75">
        <v>2119</v>
      </c>
      <c r="G145" s="75">
        <v>251</v>
      </c>
      <c r="H145" s="75">
        <v>322</v>
      </c>
      <c r="I145" s="75">
        <v>1546</v>
      </c>
      <c r="J145" s="75">
        <v>1546</v>
      </c>
      <c r="K145" s="75">
        <v>0</v>
      </c>
      <c r="L145" s="75">
        <v>0</v>
      </c>
      <c r="M145" s="75">
        <v>0</v>
      </c>
      <c r="N145" s="75">
        <v>0</v>
      </c>
      <c r="O145" s="75">
        <v>0</v>
      </c>
      <c r="P145" s="70">
        <f>SUM(J145:O145)</f>
        <v>1546</v>
      </c>
      <c r="Q145" s="70">
        <f>SUM(P145-I145)</f>
        <v>0</v>
      </c>
      <c r="R145" s="70">
        <f t="shared" si="42"/>
        <v>0</v>
      </c>
      <c r="S145" s="71"/>
    </row>
    <row r="146" spans="1:19" ht="9.75" customHeight="1">
      <c r="A146" s="84"/>
      <c r="B146" s="71"/>
      <c r="C146" s="71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0"/>
      <c r="Q146" s="70"/>
      <c r="R146" s="70">
        <f t="shared" si="42"/>
        <v>0</v>
      </c>
      <c r="S146" s="71"/>
    </row>
    <row r="147" spans="1:19" ht="9.75" customHeight="1">
      <c r="A147" s="84"/>
      <c r="B147" s="89"/>
      <c r="C147" s="8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0"/>
      <c r="Q147" s="70"/>
      <c r="R147" s="70">
        <f t="shared" si="42"/>
        <v>0</v>
      </c>
      <c r="S147" s="71"/>
    </row>
    <row r="148" spans="1:19" ht="9.75" customHeight="1">
      <c r="A148" s="81" t="s">
        <v>270</v>
      </c>
      <c r="B148" s="89"/>
      <c r="C148" s="85"/>
      <c r="D148" s="75">
        <f aca="true" t="shared" si="44" ref="D148:O148">SUM(D150:D153)</f>
        <v>10378</v>
      </c>
      <c r="E148" s="75">
        <f t="shared" si="44"/>
        <v>10436</v>
      </c>
      <c r="F148" s="75">
        <f t="shared" si="44"/>
        <v>10656</v>
      </c>
      <c r="G148" s="75">
        <f t="shared" si="44"/>
        <v>1760</v>
      </c>
      <c r="H148" s="75">
        <f t="shared" si="44"/>
        <v>2158</v>
      </c>
      <c r="I148" s="75">
        <f t="shared" si="44"/>
        <v>6738</v>
      </c>
      <c r="J148" s="75">
        <f t="shared" si="44"/>
        <v>5800</v>
      </c>
      <c r="K148" s="75">
        <f t="shared" si="44"/>
        <v>845</v>
      </c>
      <c r="L148" s="75">
        <f t="shared" si="44"/>
        <v>93</v>
      </c>
      <c r="M148" s="75">
        <f t="shared" si="44"/>
        <v>0</v>
      </c>
      <c r="N148" s="75">
        <f t="shared" si="44"/>
        <v>0</v>
      </c>
      <c r="O148" s="75">
        <f t="shared" si="44"/>
        <v>0</v>
      </c>
      <c r="P148" s="70">
        <f>SUM(J148:O148)</f>
        <v>6738</v>
      </c>
      <c r="Q148" s="70">
        <f>SUM(P148-I148)</f>
        <v>0</v>
      </c>
      <c r="R148" s="70">
        <f t="shared" si="42"/>
        <v>0</v>
      </c>
      <c r="S148" s="71"/>
    </row>
    <row r="149" spans="1:19" ht="4.5" customHeight="1">
      <c r="A149" s="84"/>
      <c r="B149" s="89"/>
      <c r="C149" s="8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0"/>
      <c r="Q149" s="70"/>
      <c r="R149" s="70">
        <f t="shared" si="42"/>
        <v>0</v>
      </c>
      <c r="S149" s="71"/>
    </row>
    <row r="150" spans="1:19" ht="9.75" customHeight="1">
      <c r="A150" s="84" t="s">
        <v>271</v>
      </c>
      <c r="B150" s="89" t="s">
        <v>272</v>
      </c>
      <c r="C150" s="85" t="s">
        <v>273</v>
      </c>
      <c r="D150" s="75">
        <v>2968</v>
      </c>
      <c r="E150" s="75">
        <v>3001</v>
      </c>
      <c r="F150" s="75">
        <v>3075</v>
      </c>
      <c r="G150" s="75">
        <v>684</v>
      </c>
      <c r="H150" s="75">
        <v>451</v>
      </c>
      <c r="I150" s="75">
        <v>1940</v>
      </c>
      <c r="J150" s="75">
        <v>1470</v>
      </c>
      <c r="K150" s="75">
        <v>470</v>
      </c>
      <c r="L150" s="75">
        <v>0</v>
      </c>
      <c r="M150" s="75">
        <v>0</v>
      </c>
      <c r="N150" s="75">
        <v>0</v>
      </c>
      <c r="O150" s="75">
        <v>0</v>
      </c>
      <c r="P150" s="70">
        <f>SUM(J150:O150)</f>
        <v>1940</v>
      </c>
      <c r="Q150" s="70">
        <f>SUM(P150-I150)</f>
        <v>0</v>
      </c>
      <c r="R150" s="70">
        <f t="shared" si="42"/>
        <v>0</v>
      </c>
      <c r="S150" s="71"/>
    </row>
    <row r="151" spans="1:19" ht="9.75" customHeight="1">
      <c r="A151" s="84"/>
      <c r="B151" s="89" t="s">
        <v>274</v>
      </c>
      <c r="C151" s="85" t="s">
        <v>275</v>
      </c>
      <c r="D151" s="75">
        <v>3654</v>
      </c>
      <c r="E151" s="75">
        <v>3660</v>
      </c>
      <c r="F151" s="75">
        <v>3729</v>
      </c>
      <c r="G151" s="75">
        <v>299</v>
      </c>
      <c r="H151" s="75">
        <v>1071</v>
      </c>
      <c r="I151" s="75">
        <v>2359</v>
      </c>
      <c r="J151" s="75">
        <v>2091</v>
      </c>
      <c r="K151" s="75">
        <v>175</v>
      </c>
      <c r="L151" s="75">
        <v>93</v>
      </c>
      <c r="M151" s="75">
        <v>0</v>
      </c>
      <c r="N151" s="75">
        <v>0</v>
      </c>
      <c r="O151" s="75">
        <v>0</v>
      </c>
      <c r="P151" s="70">
        <f>SUM(J151:O151)</f>
        <v>2359</v>
      </c>
      <c r="Q151" s="70">
        <f>SUM(P151-I151)</f>
        <v>0</v>
      </c>
      <c r="R151" s="70">
        <f t="shared" si="42"/>
        <v>0</v>
      </c>
      <c r="S151" s="71"/>
    </row>
    <row r="152" spans="1:19" ht="9.75" customHeight="1">
      <c r="A152" s="84" t="s">
        <v>276</v>
      </c>
      <c r="B152" s="89" t="s">
        <v>277</v>
      </c>
      <c r="C152" s="85" t="s">
        <v>278</v>
      </c>
      <c r="D152" s="75">
        <v>246</v>
      </c>
      <c r="E152" s="75">
        <v>254</v>
      </c>
      <c r="F152" s="75">
        <v>266</v>
      </c>
      <c r="G152" s="75">
        <v>201</v>
      </c>
      <c r="H152" s="75">
        <v>34</v>
      </c>
      <c r="I152" s="75">
        <v>31</v>
      </c>
      <c r="J152" s="75">
        <v>31</v>
      </c>
      <c r="K152" s="75">
        <v>0</v>
      </c>
      <c r="L152" s="75">
        <v>0</v>
      </c>
      <c r="M152" s="75">
        <v>0</v>
      </c>
      <c r="N152" s="75">
        <v>0</v>
      </c>
      <c r="O152" s="75">
        <v>0</v>
      </c>
      <c r="P152" s="70">
        <f>SUM(J152:O152)</f>
        <v>31</v>
      </c>
      <c r="Q152" s="70">
        <f>SUM(P152-I152)</f>
        <v>0</v>
      </c>
      <c r="R152" s="70">
        <f t="shared" si="42"/>
        <v>0</v>
      </c>
      <c r="S152" s="71"/>
    </row>
    <row r="153" spans="1:19" ht="9.75" customHeight="1">
      <c r="A153" s="84"/>
      <c r="B153" s="89" t="s">
        <v>279</v>
      </c>
      <c r="C153" s="85" t="s">
        <v>280</v>
      </c>
      <c r="D153" s="75">
        <v>3510</v>
      </c>
      <c r="E153" s="75">
        <v>3521</v>
      </c>
      <c r="F153" s="75">
        <v>3586</v>
      </c>
      <c r="G153" s="75">
        <v>576</v>
      </c>
      <c r="H153" s="75">
        <v>602</v>
      </c>
      <c r="I153" s="75">
        <v>2408</v>
      </c>
      <c r="J153" s="75">
        <v>2208</v>
      </c>
      <c r="K153" s="75">
        <v>200</v>
      </c>
      <c r="L153" s="75">
        <v>0</v>
      </c>
      <c r="M153" s="75">
        <v>0</v>
      </c>
      <c r="N153" s="75">
        <v>0</v>
      </c>
      <c r="O153" s="75">
        <v>0</v>
      </c>
      <c r="P153" s="70">
        <f>SUM(J153:O153)</f>
        <v>2408</v>
      </c>
      <c r="Q153" s="70">
        <f>SUM(P153-I153)</f>
        <v>0</v>
      </c>
      <c r="R153" s="70">
        <f t="shared" si="42"/>
        <v>0</v>
      </c>
      <c r="S153" s="71"/>
    </row>
    <row r="154" spans="1:19" ht="9.75" customHeight="1">
      <c r="A154" s="84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0"/>
      <c r="Q154" s="70"/>
      <c r="R154" s="70">
        <f t="shared" si="42"/>
        <v>0</v>
      </c>
      <c r="S154" s="71"/>
    </row>
    <row r="155" spans="1:19" ht="10.5" customHeight="1">
      <c r="A155" s="81" t="s">
        <v>281</v>
      </c>
      <c r="B155" s="89"/>
      <c r="C155" s="85"/>
      <c r="D155" s="75">
        <f aca="true" t="shared" si="45" ref="D155:O155">SUM(D157:D164)</f>
        <v>27355</v>
      </c>
      <c r="E155" s="75">
        <f t="shared" si="45"/>
        <v>27782</v>
      </c>
      <c r="F155" s="75">
        <f t="shared" si="45"/>
        <v>28428</v>
      </c>
      <c r="G155" s="75">
        <f t="shared" si="45"/>
        <v>6655</v>
      </c>
      <c r="H155" s="75">
        <f t="shared" si="45"/>
        <v>3966</v>
      </c>
      <c r="I155" s="75">
        <f t="shared" si="45"/>
        <v>17807</v>
      </c>
      <c r="J155" s="75">
        <f t="shared" si="45"/>
        <v>14817</v>
      </c>
      <c r="K155" s="75">
        <f t="shared" si="45"/>
        <v>2271</v>
      </c>
      <c r="L155" s="75">
        <f t="shared" si="45"/>
        <v>111</v>
      </c>
      <c r="M155" s="75">
        <f t="shared" si="45"/>
        <v>270</v>
      </c>
      <c r="N155" s="75">
        <f t="shared" si="45"/>
        <v>338</v>
      </c>
      <c r="O155" s="75">
        <f t="shared" si="45"/>
        <v>0</v>
      </c>
      <c r="P155" s="70">
        <f>SUM(J155:O155)</f>
        <v>17807</v>
      </c>
      <c r="Q155" s="70">
        <f>SUM(P155-I155)</f>
        <v>0</v>
      </c>
      <c r="R155" s="70">
        <f t="shared" si="42"/>
        <v>0</v>
      </c>
      <c r="S155" s="71"/>
    </row>
    <row r="156" spans="1:19" ht="4.5" customHeight="1">
      <c r="A156" s="84"/>
      <c r="B156" s="89"/>
      <c r="C156" s="85"/>
      <c r="D156" s="75"/>
      <c r="E156" s="75"/>
      <c r="F156" s="75"/>
      <c r="G156" s="75"/>
      <c r="H156" s="75"/>
      <c r="I156" s="75"/>
      <c r="J156" s="75"/>
      <c r="L156" s="75"/>
      <c r="M156" s="75"/>
      <c r="N156" s="75"/>
      <c r="O156" s="75"/>
      <c r="P156" s="70"/>
      <c r="Q156" s="70"/>
      <c r="R156" s="70">
        <f t="shared" si="42"/>
        <v>0</v>
      </c>
      <c r="S156" s="71"/>
    </row>
    <row r="157" spans="1:19" ht="10.5" customHeight="1">
      <c r="A157" s="84" t="s">
        <v>223</v>
      </c>
      <c r="B157" s="89" t="s">
        <v>229</v>
      </c>
      <c r="C157" s="85" t="s">
        <v>282</v>
      </c>
      <c r="D157" s="75">
        <v>2756</v>
      </c>
      <c r="E157" s="75">
        <v>2764</v>
      </c>
      <c r="F157" s="75">
        <v>2808</v>
      </c>
      <c r="G157" s="75">
        <v>407</v>
      </c>
      <c r="H157" s="75">
        <v>319</v>
      </c>
      <c r="I157" s="75">
        <v>2082</v>
      </c>
      <c r="J157" s="75">
        <v>2082</v>
      </c>
      <c r="K157" s="75">
        <v>0</v>
      </c>
      <c r="L157" s="75">
        <v>0</v>
      </c>
      <c r="M157" s="75">
        <v>0</v>
      </c>
      <c r="N157" s="75">
        <v>0</v>
      </c>
      <c r="O157" s="75">
        <v>0</v>
      </c>
      <c r="P157" s="70">
        <f aca="true" t="shared" si="46" ref="P157:P164">SUM(J157:O157)</f>
        <v>2082</v>
      </c>
      <c r="Q157" s="70">
        <f aca="true" t="shared" si="47" ref="Q157:Q164">SUM(P157-I157)</f>
        <v>0</v>
      </c>
      <c r="R157" s="70">
        <f t="shared" si="42"/>
        <v>0</v>
      </c>
      <c r="S157" s="71"/>
    </row>
    <row r="158" spans="1:19" ht="10.5" customHeight="1">
      <c r="A158" s="84" t="s">
        <v>283</v>
      </c>
      <c r="B158" s="89" t="s">
        <v>284</v>
      </c>
      <c r="C158" s="85" t="s">
        <v>285</v>
      </c>
      <c r="D158" s="75">
        <v>1962</v>
      </c>
      <c r="E158" s="75">
        <v>2070</v>
      </c>
      <c r="F158" s="75">
        <v>2106</v>
      </c>
      <c r="G158" s="75">
        <v>0</v>
      </c>
      <c r="H158" s="75">
        <v>251</v>
      </c>
      <c r="I158" s="75">
        <v>1855</v>
      </c>
      <c r="J158" s="75">
        <v>1594</v>
      </c>
      <c r="K158" s="75">
        <v>261</v>
      </c>
      <c r="L158" s="75">
        <v>0</v>
      </c>
      <c r="M158" s="75">
        <v>0</v>
      </c>
      <c r="N158" s="75">
        <v>0</v>
      </c>
      <c r="O158" s="75">
        <v>0</v>
      </c>
      <c r="P158" s="70">
        <f t="shared" si="46"/>
        <v>1855</v>
      </c>
      <c r="Q158" s="70">
        <f t="shared" si="47"/>
        <v>0</v>
      </c>
      <c r="R158" s="70">
        <f t="shared" si="42"/>
        <v>0</v>
      </c>
      <c r="S158" s="71"/>
    </row>
    <row r="159" spans="1:19" ht="10.5" customHeight="1">
      <c r="A159" s="84"/>
      <c r="B159" s="89" t="s">
        <v>286</v>
      </c>
      <c r="C159" s="85" t="s">
        <v>287</v>
      </c>
      <c r="D159" s="75">
        <v>5007</v>
      </c>
      <c r="E159" s="75">
        <v>5050</v>
      </c>
      <c r="F159" s="75">
        <v>5237</v>
      </c>
      <c r="G159" s="75">
        <v>1887</v>
      </c>
      <c r="H159" s="75">
        <v>281</v>
      </c>
      <c r="I159" s="75">
        <v>3069</v>
      </c>
      <c r="J159" s="75">
        <v>1554</v>
      </c>
      <c r="K159" s="75">
        <v>1467</v>
      </c>
      <c r="L159" s="75">
        <v>0</v>
      </c>
      <c r="M159" s="75">
        <v>48</v>
      </c>
      <c r="N159" s="75">
        <v>0</v>
      </c>
      <c r="O159" s="75">
        <v>0</v>
      </c>
      <c r="P159" s="70">
        <f t="shared" si="46"/>
        <v>3069</v>
      </c>
      <c r="Q159" s="70">
        <f t="shared" si="47"/>
        <v>0</v>
      </c>
      <c r="R159" s="70">
        <f t="shared" si="42"/>
        <v>0</v>
      </c>
      <c r="S159" s="71"/>
    </row>
    <row r="160" spans="1:19" ht="10.5" customHeight="1">
      <c r="A160" s="84" t="s">
        <v>288</v>
      </c>
      <c r="B160" s="89" t="s">
        <v>178</v>
      </c>
      <c r="C160" s="85" t="s">
        <v>289</v>
      </c>
      <c r="D160" s="75">
        <v>3380</v>
      </c>
      <c r="E160" s="75">
        <v>3406</v>
      </c>
      <c r="F160" s="75">
        <v>3452</v>
      </c>
      <c r="G160" s="75">
        <v>323</v>
      </c>
      <c r="H160" s="75">
        <v>859</v>
      </c>
      <c r="I160" s="75">
        <v>2270</v>
      </c>
      <c r="J160" s="75">
        <v>2222</v>
      </c>
      <c r="K160" s="75">
        <v>0</v>
      </c>
      <c r="L160" s="75">
        <v>0</v>
      </c>
      <c r="M160" s="75">
        <v>48</v>
      </c>
      <c r="N160" s="75">
        <v>0</v>
      </c>
      <c r="O160" s="75">
        <v>0</v>
      </c>
      <c r="P160" s="70">
        <f t="shared" si="46"/>
        <v>2270</v>
      </c>
      <c r="Q160" s="70">
        <f t="shared" si="47"/>
        <v>0</v>
      </c>
      <c r="R160" s="70">
        <f t="shared" si="42"/>
        <v>0</v>
      </c>
      <c r="S160" s="71"/>
    </row>
    <row r="161" spans="1:19" ht="10.5" customHeight="1">
      <c r="A161" s="84"/>
      <c r="B161" s="89" t="s">
        <v>290</v>
      </c>
      <c r="C161" s="85" t="s">
        <v>291</v>
      </c>
      <c r="D161" s="75">
        <v>5863</v>
      </c>
      <c r="E161" s="75">
        <v>5861</v>
      </c>
      <c r="F161" s="75">
        <v>6005</v>
      </c>
      <c r="G161" s="75">
        <v>1645</v>
      </c>
      <c r="H161" s="75">
        <v>1142</v>
      </c>
      <c r="I161" s="75">
        <v>3218</v>
      </c>
      <c r="J161" s="75">
        <v>2933</v>
      </c>
      <c r="K161" s="75">
        <v>0</v>
      </c>
      <c r="L161" s="75">
        <v>111</v>
      </c>
      <c r="M161" s="75">
        <v>174</v>
      </c>
      <c r="N161" s="75">
        <v>0</v>
      </c>
      <c r="O161" s="75">
        <v>0</v>
      </c>
      <c r="P161" s="70">
        <f t="shared" si="46"/>
        <v>3218</v>
      </c>
      <c r="Q161" s="70">
        <f t="shared" si="47"/>
        <v>0</v>
      </c>
      <c r="R161" s="70">
        <f t="shared" si="42"/>
        <v>0</v>
      </c>
      <c r="S161" s="71"/>
    </row>
    <row r="162" spans="1:19" ht="10.5" customHeight="1">
      <c r="A162" s="84"/>
      <c r="B162" s="89" t="s">
        <v>292</v>
      </c>
      <c r="C162" s="85" t="s">
        <v>293</v>
      </c>
      <c r="D162" s="75">
        <v>1256</v>
      </c>
      <c r="E162" s="75">
        <v>1259</v>
      </c>
      <c r="F162" s="75">
        <v>1265</v>
      </c>
      <c r="G162" s="75">
        <v>114</v>
      </c>
      <c r="H162" s="75">
        <v>0</v>
      </c>
      <c r="I162" s="75">
        <v>1151</v>
      </c>
      <c r="J162" s="75">
        <v>1151</v>
      </c>
      <c r="K162" s="75">
        <v>0</v>
      </c>
      <c r="L162" s="75">
        <v>0</v>
      </c>
      <c r="M162" s="75">
        <v>0</v>
      </c>
      <c r="N162" s="75">
        <v>0</v>
      </c>
      <c r="O162" s="75">
        <v>0</v>
      </c>
      <c r="P162" s="70">
        <f t="shared" si="46"/>
        <v>1151</v>
      </c>
      <c r="Q162" s="70">
        <f t="shared" si="47"/>
        <v>0</v>
      </c>
      <c r="R162" s="70">
        <f t="shared" si="42"/>
        <v>0</v>
      </c>
      <c r="S162" s="71"/>
    </row>
    <row r="163" spans="1:19" ht="10.5" customHeight="1">
      <c r="A163" s="84"/>
      <c r="B163" s="696" t="s">
        <v>540</v>
      </c>
      <c r="C163" s="85" t="s">
        <v>295</v>
      </c>
      <c r="D163" s="75">
        <v>7131</v>
      </c>
      <c r="E163" s="75">
        <v>7372</v>
      </c>
      <c r="F163" s="75">
        <v>7555</v>
      </c>
      <c r="G163" s="75">
        <v>2279</v>
      </c>
      <c r="H163" s="75">
        <v>1114</v>
      </c>
      <c r="I163" s="75">
        <v>4162</v>
      </c>
      <c r="J163" s="75">
        <v>3281</v>
      </c>
      <c r="K163" s="75">
        <v>543</v>
      </c>
      <c r="L163" s="75">
        <v>0</v>
      </c>
      <c r="M163" s="75">
        <v>0</v>
      </c>
      <c r="N163" s="75">
        <v>338</v>
      </c>
      <c r="O163" s="75">
        <v>0</v>
      </c>
      <c r="P163" s="70">
        <f t="shared" si="46"/>
        <v>4162</v>
      </c>
      <c r="Q163" s="70">
        <f t="shared" si="47"/>
        <v>0</v>
      </c>
      <c r="R163" s="70">
        <f t="shared" si="42"/>
        <v>0</v>
      </c>
      <c r="S163" s="71"/>
    </row>
    <row r="164" spans="1:19" ht="10.5" customHeight="1">
      <c r="A164" s="71"/>
      <c r="B164" s="71"/>
      <c r="C164" s="71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0">
        <f t="shared" si="46"/>
        <v>0</v>
      </c>
      <c r="Q164" s="70">
        <f t="shared" si="47"/>
        <v>0</v>
      </c>
      <c r="R164" s="70">
        <f t="shared" si="42"/>
        <v>0</v>
      </c>
      <c r="S164" s="71"/>
    </row>
    <row r="165" spans="1:19" ht="10.5" customHeight="1">
      <c r="A165" s="84"/>
      <c r="B165" s="89"/>
      <c r="C165" s="85"/>
      <c r="D165" s="75"/>
      <c r="E165" s="75"/>
      <c r="F165" s="75"/>
      <c r="G165" s="75"/>
      <c r="H165" s="75"/>
      <c r="I165" s="75"/>
      <c r="J165" s="75"/>
      <c r="L165" s="75"/>
      <c r="M165" s="75"/>
      <c r="N165" s="75"/>
      <c r="O165" s="75"/>
      <c r="P165" s="70"/>
      <c r="Q165" s="70"/>
      <c r="R165" s="70">
        <f t="shared" si="42"/>
        <v>0</v>
      </c>
      <c r="S165" s="71"/>
    </row>
    <row r="166" spans="1:19" ht="10.5" customHeight="1">
      <c r="A166" s="81" t="s">
        <v>296</v>
      </c>
      <c r="B166" s="89"/>
      <c r="C166" s="85"/>
      <c r="D166" s="75">
        <f aca="true" t="shared" si="48" ref="D166:O166">SUM(D168:D177)</f>
        <v>51401</v>
      </c>
      <c r="E166" s="75">
        <f t="shared" si="48"/>
        <v>51537</v>
      </c>
      <c r="F166" s="75">
        <f t="shared" si="48"/>
        <v>52866</v>
      </c>
      <c r="G166" s="75">
        <f t="shared" si="48"/>
        <v>9257</v>
      </c>
      <c r="H166" s="75">
        <f t="shared" si="48"/>
        <v>10263</v>
      </c>
      <c r="I166" s="75">
        <f t="shared" si="48"/>
        <v>33346</v>
      </c>
      <c r="J166" s="75">
        <f t="shared" si="48"/>
        <v>26924</v>
      </c>
      <c r="K166" s="75">
        <f t="shared" si="48"/>
        <v>3427</v>
      </c>
      <c r="L166" s="75">
        <f t="shared" si="48"/>
        <v>1838</v>
      </c>
      <c r="M166" s="75">
        <f t="shared" si="48"/>
        <v>881</v>
      </c>
      <c r="N166" s="75">
        <f t="shared" si="48"/>
        <v>276</v>
      </c>
      <c r="O166" s="75">
        <f t="shared" si="48"/>
        <v>0</v>
      </c>
      <c r="P166" s="70">
        <f>SUM(J166:O166)</f>
        <v>33346</v>
      </c>
      <c r="Q166" s="70">
        <f>SUM(P166-I166)</f>
        <v>0</v>
      </c>
      <c r="R166" s="70">
        <f t="shared" si="42"/>
        <v>0</v>
      </c>
      <c r="S166" s="71"/>
    </row>
    <row r="167" spans="1:19" ht="4.5" customHeight="1">
      <c r="A167" s="84"/>
      <c r="B167" s="89"/>
      <c r="C167" s="85"/>
      <c r="D167" s="75"/>
      <c r="E167" s="75"/>
      <c r="F167" s="75"/>
      <c r="G167" s="75"/>
      <c r="H167" s="75"/>
      <c r="I167" s="75"/>
      <c r="J167" s="75"/>
      <c r="L167" s="75"/>
      <c r="M167" s="75"/>
      <c r="N167" s="75"/>
      <c r="O167" s="75"/>
      <c r="P167" s="70"/>
      <c r="Q167" s="70"/>
      <c r="R167" s="70">
        <f aca="true" t="shared" si="49" ref="R167:R198">SUM(F167-G167-H167-I167)</f>
        <v>0</v>
      </c>
      <c r="S167" s="71"/>
    </row>
    <row r="168" spans="1:19" ht="10.5" customHeight="1">
      <c r="A168" s="84" t="s">
        <v>297</v>
      </c>
      <c r="B168" s="89" t="s">
        <v>147</v>
      </c>
      <c r="C168" s="85" t="s">
        <v>298</v>
      </c>
      <c r="D168" s="75">
        <v>2661</v>
      </c>
      <c r="E168" s="75">
        <v>2661</v>
      </c>
      <c r="F168" s="75">
        <v>2703</v>
      </c>
      <c r="G168" s="75">
        <v>560</v>
      </c>
      <c r="H168" s="75">
        <v>118</v>
      </c>
      <c r="I168" s="75">
        <v>2025</v>
      </c>
      <c r="J168" s="75">
        <v>1752</v>
      </c>
      <c r="K168" s="75">
        <v>273</v>
      </c>
      <c r="L168" s="75">
        <v>0</v>
      </c>
      <c r="M168" s="75">
        <v>0</v>
      </c>
      <c r="N168" s="75">
        <v>0</v>
      </c>
      <c r="O168" s="75">
        <v>0</v>
      </c>
      <c r="P168" s="70">
        <f aca="true" t="shared" si="50" ref="P168:P177">SUM(J168:O168)</f>
        <v>2025</v>
      </c>
      <c r="Q168" s="70">
        <f aca="true" t="shared" si="51" ref="Q168:Q177">SUM(P168-I168)</f>
        <v>0</v>
      </c>
      <c r="R168" s="70">
        <f t="shared" si="49"/>
        <v>0</v>
      </c>
      <c r="S168" s="71"/>
    </row>
    <row r="169" spans="1:19" ht="10.5" customHeight="1">
      <c r="A169" s="84"/>
      <c r="B169" s="696" t="s">
        <v>506</v>
      </c>
      <c r="C169" s="85" t="s">
        <v>300</v>
      </c>
      <c r="D169" s="75">
        <v>9617</v>
      </c>
      <c r="E169" s="75">
        <v>9639</v>
      </c>
      <c r="F169" s="75">
        <v>9910</v>
      </c>
      <c r="G169" s="75">
        <v>1598</v>
      </c>
      <c r="H169" s="75">
        <v>2245</v>
      </c>
      <c r="I169" s="75">
        <v>6067</v>
      </c>
      <c r="J169" s="75">
        <v>5002</v>
      </c>
      <c r="K169" s="75">
        <v>209</v>
      </c>
      <c r="L169" s="75">
        <v>645</v>
      </c>
      <c r="M169" s="75">
        <v>211</v>
      </c>
      <c r="N169" s="75">
        <v>0</v>
      </c>
      <c r="O169" s="75">
        <v>0</v>
      </c>
      <c r="P169" s="70">
        <f t="shared" si="50"/>
        <v>6067</v>
      </c>
      <c r="Q169" s="70">
        <f t="shared" si="51"/>
        <v>0</v>
      </c>
      <c r="R169" s="70">
        <f t="shared" si="49"/>
        <v>0</v>
      </c>
      <c r="S169" s="71"/>
    </row>
    <row r="170" spans="1:19" ht="10.5" customHeight="1">
      <c r="A170" s="84" t="s">
        <v>301</v>
      </c>
      <c r="B170" s="89" t="s">
        <v>302</v>
      </c>
      <c r="C170" s="85" t="s">
        <v>303</v>
      </c>
      <c r="D170" s="75">
        <v>2460</v>
      </c>
      <c r="E170" s="75">
        <v>2418</v>
      </c>
      <c r="F170" s="75">
        <v>2540</v>
      </c>
      <c r="G170" s="75">
        <v>539</v>
      </c>
      <c r="H170" s="75">
        <v>560</v>
      </c>
      <c r="I170" s="75">
        <v>1441</v>
      </c>
      <c r="J170" s="75">
        <v>1227</v>
      </c>
      <c r="K170" s="75">
        <v>214</v>
      </c>
      <c r="L170" s="75">
        <v>0</v>
      </c>
      <c r="M170" s="75">
        <v>0</v>
      </c>
      <c r="N170" s="75">
        <v>0</v>
      </c>
      <c r="O170" s="75">
        <v>0</v>
      </c>
      <c r="P170" s="70">
        <f t="shared" si="50"/>
        <v>1441</v>
      </c>
      <c r="Q170" s="70">
        <f t="shared" si="51"/>
        <v>0</v>
      </c>
      <c r="R170" s="70">
        <f t="shared" si="49"/>
        <v>0</v>
      </c>
      <c r="S170" s="71"/>
    </row>
    <row r="171" spans="1:19" ht="10.5" customHeight="1">
      <c r="A171" s="71"/>
      <c r="B171" s="89" t="s">
        <v>304</v>
      </c>
      <c r="C171" s="85" t="s">
        <v>305</v>
      </c>
      <c r="D171" s="75">
        <v>4417</v>
      </c>
      <c r="E171" s="75">
        <v>4411</v>
      </c>
      <c r="F171" s="75">
        <v>4506</v>
      </c>
      <c r="G171" s="75">
        <v>784</v>
      </c>
      <c r="H171" s="75">
        <v>1377</v>
      </c>
      <c r="I171" s="75">
        <v>2345</v>
      </c>
      <c r="J171" s="75">
        <v>2103</v>
      </c>
      <c r="K171" s="75">
        <v>241</v>
      </c>
      <c r="L171" s="75">
        <v>1</v>
      </c>
      <c r="M171" s="75">
        <v>0</v>
      </c>
      <c r="N171" s="75">
        <v>0</v>
      </c>
      <c r="O171" s="75">
        <v>0</v>
      </c>
      <c r="P171" s="70">
        <f t="shared" si="50"/>
        <v>2345</v>
      </c>
      <c r="Q171" s="70">
        <f t="shared" si="51"/>
        <v>0</v>
      </c>
      <c r="R171" s="70">
        <f t="shared" si="49"/>
        <v>0</v>
      </c>
      <c r="S171" s="71"/>
    </row>
    <row r="172" spans="1:19" ht="10.5" customHeight="1">
      <c r="A172" s="71"/>
      <c r="B172" s="89" t="s">
        <v>306</v>
      </c>
      <c r="C172" s="85" t="s">
        <v>307</v>
      </c>
      <c r="D172" s="75">
        <v>4248</v>
      </c>
      <c r="E172" s="75">
        <v>4261</v>
      </c>
      <c r="F172" s="75">
        <v>4341</v>
      </c>
      <c r="G172" s="75">
        <v>588</v>
      </c>
      <c r="H172" s="75">
        <v>783</v>
      </c>
      <c r="I172" s="75">
        <v>2970</v>
      </c>
      <c r="J172" s="75">
        <v>2776</v>
      </c>
      <c r="K172" s="75">
        <v>194</v>
      </c>
      <c r="L172" s="75">
        <v>0</v>
      </c>
      <c r="M172" s="75">
        <v>0</v>
      </c>
      <c r="N172" s="75">
        <v>0</v>
      </c>
      <c r="O172" s="75">
        <v>0</v>
      </c>
      <c r="P172" s="70">
        <f t="shared" si="50"/>
        <v>2970</v>
      </c>
      <c r="Q172" s="70">
        <f t="shared" si="51"/>
        <v>0</v>
      </c>
      <c r="R172" s="70">
        <f t="shared" si="49"/>
        <v>0</v>
      </c>
      <c r="S172" s="71"/>
    </row>
    <row r="173" spans="1:19" ht="10.5" customHeight="1">
      <c r="A173" s="84" t="s">
        <v>308</v>
      </c>
      <c r="B173" s="696" t="s">
        <v>541</v>
      </c>
      <c r="C173" s="85" t="s">
        <v>310</v>
      </c>
      <c r="D173" s="75">
        <v>4396</v>
      </c>
      <c r="E173" s="75">
        <v>4420</v>
      </c>
      <c r="F173" s="75">
        <v>4588</v>
      </c>
      <c r="G173" s="75">
        <v>1778</v>
      </c>
      <c r="H173" s="75">
        <v>724</v>
      </c>
      <c r="I173" s="75">
        <v>2086</v>
      </c>
      <c r="J173" s="75">
        <v>1781</v>
      </c>
      <c r="K173" s="75">
        <v>305</v>
      </c>
      <c r="L173" s="75">
        <v>0</v>
      </c>
      <c r="M173" s="75">
        <v>0</v>
      </c>
      <c r="N173" s="75">
        <v>0</v>
      </c>
      <c r="O173" s="75">
        <v>0</v>
      </c>
      <c r="P173" s="70">
        <f t="shared" si="50"/>
        <v>2086</v>
      </c>
      <c r="Q173" s="70">
        <f t="shared" si="51"/>
        <v>0</v>
      </c>
      <c r="R173" s="70">
        <f t="shared" si="49"/>
        <v>0</v>
      </c>
      <c r="S173" s="71"/>
    </row>
    <row r="174" spans="1:19" ht="10.5" customHeight="1">
      <c r="A174" s="84"/>
      <c r="B174" s="89" t="s">
        <v>311</v>
      </c>
      <c r="C174" s="85" t="s">
        <v>312</v>
      </c>
      <c r="D174" s="75">
        <v>5214</v>
      </c>
      <c r="E174" s="75">
        <v>5233</v>
      </c>
      <c r="F174" s="75">
        <v>5356</v>
      </c>
      <c r="G174" s="75">
        <v>1183</v>
      </c>
      <c r="H174" s="75">
        <v>1029</v>
      </c>
      <c r="I174" s="75">
        <v>3144</v>
      </c>
      <c r="J174" s="75">
        <v>2607</v>
      </c>
      <c r="K174" s="75">
        <v>306</v>
      </c>
      <c r="L174" s="75">
        <v>231</v>
      </c>
      <c r="M174" s="75">
        <v>0</v>
      </c>
      <c r="N174" s="75">
        <v>0</v>
      </c>
      <c r="O174" s="75">
        <v>0</v>
      </c>
      <c r="P174" s="70">
        <f t="shared" si="50"/>
        <v>3144</v>
      </c>
      <c r="Q174" s="70">
        <f t="shared" si="51"/>
        <v>0</v>
      </c>
      <c r="R174" s="70">
        <f t="shared" si="49"/>
        <v>0</v>
      </c>
      <c r="S174" s="71"/>
    </row>
    <row r="175" spans="1:19" ht="10.5" customHeight="1">
      <c r="A175" s="84" t="s">
        <v>313</v>
      </c>
      <c r="B175" s="89" t="s">
        <v>314</v>
      </c>
      <c r="C175" s="85" t="s">
        <v>315</v>
      </c>
      <c r="D175" s="75">
        <v>2231</v>
      </c>
      <c r="E175" s="75">
        <v>2228</v>
      </c>
      <c r="F175" s="75">
        <v>2272</v>
      </c>
      <c r="G175" s="75">
        <v>0</v>
      </c>
      <c r="H175" s="75">
        <v>78</v>
      </c>
      <c r="I175" s="75">
        <v>2194</v>
      </c>
      <c r="J175" s="75">
        <v>1032</v>
      </c>
      <c r="K175" s="75">
        <v>1162</v>
      </c>
      <c r="L175" s="75">
        <v>0</v>
      </c>
      <c r="M175" s="75">
        <v>0</v>
      </c>
      <c r="N175" s="75">
        <v>0</v>
      </c>
      <c r="O175" s="75">
        <v>0</v>
      </c>
      <c r="P175" s="70">
        <f t="shared" si="50"/>
        <v>2194</v>
      </c>
      <c r="Q175" s="70">
        <f t="shared" si="51"/>
        <v>0</v>
      </c>
      <c r="R175" s="70">
        <f t="shared" si="49"/>
        <v>0</v>
      </c>
      <c r="S175" s="71"/>
    </row>
    <row r="176" spans="1:19" ht="10.5" customHeight="1">
      <c r="A176" s="71"/>
      <c r="B176" s="89" t="s">
        <v>316</v>
      </c>
      <c r="C176" s="85" t="s">
        <v>317</v>
      </c>
      <c r="D176" s="75">
        <v>5821</v>
      </c>
      <c r="E176" s="75">
        <v>5859</v>
      </c>
      <c r="F176" s="75">
        <v>5964</v>
      </c>
      <c r="G176" s="75">
        <v>1049</v>
      </c>
      <c r="H176" s="75">
        <v>1495</v>
      </c>
      <c r="I176" s="75">
        <v>3420</v>
      </c>
      <c r="J176" s="75">
        <v>2892</v>
      </c>
      <c r="K176" s="75">
        <v>0</v>
      </c>
      <c r="L176" s="75">
        <v>307</v>
      </c>
      <c r="M176" s="75">
        <v>221</v>
      </c>
      <c r="N176" s="75">
        <v>0</v>
      </c>
      <c r="O176" s="75">
        <v>0</v>
      </c>
      <c r="P176" s="70">
        <f t="shared" si="50"/>
        <v>3420</v>
      </c>
      <c r="Q176" s="70">
        <f t="shared" si="51"/>
        <v>0</v>
      </c>
      <c r="R176" s="70">
        <f t="shared" si="49"/>
        <v>0</v>
      </c>
      <c r="S176" s="71"/>
    </row>
    <row r="177" spans="1:19" ht="10.5" customHeight="1">
      <c r="A177" s="84" t="s">
        <v>318</v>
      </c>
      <c r="B177" s="89" t="s">
        <v>319</v>
      </c>
      <c r="C177" s="85" t="s">
        <v>320</v>
      </c>
      <c r="D177" s="75">
        <v>10336</v>
      </c>
      <c r="E177" s="75">
        <v>10407</v>
      </c>
      <c r="F177" s="75">
        <v>10686</v>
      </c>
      <c r="G177" s="75">
        <v>1178</v>
      </c>
      <c r="H177" s="75">
        <v>1854</v>
      </c>
      <c r="I177" s="75">
        <v>7654</v>
      </c>
      <c r="J177" s="75">
        <v>5752</v>
      </c>
      <c r="K177" s="75">
        <v>523</v>
      </c>
      <c r="L177" s="75">
        <v>654</v>
      </c>
      <c r="M177" s="75">
        <v>449</v>
      </c>
      <c r="N177" s="75">
        <v>276</v>
      </c>
      <c r="O177" s="75">
        <v>0</v>
      </c>
      <c r="P177" s="70">
        <f t="shared" si="50"/>
        <v>7654</v>
      </c>
      <c r="Q177" s="70">
        <f t="shared" si="51"/>
        <v>0</v>
      </c>
      <c r="R177" s="70">
        <f t="shared" si="49"/>
        <v>0</v>
      </c>
      <c r="S177" s="71"/>
    </row>
    <row r="178" spans="1:19" ht="10.5" customHeight="1">
      <c r="A178" s="71"/>
      <c r="B178" s="71"/>
      <c r="C178" s="71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0"/>
      <c r="Q178" s="70"/>
      <c r="R178" s="70">
        <f t="shared" si="49"/>
        <v>0</v>
      </c>
      <c r="S178" s="71"/>
    </row>
    <row r="179" spans="1:19" ht="10.5" customHeight="1">
      <c r="A179" s="81" t="s">
        <v>321</v>
      </c>
      <c r="B179" s="89"/>
      <c r="C179" s="85"/>
      <c r="D179" s="75">
        <f aca="true" t="shared" si="52" ref="D179:O179">SUM(D181:D183)</f>
        <v>27176</v>
      </c>
      <c r="E179" s="75">
        <f t="shared" si="52"/>
        <v>27409</v>
      </c>
      <c r="F179" s="75">
        <f t="shared" si="52"/>
        <v>28259</v>
      </c>
      <c r="G179" s="75">
        <f t="shared" si="52"/>
        <v>6618</v>
      </c>
      <c r="H179" s="75">
        <f t="shared" si="52"/>
        <v>5346</v>
      </c>
      <c r="I179" s="75">
        <f t="shared" si="52"/>
        <v>16295</v>
      </c>
      <c r="J179" s="75">
        <f t="shared" si="52"/>
        <v>14854</v>
      </c>
      <c r="K179" s="75">
        <f t="shared" si="52"/>
        <v>749</v>
      </c>
      <c r="L179" s="75">
        <f t="shared" si="52"/>
        <v>0</v>
      </c>
      <c r="M179" s="75">
        <f t="shared" si="52"/>
        <v>0</v>
      </c>
      <c r="N179" s="75">
        <f t="shared" si="52"/>
        <v>526</v>
      </c>
      <c r="O179" s="75">
        <f t="shared" si="52"/>
        <v>166</v>
      </c>
      <c r="P179" s="70">
        <f>SUM(J179:O179)</f>
        <v>16295</v>
      </c>
      <c r="Q179" s="70">
        <f>SUM(P179-I179)</f>
        <v>0</v>
      </c>
      <c r="R179" s="70">
        <f t="shared" si="49"/>
        <v>0</v>
      </c>
      <c r="S179" s="71"/>
    </row>
    <row r="180" spans="1:19" ht="4.5" customHeight="1">
      <c r="A180" s="84"/>
      <c r="B180" s="89"/>
      <c r="C180" s="8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0"/>
      <c r="Q180" s="70"/>
      <c r="R180" s="70">
        <f t="shared" si="49"/>
        <v>0</v>
      </c>
      <c r="S180" s="71"/>
    </row>
    <row r="181" spans="1:19" ht="9">
      <c r="A181" s="84" t="s">
        <v>318</v>
      </c>
      <c r="B181" s="89" t="s">
        <v>322</v>
      </c>
      <c r="C181" s="85" t="s">
        <v>323</v>
      </c>
      <c r="D181" s="75">
        <v>9315</v>
      </c>
      <c r="E181" s="75">
        <v>9327</v>
      </c>
      <c r="F181" s="75">
        <v>9574</v>
      </c>
      <c r="G181" s="75">
        <v>1765</v>
      </c>
      <c r="H181" s="75">
        <v>2074</v>
      </c>
      <c r="I181" s="75">
        <v>5735</v>
      </c>
      <c r="J181" s="75">
        <v>5215</v>
      </c>
      <c r="K181" s="75">
        <v>271</v>
      </c>
      <c r="L181" s="75">
        <v>0</v>
      </c>
      <c r="M181" s="75">
        <v>0</v>
      </c>
      <c r="N181" s="75">
        <v>249</v>
      </c>
      <c r="O181" s="75">
        <v>0</v>
      </c>
      <c r="P181" s="70">
        <f>SUM(J181:O181)</f>
        <v>5735</v>
      </c>
      <c r="Q181" s="70">
        <f>SUM(P181-I181)</f>
        <v>0</v>
      </c>
      <c r="R181" s="70">
        <f t="shared" si="49"/>
        <v>0</v>
      </c>
      <c r="S181" s="71"/>
    </row>
    <row r="182" spans="1:19" ht="9">
      <c r="A182" s="84"/>
      <c r="B182" s="89" t="s">
        <v>324</v>
      </c>
      <c r="C182" s="85" t="s">
        <v>325</v>
      </c>
      <c r="D182" s="75">
        <v>10714</v>
      </c>
      <c r="E182" s="75">
        <v>10784</v>
      </c>
      <c r="F182" s="75">
        <v>10998</v>
      </c>
      <c r="G182" s="75">
        <v>3013</v>
      </c>
      <c r="H182" s="75">
        <v>1952</v>
      </c>
      <c r="I182" s="75">
        <v>6033</v>
      </c>
      <c r="J182" s="75">
        <v>5756</v>
      </c>
      <c r="K182" s="75">
        <v>0</v>
      </c>
      <c r="L182" s="75">
        <v>0</v>
      </c>
      <c r="M182" s="75">
        <v>0</v>
      </c>
      <c r="N182" s="75">
        <v>277</v>
      </c>
      <c r="O182" s="75">
        <v>0</v>
      </c>
      <c r="P182" s="70">
        <f>SUM(J182:O182)</f>
        <v>6033</v>
      </c>
      <c r="Q182" s="70">
        <f>SUM(P182-I182)</f>
        <v>0</v>
      </c>
      <c r="R182" s="70">
        <f t="shared" si="49"/>
        <v>0</v>
      </c>
      <c r="S182" s="71"/>
    </row>
    <row r="183" spans="1:19" ht="9">
      <c r="A183" s="84"/>
      <c r="B183" s="89" t="s">
        <v>326</v>
      </c>
      <c r="C183" s="85" t="s">
        <v>327</v>
      </c>
      <c r="D183" s="75">
        <v>7147</v>
      </c>
      <c r="E183" s="75">
        <v>7298</v>
      </c>
      <c r="F183" s="75">
        <v>7687</v>
      </c>
      <c r="G183" s="75">
        <v>1840</v>
      </c>
      <c r="H183" s="75">
        <v>1320</v>
      </c>
      <c r="I183" s="75">
        <v>4527</v>
      </c>
      <c r="J183" s="75">
        <v>3883</v>
      </c>
      <c r="K183" s="75">
        <v>478</v>
      </c>
      <c r="L183" s="75">
        <v>0</v>
      </c>
      <c r="M183" s="75">
        <v>0</v>
      </c>
      <c r="N183" s="75">
        <v>0</v>
      </c>
      <c r="O183" s="75">
        <v>166</v>
      </c>
      <c r="P183" s="70">
        <f>SUM(J183:O183)</f>
        <v>4527</v>
      </c>
      <c r="Q183" s="70">
        <f>SUM(P183-I183)</f>
        <v>0</v>
      </c>
      <c r="R183" s="70">
        <f t="shared" si="49"/>
        <v>0</v>
      </c>
      <c r="S183" s="71"/>
    </row>
    <row r="184" spans="1:19" ht="9">
      <c r="A184" s="84"/>
      <c r="B184" s="71"/>
      <c r="C184" s="71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0"/>
      <c r="Q184" s="70"/>
      <c r="R184" s="70">
        <f t="shared" si="49"/>
        <v>0</v>
      </c>
      <c r="S184" s="71"/>
    </row>
    <row r="185" spans="1:19" ht="9">
      <c r="A185" s="81" t="s">
        <v>328</v>
      </c>
      <c r="B185" s="89"/>
      <c r="C185" s="85"/>
      <c r="D185" s="75">
        <f aca="true" t="shared" si="53" ref="D185:O185">SUM(D187:D192)</f>
        <v>26100</v>
      </c>
      <c r="E185" s="75">
        <f t="shared" si="53"/>
        <v>26148</v>
      </c>
      <c r="F185" s="75">
        <f t="shared" si="53"/>
        <v>26651</v>
      </c>
      <c r="G185" s="75">
        <f t="shared" si="53"/>
        <v>4238</v>
      </c>
      <c r="H185" s="75">
        <f t="shared" si="53"/>
        <v>6112</v>
      </c>
      <c r="I185" s="75">
        <f t="shared" si="53"/>
        <v>16301</v>
      </c>
      <c r="J185" s="75">
        <f t="shared" si="53"/>
        <v>15277</v>
      </c>
      <c r="K185" s="75">
        <f t="shared" si="53"/>
        <v>104</v>
      </c>
      <c r="L185" s="75">
        <f t="shared" si="53"/>
        <v>121</v>
      </c>
      <c r="M185" s="75">
        <f t="shared" si="53"/>
        <v>218</v>
      </c>
      <c r="N185" s="75">
        <f t="shared" si="53"/>
        <v>253</v>
      </c>
      <c r="O185" s="75">
        <f t="shared" si="53"/>
        <v>328</v>
      </c>
      <c r="P185" s="70">
        <f>SUM(J185:O185)</f>
        <v>16301</v>
      </c>
      <c r="Q185" s="70">
        <f>SUM(P185-I185)</f>
        <v>0</v>
      </c>
      <c r="R185" s="70">
        <f t="shared" si="49"/>
        <v>0</v>
      </c>
      <c r="S185" s="71"/>
    </row>
    <row r="186" spans="1:19" ht="4.5" customHeight="1">
      <c r="A186" s="84"/>
      <c r="B186" s="89"/>
      <c r="C186" s="8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0"/>
      <c r="Q186" s="70"/>
      <c r="R186" s="70">
        <f t="shared" si="49"/>
        <v>0</v>
      </c>
      <c r="S186" s="71"/>
    </row>
    <row r="187" spans="1:19" ht="9">
      <c r="A187" s="84" t="s">
        <v>329</v>
      </c>
      <c r="B187" s="89" t="s">
        <v>330</v>
      </c>
      <c r="C187" s="85" t="s">
        <v>331</v>
      </c>
      <c r="D187" s="75">
        <v>7803</v>
      </c>
      <c r="E187" s="75">
        <v>7816</v>
      </c>
      <c r="F187" s="75">
        <v>7943</v>
      </c>
      <c r="G187" s="75">
        <v>1636</v>
      </c>
      <c r="H187" s="75">
        <v>1586</v>
      </c>
      <c r="I187" s="75">
        <v>4721</v>
      </c>
      <c r="J187" s="75">
        <v>4721</v>
      </c>
      <c r="K187" s="75">
        <v>0</v>
      </c>
      <c r="L187" s="75">
        <v>0</v>
      </c>
      <c r="M187" s="75">
        <v>0</v>
      </c>
      <c r="N187" s="75">
        <v>0</v>
      </c>
      <c r="O187" s="75">
        <v>0</v>
      </c>
      <c r="P187" s="70">
        <f aca="true" t="shared" si="54" ref="P187:P192">SUM(J187:O187)</f>
        <v>4721</v>
      </c>
      <c r="Q187" s="70">
        <f aca="true" t="shared" si="55" ref="Q187:Q192">SUM(P187-I187)</f>
        <v>0</v>
      </c>
      <c r="R187" s="70">
        <f t="shared" si="49"/>
        <v>0</v>
      </c>
      <c r="S187" s="71"/>
    </row>
    <row r="188" spans="1:19" ht="9">
      <c r="A188" s="84"/>
      <c r="B188" s="89" t="s">
        <v>332</v>
      </c>
      <c r="C188" s="85" t="s">
        <v>333</v>
      </c>
      <c r="D188" s="75">
        <v>1282</v>
      </c>
      <c r="E188" s="75">
        <v>1285</v>
      </c>
      <c r="F188" s="75">
        <v>1309</v>
      </c>
      <c r="G188" s="75">
        <v>0</v>
      </c>
      <c r="H188" s="75">
        <v>0</v>
      </c>
      <c r="I188" s="75">
        <v>1309</v>
      </c>
      <c r="J188" s="75">
        <v>1309</v>
      </c>
      <c r="K188" s="75">
        <v>0</v>
      </c>
      <c r="L188" s="75">
        <v>0</v>
      </c>
      <c r="M188" s="75">
        <v>0</v>
      </c>
      <c r="N188" s="75">
        <v>0</v>
      </c>
      <c r="O188" s="75">
        <v>0</v>
      </c>
      <c r="P188" s="70">
        <f t="shared" si="54"/>
        <v>1309</v>
      </c>
      <c r="Q188" s="70">
        <f t="shared" si="55"/>
        <v>0</v>
      </c>
      <c r="R188" s="70">
        <f t="shared" si="49"/>
        <v>0</v>
      </c>
      <c r="S188" s="71"/>
    </row>
    <row r="189" spans="1:19" ht="9">
      <c r="A189" s="84"/>
      <c r="B189" s="89" t="s">
        <v>334</v>
      </c>
      <c r="C189" s="85" t="s">
        <v>335</v>
      </c>
      <c r="D189" s="75">
        <v>5649</v>
      </c>
      <c r="E189" s="75">
        <v>5661</v>
      </c>
      <c r="F189" s="75">
        <v>5782</v>
      </c>
      <c r="G189" s="75">
        <v>1087</v>
      </c>
      <c r="H189" s="75">
        <v>1379</v>
      </c>
      <c r="I189" s="75">
        <v>3316</v>
      </c>
      <c r="J189" s="75">
        <v>2945</v>
      </c>
      <c r="K189" s="75">
        <v>0</v>
      </c>
      <c r="L189" s="75">
        <v>43</v>
      </c>
      <c r="M189" s="75">
        <v>0</v>
      </c>
      <c r="N189" s="75">
        <v>0</v>
      </c>
      <c r="O189" s="75">
        <v>328</v>
      </c>
      <c r="P189" s="70">
        <f t="shared" si="54"/>
        <v>3316</v>
      </c>
      <c r="Q189" s="70">
        <f t="shared" si="55"/>
        <v>0</v>
      </c>
      <c r="R189" s="70">
        <f t="shared" si="49"/>
        <v>0</v>
      </c>
      <c r="S189" s="71"/>
    </row>
    <row r="190" spans="1:19" ht="9">
      <c r="A190" s="84" t="s">
        <v>336</v>
      </c>
      <c r="B190" s="89" t="s">
        <v>337</v>
      </c>
      <c r="C190" s="85" t="s">
        <v>338</v>
      </c>
      <c r="D190" s="75">
        <v>6637</v>
      </c>
      <c r="E190" s="75">
        <v>6656</v>
      </c>
      <c r="F190" s="75">
        <v>6795</v>
      </c>
      <c r="G190" s="75">
        <v>1040</v>
      </c>
      <c r="H190" s="75">
        <v>1609</v>
      </c>
      <c r="I190" s="75">
        <v>4146</v>
      </c>
      <c r="J190" s="75">
        <v>3618</v>
      </c>
      <c r="K190" s="75">
        <v>0</v>
      </c>
      <c r="L190" s="75">
        <v>78</v>
      </c>
      <c r="M190" s="75">
        <v>197</v>
      </c>
      <c r="N190" s="75">
        <v>253</v>
      </c>
      <c r="O190" s="75">
        <v>0</v>
      </c>
      <c r="P190" s="70">
        <f t="shared" si="54"/>
        <v>4146</v>
      </c>
      <c r="Q190" s="70">
        <f t="shared" si="55"/>
        <v>0</v>
      </c>
      <c r="R190" s="70">
        <f t="shared" si="49"/>
        <v>0</v>
      </c>
      <c r="S190" s="71"/>
    </row>
    <row r="191" spans="1:19" ht="9">
      <c r="A191" s="84" t="s">
        <v>318</v>
      </c>
      <c r="B191" s="89" t="s">
        <v>339</v>
      </c>
      <c r="C191" s="85" t="s">
        <v>340</v>
      </c>
      <c r="D191" s="75">
        <v>3051</v>
      </c>
      <c r="E191" s="75">
        <v>3054</v>
      </c>
      <c r="F191" s="75">
        <v>3095</v>
      </c>
      <c r="G191" s="75">
        <v>0</v>
      </c>
      <c r="H191" s="75">
        <v>1371</v>
      </c>
      <c r="I191" s="75">
        <v>1724</v>
      </c>
      <c r="J191" s="75">
        <v>1724</v>
      </c>
      <c r="K191" s="75">
        <v>0</v>
      </c>
      <c r="L191" s="75">
        <v>0</v>
      </c>
      <c r="M191" s="75">
        <v>0</v>
      </c>
      <c r="N191" s="75">
        <v>0</v>
      </c>
      <c r="O191" s="75">
        <v>0</v>
      </c>
      <c r="P191" s="70">
        <f t="shared" si="54"/>
        <v>1724</v>
      </c>
      <c r="Q191" s="70">
        <f t="shared" si="55"/>
        <v>0</v>
      </c>
      <c r="R191" s="70">
        <f t="shared" si="49"/>
        <v>0</v>
      </c>
      <c r="S191" s="71"/>
    </row>
    <row r="192" spans="1:19" ht="9">
      <c r="A192" s="84"/>
      <c r="B192" s="89" t="s">
        <v>341</v>
      </c>
      <c r="C192" s="85" t="s">
        <v>342</v>
      </c>
      <c r="D192" s="75">
        <v>1678</v>
      </c>
      <c r="E192" s="75">
        <v>1676</v>
      </c>
      <c r="F192" s="75">
        <v>1727</v>
      </c>
      <c r="G192" s="75">
        <v>475</v>
      </c>
      <c r="H192" s="75">
        <v>167</v>
      </c>
      <c r="I192" s="75">
        <v>1085</v>
      </c>
      <c r="J192" s="75">
        <v>960</v>
      </c>
      <c r="K192" s="75">
        <v>104</v>
      </c>
      <c r="L192" s="75">
        <v>0</v>
      </c>
      <c r="M192" s="75">
        <v>21</v>
      </c>
      <c r="N192" s="75">
        <v>0</v>
      </c>
      <c r="O192" s="75">
        <v>0</v>
      </c>
      <c r="P192" s="70">
        <f t="shared" si="54"/>
        <v>1085</v>
      </c>
      <c r="Q192" s="70">
        <f t="shared" si="55"/>
        <v>0</v>
      </c>
      <c r="R192" s="70">
        <f t="shared" si="49"/>
        <v>0</v>
      </c>
      <c r="S192" s="71"/>
    </row>
    <row r="193" spans="1:19" ht="9">
      <c r="A193" s="84"/>
      <c r="B193" s="89"/>
      <c r="C193" s="8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0"/>
      <c r="Q193" s="70"/>
      <c r="R193" s="70">
        <f t="shared" si="49"/>
        <v>0</v>
      </c>
      <c r="S193" s="71"/>
    </row>
    <row r="194" spans="1:19" ht="9">
      <c r="A194" s="81" t="s">
        <v>343</v>
      </c>
      <c r="B194" s="89"/>
      <c r="C194" s="85"/>
      <c r="D194" s="75">
        <f aca="true" t="shared" si="56" ref="D194:O194">SUM(D196:D203)</f>
        <v>16136</v>
      </c>
      <c r="E194" s="75">
        <f t="shared" si="56"/>
        <v>16192</v>
      </c>
      <c r="F194" s="75">
        <f t="shared" si="56"/>
        <v>16557</v>
      </c>
      <c r="G194" s="75">
        <f t="shared" si="56"/>
        <v>2999</v>
      </c>
      <c r="H194" s="75">
        <f t="shared" si="56"/>
        <v>3510</v>
      </c>
      <c r="I194" s="75">
        <f t="shared" si="56"/>
        <v>10048</v>
      </c>
      <c r="J194" s="75">
        <f t="shared" si="56"/>
        <v>8719</v>
      </c>
      <c r="K194" s="75">
        <f t="shared" si="56"/>
        <v>897</v>
      </c>
      <c r="L194" s="75">
        <f t="shared" si="56"/>
        <v>172</v>
      </c>
      <c r="M194" s="75">
        <f t="shared" si="56"/>
        <v>260</v>
      </c>
      <c r="N194" s="75">
        <f t="shared" si="56"/>
        <v>0</v>
      </c>
      <c r="O194" s="75">
        <f t="shared" si="56"/>
        <v>0</v>
      </c>
      <c r="P194" s="70">
        <f>SUM(J194:O194)</f>
        <v>10048</v>
      </c>
      <c r="Q194" s="70">
        <f>SUM(P194-I194)</f>
        <v>0</v>
      </c>
      <c r="R194" s="70">
        <f t="shared" si="49"/>
        <v>0</v>
      </c>
      <c r="S194" s="71"/>
    </row>
    <row r="195" spans="1:19" ht="4.5" customHeight="1">
      <c r="A195" s="84"/>
      <c r="B195" s="89"/>
      <c r="C195" s="8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0"/>
      <c r="Q195" s="70"/>
      <c r="R195" s="70">
        <f t="shared" si="49"/>
        <v>0</v>
      </c>
      <c r="S195" s="71"/>
    </row>
    <row r="196" spans="1:19" ht="9">
      <c r="A196" s="84" t="s">
        <v>344</v>
      </c>
      <c r="B196" s="89" t="s">
        <v>345</v>
      </c>
      <c r="C196" s="85" t="s">
        <v>346</v>
      </c>
      <c r="D196" s="75">
        <v>5691</v>
      </c>
      <c r="E196" s="75">
        <v>5720</v>
      </c>
      <c r="F196" s="75">
        <v>5857</v>
      </c>
      <c r="G196" s="75">
        <v>1313</v>
      </c>
      <c r="H196" s="75">
        <v>1333</v>
      </c>
      <c r="I196" s="75">
        <v>3211</v>
      </c>
      <c r="J196" s="75">
        <v>2887</v>
      </c>
      <c r="K196" s="75">
        <v>51</v>
      </c>
      <c r="L196" s="75">
        <v>99</v>
      </c>
      <c r="M196" s="75">
        <v>174</v>
      </c>
      <c r="N196" s="75">
        <v>0</v>
      </c>
      <c r="O196" s="75">
        <v>0</v>
      </c>
      <c r="P196" s="70">
        <f aca="true" t="shared" si="57" ref="P196:P203">SUM(J196:O196)</f>
        <v>3211</v>
      </c>
      <c r="Q196" s="70">
        <f aca="true" t="shared" si="58" ref="Q196:Q203">SUM(P196-I196)</f>
        <v>0</v>
      </c>
      <c r="R196" s="70">
        <f t="shared" si="49"/>
        <v>0</v>
      </c>
      <c r="S196" s="71"/>
    </row>
    <row r="197" spans="1:19" ht="9">
      <c r="A197" s="84"/>
      <c r="B197" s="89" t="s">
        <v>347</v>
      </c>
      <c r="C197" s="85" t="s">
        <v>348</v>
      </c>
      <c r="D197" s="75">
        <v>1236</v>
      </c>
      <c r="E197" s="75">
        <v>1232</v>
      </c>
      <c r="F197" s="75">
        <v>1248</v>
      </c>
      <c r="G197" s="75">
        <v>228</v>
      </c>
      <c r="H197" s="75">
        <v>271</v>
      </c>
      <c r="I197" s="75">
        <v>749</v>
      </c>
      <c r="J197" s="75">
        <v>749</v>
      </c>
      <c r="K197" s="75">
        <v>0</v>
      </c>
      <c r="L197" s="75">
        <v>0</v>
      </c>
      <c r="M197" s="75">
        <v>0</v>
      </c>
      <c r="N197" s="75">
        <v>0</v>
      </c>
      <c r="O197" s="75">
        <v>0</v>
      </c>
      <c r="P197" s="70">
        <f t="shared" si="57"/>
        <v>749</v>
      </c>
      <c r="Q197" s="70">
        <f t="shared" si="58"/>
        <v>0</v>
      </c>
      <c r="R197" s="70">
        <f t="shared" si="49"/>
        <v>0</v>
      </c>
      <c r="S197" s="71"/>
    </row>
    <row r="198" spans="1:19" ht="9">
      <c r="A198" s="84" t="s">
        <v>349</v>
      </c>
      <c r="B198" s="89" t="s">
        <v>350</v>
      </c>
      <c r="C198" s="85" t="s">
        <v>351</v>
      </c>
      <c r="D198" s="75">
        <v>2216</v>
      </c>
      <c r="E198" s="75">
        <v>2211</v>
      </c>
      <c r="F198" s="75">
        <v>2244</v>
      </c>
      <c r="G198" s="75">
        <v>220</v>
      </c>
      <c r="H198" s="75">
        <v>380</v>
      </c>
      <c r="I198" s="75">
        <v>1644</v>
      </c>
      <c r="J198" s="75">
        <v>1644</v>
      </c>
      <c r="K198" s="75">
        <v>0</v>
      </c>
      <c r="L198" s="75">
        <v>0</v>
      </c>
      <c r="M198" s="75">
        <v>0</v>
      </c>
      <c r="N198" s="75">
        <v>0</v>
      </c>
      <c r="O198" s="75">
        <v>0</v>
      </c>
      <c r="P198" s="70">
        <f t="shared" si="57"/>
        <v>1644</v>
      </c>
      <c r="Q198" s="70">
        <f t="shared" si="58"/>
        <v>0</v>
      </c>
      <c r="R198" s="70">
        <f t="shared" si="49"/>
        <v>0</v>
      </c>
      <c r="S198" s="71"/>
    </row>
    <row r="199" spans="1:19" ht="9">
      <c r="A199" s="84" t="s">
        <v>352</v>
      </c>
      <c r="B199" s="89" t="s">
        <v>353</v>
      </c>
      <c r="C199" s="85" t="s">
        <v>354</v>
      </c>
      <c r="D199" s="75">
        <v>4889</v>
      </c>
      <c r="E199" s="75">
        <v>4903</v>
      </c>
      <c r="F199" s="75">
        <v>5000</v>
      </c>
      <c r="G199" s="75">
        <v>673</v>
      </c>
      <c r="H199" s="75">
        <v>1387</v>
      </c>
      <c r="I199" s="75">
        <v>2940</v>
      </c>
      <c r="J199" s="75">
        <v>2629</v>
      </c>
      <c r="K199" s="75">
        <v>152</v>
      </c>
      <c r="L199" s="75">
        <v>73</v>
      </c>
      <c r="M199" s="75">
        <v>86</v>
      </c>
      <c r="N199" s="75">
        <v>0</v>
      </c>
      <c r="O199" s="75">
        <v>0</v>
      </c>
      <c r="P199" s="70">
        <f t="shared" si="57"/>
        <v>2940</v>
      </c>
      <c r="Q199" s="70">
        <f t="shared" si="58"/>
        <v>0</v>
      </c>
      <c r="R199" s="70">
        <f aca="true" t="shared" si="59" ref="R199:R214">SUM(F199-G199-H199-I199)</f>
        <v>0</v>
      </c>
      <c r="S199" s="71"/>
    </row>
    <row r="200" spans="1:19" ht="9">
      <c r="A200" s="84" t="s">
        <v>355</v>
      </c>
      <c r="B200" s="89" t="s">
        <v>356</v>
      </c>
      <c r="C200" s="85" t="s">
        <v>357</v>
      </c>
      <c r="D200" s="75">
        <v>904</v>
      </c>
      <c r="E200" s="75">
        <v>909</v>
      </c>
      <c r="F200" s="75">
        <v>922</v>
      </c>
      <c r="G200" s="75">
        <v>0</v>
      </c>
      <c r="H200" s="75">
        <v>139</v>
      </c>
      <c r="I200" s="75">
        <v>783</v>
      </c>
      <c r="J200" s="75">
        <v>605</v>
      </c>
      <c r="K200" s="75">
        <v>178</v>
      </c>
      <c r="L200" s="75">
        <v>0</v>
      </c>
      <c r="M200" s="75">
        <v>0</v>
      </c>
      <c r="N200" s="75">
        <v>0</v>
      </c>
      <c r="O200" s="75">
        <v>0</v>
      </c>
      <c r="P200" s="70">
        <f t="shared" si="57"/>
        <v>783</v>
      </c>
      <c r="Q200" s="70">
        <f t="shared" si="58"/>
        <v>0</v>
      </c>
      <c r="R200" s="70">
        <f t="shared" si="59"/>
        <v>0</v>
      </c>
      <c r="S200" s="71"/>
    </row>
    <row r="201" spans="1:19" ht="9">
      <c r="A201" s="84"/>
      <c r="B201" s="89" t="s">
        <v>358</v>
      </c>
      <c r="C201" s="85" t="s">
        <v>359</v>
      </c>
      <c r="D201" s="75">
        <v>1200</v>
      </c>
      <c r="E201" s="75">
        <v>1217</v>
      </c>
      <c r="F201" s="75">
        <v>1286</v>
      </c>
      <c r="G201" s="75">
        <v>565</v>
      </c>
      <c r="H201" s="75">
        <v>0</v>
      </c>
      <c r="I201" s="75">
        <v>721</v>
      </c>
      <c r="J201" s="75">
        <v>205</v>
      </c>
      <c r="K201" s="75">
        <v>516</v>
      </c>
      <c r="L201" s="75">
        <v>0</v>
      </c>
      <c r="M201" s="75">
        <v>0</v>
      </c>
      <c r="N201" s="75">
        <v>0</v>
      </c>
      <c r="O201" s="75">
        <v>0</v>
      </c>
      <c r="P201" s="70">
        <f t="shared" si="57"/>
        <v>721</v>
      </c>
      <c r="Q201" s="70">
        <f t="shared" si="58"/>
        <v>0</v>
      </c>
      <c r="R201" s="70">
        <f t="shared" si="59"/>
        <v>0</v>
      </c>
      <c r="S201" s="71"/>
    </row>
    <row r="202" spans="4:19" ht="10.5"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0">
        <f t="shared" si="57"/>
        <v>0</v>
      </c>
      <c r="Q202" s="70">
        <f t="shared" si="58"/>
        <v>0</v>
      </c>
      <c r="R202" s="70">
        <f t="shared" si="59"/>
        <v>0</v>
      </c>
      <c r="S202" s="71"/>
    </row>
    <row r="203" spans="1:19" ht="9">
      <c r="A203" s="71"/>
      <c r="B203" s="71"/>
      <c r="C203" s="71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0">
        <f t="shared" si="57"/>
        <v>0</v>
      </c>
      <c r="Q203" s="70">
        <f t="shared" si="58"/>
        <v>0</v>
      </c>
      <c r="R203" s="70">
        <f t="shared" si="59"/>
        <v>0</v>
      </c>
      <c r="S203" s="71"/>
    </row>
    <row r="204" spans="1:19" ht="10.5">
      <c r="A204" s="84"/>
      <c r="B204" s="89"/>
      <c r="C204" s="85"/>
      <c r="D204" s="75"/>
      <c r="E204" s="75"/>
      <c r="F204" s="75"/>
      <c r="H204" s="75"/>
      <c r="I204" s="75"/>
      <c r="J204" s="75"/>
      <c r="K204" s="75"/>
      <c r="L204" s="75"/>
      <c r="M204" s="75"/>
      <c r="N204" s="75"/>
      <c r="O204" s="75"/>
      <c r="P204" s="70"/>
      <c r="Q204" s="70"/>
      <c r="R204" s="70">
        <f t="shared" si="59"/>
        <v>0</v>
      </c>
      <c r="S204" s="71"/>
    </row>
    <row r="205" spans="1:19" ht="9">
      <c r="A205" s="81" t="s">
        <v>360</v>
      </c>
      <c r="B205" s="89"/>
      <c r="C205" s="85"/>
      <c r="D205" s="75">
        <f aca="true" t="shared" si="60" ref="D205:O205">SUM(D207:D214)</f>
        <v>26375</v>
      </c>
      <c r="E205" s="75">
        <f t="shared" si="60"/>
        <v>26443</v>
      </c>
      <c r="F205" s="75">
        <f t="shared" si="60"/>
        <v>27007</v>
      </c>
      <c r="G205" s="75">
        <f t="shared" si="60"/>
        <v>6549</v>
      </c>
      <c r="H205" s="75">
        <f t="shared" si="60"/>
        <v>5643</v>
      </c>
      <c r="I205" s="75">
        <f t="shared" si="60"/>
        <v>14815</v>
      </c>
      <c r="J205" s="75">
        <f t="shared" si="60"/>
        <v>12890</v>
      </c>
      <c r="K205" s="75">
        <f t="shared" si="60"/>
        <v>435</v>
      </c>
      <c r="L205" s="75">
        <f t="shared" si="60"/>
        <v>614</v>
      </c>
      <c r="M205" s="75">
        <f t="shared" si="60"/>
        <v>338</v>
      </c>
      <c r="N205" s="75">
        <f t="shared" si="60"/>
        <v>425</v>
      </c>
      <c r="O205" s="75">
        <f t="shared" si="60"/>
        <v>113</v>
      </c>
      <c r="P205" s="70">
        <f>SUM(J205:O205)</f>
        <v>14815</v>
      </c>
      <c r="Q205" s="70">
        <f>SUM(P205-I205)</f>
        <v>0</v>
      </c>
      <c r="R205" s="70">
        <f t="shared" si="59"/>
        <v>0</v>
      </c>
      <c r="S205" s="71"/>
    </row>
    <row r="206" spans="1:19" ht="4.5" customHeight="1">
      <c r="A206" s="84"/>
      <c r="B206" s="89"/>
      <c r="C206" s="85"/>
      <c r="D206" s="75"/>
      <c r="E206" s="75"/>
      <c r="F206" s="75"/>
      <c r="H206" s="75"/>
      <c r="I206" s="75"/>
      <c r="J206" s="75"/>
      <c r="K206" s="75"/>
      <c r="L206" s="75"/>
      <c r="M206" s="75"/>
      <c r="N206" s="75"/>
      <c r="O206" s="75"/>
      <c r="P206" s="70"/>
      <c r="Q206" s="70"/>
      <c r="R206" s="70">
        <f t="shared" si="59"/>
        <v>0</v>
      </c>
      <c r="S206" s="71"/>
    </row>
    <row r="207" spans="1:19" ht="9">
      <c r="A207" s="84" t="s">
        <v>361</v>
      </c>
      <c r="B207" s="89" t="s">
        <v>362</v>
      </c>
      <c r="C207" s="85" t="s">
        <v>363</v>
      </c>
      <c r="D207" s="75">
        <v>38</v>
      </c>
      <c r="E207" s="75">
        <v>40</v>
      </c>
      <c r="F207" s="75">
        <v>59</v>
      </c>
      <c r="G207" s="75">
        <v>59</v>
      </c>
      <c r="H207" s="75">
        <v>0</v>
      </c>
      <c r="I207" s="75">
        <v>0</v>
      </c>
      <c r="J207" s="75">
        <v>0</v>
      </c>
      <c r="K207" s="75">
        <v>0</v>
      </c>
      <c r="L207" s="75">
        <v>0</v>
      </c>
      <c r="M207" s="75">
        <v>0</v>
      </c>
      <c r="N207" s="75">
        <v>0</v>
      </c>
      <c r="O207" s="75">
        <v>0</v>
      </c>
      <c r="P207" s="70">
        <f aca="true" t="shared" si="61" ref="P207:P213">SUM(J207:O207)</f>
        <v>0</v>
      </c>
      <c r="Q207" s="70">
        <f aca="true" t="shared" si="62" ref="Q207:Q213">SUM(P207-I207)</f>
        <v>0</v>
      </c>
      <c r="R207" s="70">
        <f t="shared" si="59"/>
        <v>0</v>
      </c>
      <c r="S207" s="71"/>
    </row>
    <row r="208" spans="1:19" ht="9">
      <c r="A208" s="84" t="s">
        <v>364</v>
      </c>
      <c r="B208" s="89" t="s">
        <v>365</v>
      </c>
      <c r="C208" s="85" t="s">
        <v>366</v>
      </c>
      <c r="D208" s="75">
        <v>2403</v>
      </c>
      <c r="E208" s="75">
        <v>2401</v>
      </c>
      <c r="F208" s="75">
        <v>2439</v>
      </c>
      <c r="G208" s="75">
        <v>442</v>
      </c>
      <c r="H208" s="75">
        <v>274</v>
      </c>
      <c r="I208" s="75">
        <v>1723</v>
      </c>
      <c r="J208" s="75">
        <v>1723</v>
      </c>
      <c r="K208" s="75">
        <v>0</v>
      </c>
      <c r="L208" s="75">
        <v>0</v>
      </c>
      <c r="M208" s="75">
        <v>0</v>
      </c>
      <c r="N208" s="75">
        <v>0</v>
      </c>
      <c r="O208" s="75">
        <v>0</v>
      </c>
      <c r="P208" s="70">
        <f t="shared" si="61"/>
        <v>1723</v>
      </c>
      <c r="Q208" s="70">
        <f t="shared" si="62"/>
        <v>0</v>
      </c>
      <c r="R208" s="70">
        <f t="shared" si="59"/>
        <v>0</v>
      </c>
      <c r="S208" s="71"/>
    </row>
    <row r="209" spans="1:19" ht="9">
      <c r="A209" s="84" t="s">
        <v>367</v>
      </c>
      <c r="B209" s="696" t="s">
        <v>471</v>
      </c>
      <c r="C209" s="85" t="s">
        <v>369</v>
      </c>
      <c r="D209" s="75">
        <v>8056</v>
      </c>
      <c r="E209" s="75">
        <v>8067</v>
      </c>
      <c r="F209" s="75">
        <v>8202</v>
      </c>
      <c r="G209" s="75">
        <v>1172</v>
      </c>
      <c r="H209" s="75">
        <v>2647</v>
      </c>
      <c r="I209" s="75">
        <v>4383</v>
      </c>
      <c r="J209" s="75">
        <v>3869</v>
      </c>
      <c r="K209" s="75">
        <v>26</v>
      </c>
      <c r="L209" s="75">
        <v>352</v>
      </c>
      <c r="M209" s="75">
        <v>136</v>
      </c>
      <c r="N209" s="75">
        <v>0</v>
      </c>
      <c r="O209" s="75">
        <v>0</v>
      </c>
      <c r="P209" s="70">
        <f t="shared" si="61"/>
        <v>4383</v>
      </c>
      <c r="Q209" s="70">
        <f t="shared" si="62"/>
        <v>0</v>
      </c>
      <c r="R209" s="70">
        <f t="shared" si="59"/>
        <v>0</v>
      </c>
      <c r="S209" s="71"/>
    </row>
    <row r="210" spans="1:19" ht="9">
      <c r="A210" s="71"/>
      <c r="B210" s="89" t="s">
        <v>370</v>
      </c>
      <c r="C210" s="85" t="s">
        <v>371</v>
      </c>
      <c r="D210" s="75">
        <v>2804</v>
      </c>
      <c r="E210" s="75">
        <v>2822</v>
      </c>
      <c r="F210" s="75">
        <v>2874</v>
      </c>
      <c r="G210" s="75">
        <v>1340</v>
      </c>
      <c r="H210" s="75">
        <v>212</v>
      </c>
      <c r="I210" s="75">
        <v>1322</v>
      </c>
      <c r="J210" s="75">
        <v>1033</v>
      </c>
      <c r="K210" s="75">
        <v>289</v>
      </c>
      <c r="L210" s="75">
        <v>0</v>
      </c>
      <c r="M210" s="75">
        <v>0</v>
      </c>
      <c r="N210" s="75">
        <v>0</v>
      </c>
      <c r="O210" s="75">
        <v>0</v>
      </c>
      <c r="P210" s="70">
        <f t="shared" si="61"/>
        <v>1322</v>
      </c>
      <c r="Q210" s="70">
        <f t="shared" si="62"/>
        <v>0</v>
      </c>
      <c r="R210" s="70">
        <f t="shared" si="59"/>
        <v>0</v>
      </c>
      <c r="S210" s="71"/>
    </row>
    <row r="211" spans="1:19" ht="9">
      <c r="A211" s="84" t="s">
        <v>134</v>
      </c>
      <c r="B211" s="89" t="s">
        <v>372</v>
      </c>
      <c r="C211" s="85" t="s">
        <v>373</v>
      </c>
      <c r="D211" s="75">
        <v>10696</v>
      </c>
      <c r="E211" s="75">
        <v>10731</v>
      </c>
      <c r="F211" s="75">
        <v>10998</v>
      </c>
      <c r="G211" s="75">
        <v>2857</v>
      </c>
      <c r="H211" s="75">
        <v>2323</v>
      </c>
      <c r="I211" s="75">
        <v>5818</v>
      </c>
      <c r="J211" s="75">
        <v>4816</v>
      </c>
      <c r="K211" s="75">
        <v>0</v>
      </c>
      <c r="L211" s="75">
        <v>262</v>
      </c>
      <c r="M211" s="75">
        <v>202</v>
      </c>
      <c r="N211" s="75">
        <v>425</v>
      </c>
      <c r="O211" s="75">
        <v>113</v>
      </c>
      <c r="P211" s="70">
        <f t="shared" si="61"/>
        <v>5818</v>
      </c>
      <c r="Q211" s="70">
        <f t="shared" si="62"/>
        <v>0</v>
      </c>
      <c r="R211" s="70">
        <f t="shared" si="59"/>
        <v>0</v>
      </c>
      <c r="S211" s="71"/>
    </row>
    <row r="212" spans="1:19" ht="9">
      <c r="A212" s="71"/>
      <c r="B212" s="89" t="s">
        <v>374</v>
      </c>
      <c r="C212" s="85" t="s">
        <v>375</v>
      </c>
      <c r="D212" s="75">
        <v>1402</v>
      </c>
      <c r="E212" s="75">
        <v>1400</v>
      </c>
      <c r="F212" s="75">
        <v>1420</v>
      </c>
      <c r="G212" s="75">
        <v>191</v>
      </c>
      <c r="H212" s="75">
        <v>187</v>
      </c>
      <c r="I212" s="75">
        <v>1042</v>
      </c>
      <c r="J212" s="75">
        <v>1042</v>
      </c>
      <c r="K212" s="75">
        <v>0</v>
      </c>
      <c r="L212" s="75">
        <v>0</v>
      </c>
      <c r="M212" s="75">
        <v>0</v>
      </c>
      <c r="N212" s="75">
        <v>0</v>
      </c>
      <c r="O212" s="75">
        <v>0</v>
      </c>
      <c r="P212" s="70">
        <f t="shared" si="61"/>
        <v>1042</v>
      </c>
      <c r="Q212" s="70">
        <f t="shared" si="62"/>
        <v>0</v>
      </c>
      <c r="R212" s="70">
        <f t="shared" si="59"/>
        <v>0</v>
      </c>
      <c r="S212" s="71"/>
    </row>
    <row r="213" spans="1:19" ht="9">
      <c r="A213" s="84"/>
      <c r="B213" s="89" t="s">
        <v>376</v>
      </c>
      <c r="C213" s="85" t="s">
        <v>377</v>
      </c>
      <c r="D213" s="75">
        <v>976</v>
      </c>
      <c r="E213" s="75">
        <v>982</v>
      </c>
      <c r="F213" s="75">
        <v>1015</v>
      </c>
      <c r="G213" s="75">
        <v>488</v>
      </c>
      <c r="H213" s="75">
        <v>0</v>
      </c>
      <c r="I213" s="75">
        <v>527</v>
      </c>
      <c r="J213" s="75">
        <v>407</v>
      </c>
      <c r="K213" s="75">
        <v>120</v>
      </c>
      <c r="L213" s="75">
        <v>0</v>
      </c>
      <c r="M213" s="75">
        <v>0</v>
      </c>
      <c r="N213" s="75">
        <v>0</v>
      </c>
      <c r="O213" s="75">
        <v>0</v>
      </c>
      <c r="P213" s="70">
        <f t="shared" si="61"/>
        <v>527</v>
      </c>
      <c r="Q213" s="70">
        <f t="shared" si="62"/>
        <v>0</v>
      </c>
      <c r="R213" s="70">
        <f t="shared" si="59"/>
        <v>0</v>
      </c>
      <c r="S213" s="71"/>
    </row>
    <row r="214" spans="1:19" ht="9">
      <c r="A214" s="84"/>
      <c r="B214" s="71"/>
      <c r="C214" s="71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0"/>
      <c r="Q214" s="70"/>
      <c r="R214" s="70">
        <f t="shared" si="59"/>
        <v>0</v>
      </c>
      <c r="S214" s="71"/>
    </row>
    <row r="215" spans="1:19" ht="9">
      <c r="A215" s="81" t="s">
        <v>378</v>
      </c>
      <c r="B215" s="89"/>
      <c r="C215" s="85"/>
      <c r="D215" s="75">
        <f aca="true" t="shared" si="63" ref="D215:O215">SUM(D217:D223)</f>
        <v>19499</v>
      </c>
      <c r="E215" s="75">
        <f t="shared" si="63"/>
        <v>19532</v>
      </c>
      <c r="F215" s="75">
        <f t="shared" si="63"/>
        <v>20175</v>
      </c>
      <c r="G215" s="75">
        <f t="shared" si="63"/>
        <v>5263</v>
      </c>
      <c r="H215" s="75">
        <f t="shared" si="63"/>
        <v>4448</v>
      </c>
      <c r="I215" s="75">
        <f t="shared" si="63"/>
        <v>10464</v>
      </c>
      <c r="J215" s="75">
        <f t="shared" si="63"/>
        <v>8864</v>
      </c>
      <c r="K215" s="75">
        <f t="shared" si="63"/>
        <v>565</v>
      </c>
      <c r="L215" s="75">
        <f t="shared" si="63"/>
        <v>295</v>
      </c>
      <c r="M215" s="75">
        <f t="shared" si="63"/>
        <v>158</v>
      </c>
      <c r="N215" s="75">
        <f t="shared" si="63"/>
        <v>352</v>
      </c>
      <c r="O215" s="75">
        <f t="shared" si="63"/>
        <v>230</v>
      </c>
      <c r="P215" s="70">
        <f>SUM(J215:O215)</f>
        <v>10464</v>
      </c>
      <c r="Q215" s="70">
        <f>SUM(P215-I215)</f>
        <v>0</v>
      </c>
      <c r="R215" s="71"/>
      <c r="S215" s="71"/>
    </row>
    <row r="216" spans="1:19" ht="4.5" customHeight="1">
      <c r="A216" s="84"/>
      <c r="B216" s="89"/>
      <c r="C216" s="8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0"/>
      <c r="Q216" s="70"/>
      <c r="R216" s="71"/>
      <c r="S216" s="71"/>
    </row>
    <row r="217" spans="1:19" ht="9">
      <c r="A217" s="84" t="s">
        <v>379</v>
      </c>
      <c r="B217" s="89" t="s">
        <v>380</v>
      </c>
      <c r="C217" s="85" t="s">
        <v>381</v>
      </c>
      <c r="D217" s="75">
        <v>3147</v>
      </c>
      <c r="E217" s="75">
        <v>3148</v>
      </c>
      <c r="F217" s="75">
        <v>3207</v>
      </c>
      <c r="G217" s="75">
        <v>786</v>
      </c>
      <c r="H217" s="75">
        <v>504</v>
      </c>
      <c r="I217" s="75">
        <v>1917</v>
      </c>
      <c r="J217" s="75">
        <v>1917</v>
      </c>
      <c r="K217" s="75">
        <v>0</v>
      </c>
      <c r="L217" s="75">
        <v>0</v>
      </c>
      <c r="M217" s="75">
        <v>0</v>
      </c>
      <c r="N217" s="75">
        <v>0</v>
      </c>
      <c r="O217" s="75">
        <v>0</v>
      </c>
      <c r="P217" s="70">
        <f aca="true" t="shared" si="64" ref="P217:P222">SUM(J217:O217)</f>
        <v>1917</v>
      </c>
      <c r="Q217" s="70">
        <f aca="true" t="shared" si="65" ref="Q217:Q222">SUM(P217-I217)</f>
        <v>0</v>
      </c>
      <c r="R217" s="71"/>
      <c r="S217" s="71"/>
    </row>
    <row r="218" spans="1:19" ht="9">
      <c r="A218" s="84"/>
      <c r="B218" s="696" t="s">
        <v>1796</v>
      </c>
      <c r="C218" s="85" t="s">
        <v>382</v>
      </c>
      <c r="D218" s="75">
        <v>577</v>
      </c>
      <c r="E218" s="75">
        <v>595</v>
      </c>
      <c r="F218" s="75">
        <v>610</v>
      </c>
      <c r="G218" s="75">
        <v>0</v>
      </c>
      <c r="H218" s="75">
        <v>186</v>
      </c>
      <c r="I218" s="75">
        <v>424</v>
      </c>
      <c r="J218" s="75">
        <v>424</v>
      </c>
      <c r="K218" s="75">
        <v>0</v>
      </c>
      <c r="L218" s="75">
        <v>0</v>
      </c>
      <c r="M218" s="75">
        <v>0</v>
      </c>
      <c r="N218" s="75">
        <v>0</v>
      </c>
      <c r="O218" s="75">
        <v>0</v>
      </c>
      <c r="P218" s="70">
        <f t="shared" si="64"/>
        <v>424</v>
      </c>
      <c r="Q218" s="70">
        <f t="shared" si="65"/>
        <v>0</v>
      </c>
      <c r="R218" s="71"/>
      <c r="S218" s="71"/>
    </row>
    <row r="219" spans="1:19" ht="9">
      <c r="A219" s="84"/>
      <c r="B219" s="696" t="s">
        <v>565</v>
      </c>
      <c r="C219" s="85" t="s">
        <v>383</v>
      </c>
      <c r="D219" s="75">
        <v>7719</v>
      </c>
      <c r="E219" s="75">
        <v>7701</v>
      </c>
      <c r="F219" s="75">
        <v>8104</v>
      </c>
      <c r="G219" s="75">
        <v>3130</v>
      </c>
      <c r="H219" s="75">
        <v>1192</v>
      </c>
      <c r="I219" s="75">
        <v>3782</v>
      </c>
      <c r="J219" s="75">
        <v>2368</v>
      </c>
      <c r="K219" s="75">
        <v>565</v>
      </c>
      <c r="L219" s="75">
        <v>109</v>
      </c>
      <c r="M219" s="75">
        <v>158</v>
      </c>
      <c r="N219" s="75">
        <v>352</v>
      </c>
      <c r="O219" s="75">
        <v>230</v>
      </c>
      <c r="P219" s="70">
        <f t="shared" si="64"/>
        <v>3782</v>
      </c>
      <c r="Q219" s="70">
        <f t="shared" si="65"/>
        <v>0</v>
      </c>
      <c r="R219" s="71"/>
      <c r="S219" s="71"/>
    </row>
    <row r="220" spans="1:19" ht="9">
      <c r="A220" s="84"/>
      <c r="B220" s="89" t="s">
        <v>384</v>
      </c>
      <c r="C220" s="85" t="s">
        <v>385</v>
      </c>
      <c r="D220" s="75">
        <v>4777</v>
      </c>
      <c r="E220" s="75">
        <v>4785</v>
      </c>
      <c r="F220" s="75">
        <v>4890</v>
      </c>
      <c r="G220" s="75">
        <v>250</v>
      </c>
      <c r="H220" s="75">
        <v>1968</v>
      </c>
      <c r="I220" s="75">
        <v>2672</v>
      </c>
      <c r="J220" s="75">
        <v>2486</v>
      </c>
      <c r="K220" s="75">
        <v>0</v>
      </c>
      <c r="L220" s="75">
        <v>186</v>
      </c>
      <c r="M220" s="75">
        <v>0</v>
      </c>
      <c r="N220" s="75">
        <v>0</v>
      </c>
      <c r="O220" s="75">
        <v>0</v>
      </c>
      <c r="P220" s="70">
        <f t="shared" si="64"/>
        <v>2672</v>
      </c>
      <c r="Q220" s="70">
        <f t="shared" si="65"/>
        <v>0</v>
      </c>
      <c r="R220" s="71"/>
      <c r="S220" s="71"/>
    </row>
    <row r="221" spans="1:19" ht="9">
      <c r="A221" s="84" t="s">
        <v>386</v>
      </c>
      <c r="B221" s="89" t="s">
        <v>387</v>
      </c>
      <c r="C221" s="85" t="s">
        <v>388</v>
      </c>
      <c r="D221" s="75">
        <v>509</v>
      </c>
      <c r="E221" s="75">
        <v>508</v>
      </c>
      <c r="F221" s="75">
        <v>522</v>
      </c>
      <c r="G221" s="75">
        <v>522</v>
      </c>
      <c r="H221" s="75">
        <v>0</v>
      </c>
      <c r="I221" s="75">
        <v>0</v>
      </c>
      <c r="J221" s="75">
        <v>0</v>
      </c>
      <c r="K221" s="75">
        <v>0</v>
      </c>
      <c r="L221" s="75">
        <v>0</v>
      </c>
      <c r="M221" s="75">
        <v>0</v>
      </c>
      <c r="N221" s="75">
        <v>0</v>
      </c>
      <c r="O221" s="75">
        <v>0</v>
      </c>
      <c r="P221" s="70">
        <f t="shared" si="64"/>
        <v>0</v>
      </c>
      <c r="Q221" s="70">
        <f t="shared" si="65"/>
        <v>0</v>
      </c>
      <c r="R221" s="71"/>
      <c r="S221" s="71"/>
    </row>
    <row r="222" spans="1:19" ht="9">
      <c r="A222" s="84" t="s">
        <v>389</v>
      </c>
      <c r="B222" s="89" t="s">
        <v>390</v>
      </c>
      <c r="C222" s="85" t="s">
        <v>391</v>
      </c>
      <c r="D222" s="75">
        <v>2770</v>
      </c>
      <c r="E222" s="75">
        <v>2795</v>
      </c>
      <c r="F222" s="75">
        <v>2842</v>
      </c>
      <c r="G222" s="75">
        <v>575</v>
      </c>
      <c r="H222" s="75">
        <v>598</v>
      </c>
      <c r="I222" s="75">
        <v>1669</v>
      </c>
      <c r="J222" s="75">
        <v>1669</v>
      </c>
      <c r="K222" s="75">
        <v>0</v>
      </c>
      <c r="L222" s="75">
        <v>0</v>
      </c>
      <c r="M222" s="75">
        <v>0</v>
      </c>
      <c r="N222" s="75">
        <v>0</v>
      </c>
      <c r="O222" s="75">
        <v>0</v>
      </c>
      <c r="P222" s="70">
        <f t="shared" si="64"/>
        <v>1669</v>
      </c>
      <c r="Q222" s="70">
        <f t="shared" si="65"/>
        <v>0</v>
      </c>
      <c r="R222" s="71"/>
      <c r="S222" s="71"/>
    </row>
    <row r="223" spans="1:19" ht="9">
      <c r="A223" s="71"/>
      <c r="B223" s="71"/>
      <c r="C223" s="71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0"/>
      <c r="Q223" s="70"/>
      <c r="R223" s="71"/>
      <c r="S223" s="71"/>
    </row>
    <row r="224" spans="1:19" ht="10.5">
      <c r="A224" s="84"/>
      <c r="B224" s="89"/>
      <c r="C224" s="85"/>
      <c r="D224" s="75"/>
      <c r="E224" s="75"/>
      <c r="F224" s="75"/>
      <c r="H224" s="75"/>
      <c r="I224" s="75"/>
      <c r="J224" s="75"/>
      <c r="K224" s="75"/>
      <c r="L224" s="75"/>
      <c r="M224" s="75"/>
      <c r="N224" s="75"/>
      <c r="O224" s="75"/>
      <c r="P224" s="70"/>
      <c r="Q224" s="70"/>
      <c r="R224" s="71"/>
      <c r="S224" s="71"/>
    </row>
    <row r="225" spans="1:19" ht="9">
      <c r="A225" s="81" t="s">
        <v>392</v>
      </c>
      <c r="B225" s="89"/>
      <c r="C225" s="85"/>
      <c r="D225" s="75">
        <f aca="true" t="shared" si="66" ref="D225:O225">SUM(D227:D231)</f>
        <v>27095</v>
      </c>
      <c r="E225" s="75">
        <f t="shared" si="66"/>
        <v>27152</v>
      </c>
      <c r="F225" s="75">
        <f t="shared" si="66"/>
        <v>27825</v>
      </c>
      <c r="G225" s="75">
        <f t="shared" si="66"/>
        <v>5218</v>
      </c>
      <c r="H225" s="75">
        <f t="shared" si="66"/>
        <v>6294</v>
      </c>
      <c r="I225" s="75">
        <f t="shared" si="66"/>
        <v>16313</v>
      </c>
      <c r="J225" s="75">
        <f t="shared" si="66"/>
        <v>14001</v>
      </c>
      <c r="K225" s="75">
        <f t="shared" si="66"/>
        <v>269</v>
      </c>
      <c r="L225" s="75">
        <f t="shared" si="66"/>
        <v>720</v>
      </c>
      <c r="M225" s="75">
        <f t="shared" si="66"/>
        <v>503</v>
      </c>
      <c r="N225" s="75">
        <f t="shared" si="66"/>
        <v>820</v>
      </c>
      <c r="O225" s="75">
        <f t="shared" si="66"/>
        <v>0</v>
      </c>
      <c r="P225" s="70">
        <f>SUM(J225:O225)</f>
        <v>16313</v>
      </c>
      <c r="Q225" s="70">
        <f>SUM(P225-I225)</f>
        <v>0</v>
      </c>
      <c r="R225" s="71"/>
      <c r="S225" s="71"/>
    </row>
    <row r="226" spans="1:19" ht="4.5" customHeight="1">
      <c r="A226" s="84"/>
      <c r="B226" s="89"/>
      <c r="C226" s="85"/>
      <c r="D226" s="75"/>
      <c r="E226" s="75"/>
      <c r="F226" s="75"/>
      <c r="H226" s="75"/>
      <c r="I226" s="75"/>
      <c r="J226" s="75"/>
      <c r="K226" s="75"/>
      <c r="L226" s="75"/>
      <c r="M226" s="75"/>
      <c r="N226" s="75"/>
      <c r="O226" s="75"/>
      <c r="P226" s="70"/>
      <c r="Q226" s="70"/>
      <c r="R226" s="71"/>
      <c r="S226" s="71"/>
    </row>
    <row r="227" spans="1:19" ht="9">
      <c r="A227" s="84" t="s">
        <v>379</v>
      </c>
      <c r="B227" s="89" t="s">
        <v>393</v>
      </c>
      <c r="C227" s="85" t="s">
        <v>394</v>
      </c>
      <c r="D227" s="75">
        <v>5090</v>
      </c>
      <c r="E227" s="75">
        <v>5095</v>
      </c>
      <c r="F227" s="75">
        <v>5167</v>
      </c>
      <c r="G227" s="75">
        <v>771</v>
      </c>
      <c r="H227" s="75">
        <v>1296</v>
      </c>
      <c r="I227" s="75">
        <v>3100</v>
      </c>
      <c r="J227" s="75">
        <v>2922</v>
      </c>
      <c r="K227" s="75">
        <v>0</v>
      </c>
      <c r="L227" s="75">
        <v>178</v>
      </c>
      <c r="M227" s="75">
        <v>0</v>
      </c>
      <c r="N227" s="75">
        <v>0</v>
      </c>
      <c r="O227" s="75">
        <v>0</v>
      </c>
      <c r="P227" s="70">
        <f>SUM(J227:O227)</f>
        <v>3100</v>
      </c>
      <c r="Q227" s="70">
        <f>SUM(P227-I227)</f>
        <v>0</v>
      </c>
      <c r="R227" s="71"/>
      <c r="S227" s="71"/>
    </row>
    <row r="228" spans="1:19" ht="9">
      <c r="A228" s="84"/>
      <c r="B228" s="89" t="s">
        <v>395</v>
      </c>
      <c r="C228" s="85" t="s">
        <v>396</v>
      </c>
      <c r="D228" s="75">
        <v>6054</v>
      </c>
      <c r="E228" s="75">
        <v>6049</v>
      </c>
      <c r="F228" s="75">
        <v>6250</v>
      </c>
      <c r="G228" s="75">
        <v>1301</v>
      </c>
      <c r="H228" s="75">
        <v>1163</v>
      </c>
      <c r="I228" s="75">
        <v>3786</v>
      </c>
      <c r="J228" s="75">
        <v>2877</v>
      </c>
      <c r="K228" s="75">
        <v>61</v>
      </c>
      <c r="L228" s="75">
        <v>117</v>
      </c>
      <c r="M228" s="75">
        <v>172</v>
      </c>
      <c r="N228" s="75">
        <v>559</v>
      </c>
      <c r="O228" s="75">
        <v>0</v>
      </c>
      <c r="P228" s="70">
        <f>SUM(J228:O228)</f>
        <v>3786</v>
      </c>
      <c r="Q228" s="70">
        <f>SUM(P228-I228)</f>
        <v>0</v>
      </c>
      <c r="R228" s="71"/>
      <c r="S228" s="71"/>
    </row>
    <row r="229" spans="1:19" ht="9">
      <c r="A229" s="84"/>
      <c r="B229" s="89" t="s">
        <v>397</v>
      </c>
      <c r="C229" s="85" t="s">
        <v>398</v>
      </c>
      <c r="D229" s="75">
        <v>5344</v>
      </c>
      <c r="E229" s="75">
        <v>5356</v>
      </c>
      <c r="F229" s="75">
        <v>5473</v>
      </c>
      <c r="G229" s="75">
        <v>771</v>
      </c>
      <c r="H229" s="75">
        <v>1539</v>
      </c>
      <c r="I229" s="75">
        <v>3163</v>
      </c>
      <c r="J229" s="75">
        <v>2800</v>
      </c>
      <c r="K229" s="75">
        <v>0</v>
      </c>
      <c r="L229" s="75">
        <v>102</v>
      </c>
      <c r="M229" s="75">
        <v>0</v>
      </c>
      <c r="N229" s="75">
        <v>261</v>
      </c>
      <c r="O229" s="75">
        <v>0</v>
      </c>
      <c r="P229" s="70">
        <f>SUM(J229:O229)</f>
        <v>3163</v>
      </c>
      <c r="Q229" s="70">
        <f>SUM(P229-I229)</f>
        <v>0</v>
      </c>
      <c r="R229" s="71"/>
      <c r="S229" s="71"/>
    </row>
    <row r="230" spans="1:19" ht="9">
      <c r="A230" s="84"/>
      <c r="B230" s="696" t="s">
        <v>569</v>
      </c>
      <c r="C230" s="85" t="s">
        <v>400</v>
      </c>
      <c r="D230" s="75">
        <v>8325</v>
      </c>
      <c r="E230" s="75">
        <v>8358</v>
      </c>
      <c r="F230" s="75">
        <v>8613</v>
      </c>
      <c r="G230" s="75">
        <v>1926</v>
      </c>
      <c r="H230" s="75">
        <v>2096</v>
      </c>
      <c r="I230" s="75">
        <v>4591</v>
      </c>
      <c r="J230" s="75">
        <v>3729</v>
      </c>
      <c r="K230" s="75">
        <v>208</v>
      </c>
      <c r="L230" s="75">
        <v>323</v>
      </c>
      <c r="M230" s="75">
        <v>331</v>
      </c>
      <c r="N230" s="75">
        <v>0</v>
      </c>
      <c r="O230" s="75">
        <v>0</v>
      </c>
      <c r="P230" s="70">
        <f>SUM(J230:O230)</f>
        <v>4591</v>
      </c>
      <c r="Q230" s="70">
        <f>SUM(P230-I230)</f>
        <v>0</v>
      </c>
      <c r="R230" s="71"/>
      <c r="S230" s="71"/>
    </row>
    <row r="231" spans="1:19" ht="9">
      <c r="A231" s="84" t="s">
        <v>389</v>
      </c>
      <c r="B231" s="89" t="s">
        <v>401</v>
      </c>
      <c r="C231" s="85" t="s">
        <v>402</v>
      </c>
      <c r="D231" s="75">
        <v>2282</v>
      </c>
      <c r="E231" s="75">
        <v>2294</v>
      </c>
      <c r="F231" s="75">
        <v>2322</v>
      </c>
      <c r="G231" s="75">
        <v>449</v>
      </c>
      <c r="H231" s="75">
        <v>200</v>
      </c>
      <c r="I231" s="75">
        <v>1673</v>
      </c>
      <c r="J231" s="75">
        <v>1673</v>
      </c>
      <c r="K231" s="75">
        <v>0</v>
      </c>
      <c r="L231" s="75">
        <v>0</v>
      </c>
      <c r="M231" s="75">
        <v>0</v>
      </c>
      <c r="N231" s="75">
        <v>0</v>
      </c>
      <c r="O231" s="75">
        <v>0</v>
      </c>
      <c r="P231" s="70">
        <f>SUM(J231:O231)</f>
        <v>1673</v>
      </c>
      <c r="Q231" s="70">
        <f>SUM(P231-I231)</f>
        <v>0</v>
      </c>
      <c r="R231" s="71"/>
      <c r="S231" s="71"/>
    </row>
    <row r="232" spans="1:19" ht="10.5">
      <c r="A232" s="84"/>
      <c r="B232" s="71"/>
      <c r="C232" s="71"/>
      <c r="D232" s="75"/>
      <c r="E232" s="75"/>
      <c r="F232" s="75"/>
      <c r="H232" s="75"/>
      <c r="I232" s="75"/>
      <c r="J232" s="75"/>
      <c r="K232" s="75"/>
      <c r="L232" s="75"/>
      <c r="M232" s="75"/>
      <c r="N232" s="75"/>
      <c r="O232" s="75"/>
      <c r="P232" s="70"/>
      <c r="Q232" s="70"/>
      <c r="R232" s="71"/>
      <c r="S232" s="71"/>
    </row>
    <row r="233" spans="1:19" ht="10.5">
      <c r="A233" s="84"/>
      <c r="B233" s="71"/>
      <c r="C233" s="71"/>
      <c r="D233" s="75"/>
      <c r="E233" s="75"/>
      <c r="F233" s="75"/>
      <c r="H233" s="75"/>
      <c r="I233" s="75"/>
      <c r="J233" s="75"/>
      <c r="K233" s="75"/>
      <c r="L233" s="75"/>
      <c r="M233" s="75"/>
      <c r="N233" s="75"/>
      <c r="O233" s="75"/>
      <c r="P233" s="70"/>
      <c r="Q233" s="70"/>
      <c r="R233" s="71"/>
      <c r="S233" s="71"/>
    </row>
    <row r="234" spans="1:19" ht="10.5">
      <c r="A234" s="71"/>
      <c r="B234" s="71"/>
      <c r="C234" s="71"/>
      <c r="D234" s="75"/>
      <c r="E234" s="75"/>
      <c r="F234" s="75"/>
      <c r="H234" s="75"/>
      <c r="I234" s="75"/>
      <c r="J234" s="75"/>
      <c r="K234" s="75"/>
      <c r="L234" s="75"/>
      <c r="M234" s="75"/>
      <c r="N234" s="75"/>
      <c r="O234" s="75"/>
      <c r="P234" s="70"/>
      <c r="Q234" s="70"/>
      <c r="R234" s="71"/>
      <c r="S234" s="71"/>
    </row>
    <row r="235" spans="4:19" ht="10.5">
      <c r="D235" s="75"/>
      <c r="E235" s="75"/>
      <c r="F235" s="75"/>
      <c r="H235" s="75"/>
      <c r="I235" s="75"/>
      <c r="J235" s="75"/>
      <c r="K235" s="75"/>
      <c r="L235" s="75"/>
      <c r="M235" s="75"/>
      <c r="N235" s="75"/>
      <c r="O235" s="75"/>
      <c r="P235" s="70"/>
      <c r="Q235" s="70"/>
      <c r="R235" s="71"/>
      <c r="S235" s="71"/>
    </row>
    <row r="236" spans="4:19" ht="10.5">
      <c r="D236" s="75"/>
      <c r="E236" s="75"/>
      <c r="F236" s="75"/>
      <c r="H236" s="75"/>
      <c r="I236" s="75"/>
      <c r="J236" s="75"/>
      <c r="K236" s="75"/>
      <c r="L236" s="75"/>
      <c r="M236" s="75"/>
      <c r="N236" s="75"/>
      <c r="O236" s="75"/>
      <c r="P236" s="70"/>
      <c r="Q236" s="70"/>
      <c r="R236" s="71"/>
      <c r="S236" s="71"/>
    </row>
    <row r="237" spans="4:19" ht="10.5">
      <c r="D237" s="75"/>
      <c r="E237" s="75"/>
      <c r="F237" s="75"/>
      <c r="H237" s="75"/>
      <c r="I237" s="75"/>
      <c r="J237" s="75"/>
      <c r="K237" s="75"/>
      <c r="L237" s="75"/>
      <c r="M237" s="75"/>
      <c r="N237" s="75"/>
      <c r="O237" s="75"/>
      <c r="P237" s="70"/>
      <c r="Q237" s="70"/>
      <c r="R237" s="71"/>
      <c r="S237" s="71"/>
    </row>
    <row r="238" spans="4:19" ht="10.5">
      <c r="D238" s="75"/>
      <c r="E238" s="75"/>
      <c r="F238" s="75"/>
      <c r="H238" s="75"/>
      <c r="I238" s="75"/>
      <c r="J238" s="75"/>
      <c r="K238" s="75"/>
      <c r="L238" s="75"/>
      <c r="M238" s="75"/>
      <c r="N238" s="75"/>
      <c r="O238" s="75"/>
      <c r="P238" s="70"/>
      <c r="Q238" s="70"/>
      <c r="R238" s="71"/>
      <c r="S238" s="71"/>
    </row>
    <row r="239" spans="4:19" ht="10.5">
      <c r="D239" s="75"/>
      <c r="E239" s="75"/>
      <c r="F239" s="75"/>
      <c r="H239" s="75"/>
      <c r="I239" s="75"/>
      <c r="J239" s="75"/>
      <c r="K239" s="75"/>
      <c r="L239" s="75"/>
      <c r="M239" s="75"/>
      <c r="N239" s="75"/>
      <c r="O239" s="75"/>
      <c r="P239" s="70"/>
      <c r="Q239" s="70"/>
      <c r="R239" s="71"/>
      <c r="S239" s="71"/>
    </row>
    <row r="240" spans="4:19" ht="10.5">
      <c r="D240" s="75"/>
      <c r="E240" s="75"/>
      <c r="F240" s="75"/>
      <c r="H240" s="75"/>
      <c r="I240" s="75"/>
      <c r="J240" s="75"/>
      <c r="K240" s="75"/>
      <c r="L240" s="75"/>
      <c r="M240" s="75"/>
      <c r="N240" s="75"/>
      <c r="O240" s="75"/>
      <c r="P240" s="70"/>
      <c r="Q240" s="70"/>
      <c r="R240" s="71"/>
      <c r="S240" s="71"/>
    </row>
    <row r="241" spans="4:19" ht="10.5">
      <c r="D241" s="75"/>
      <c r="E241" s="75"/>
      <c r="F241" s="75"/>
      <c r="H241" s="75"/>
      <c r="I241" s="75"/>
      <c r="J241" s="75"/>
      <c r="K241" s="75"/>
      <c r="L241" s="75"/>
      <c r="M241" s="75"/>
      <c r="N241" s="75"/>
      <c r="O241" s="75"/>
      <c r="P241" s="70"/>
      <c r="Q241" s="70"/>
      <c r="R241" s="71"/>
      <c r="S241" s="71"/>
    </row>
    <row r="242" spans="4:19" ht="10.5">
      <c r="D242" s="75"/>
      <c r="E242" s="75"/>
      <c r="F242" s="75"/>
      <c r="H242" s="75"/>
      <c r="I242" s="75"/>
      <c r="J242" s="75"/>
      <c r="K242" s="75"/>
      <c r="L242" s="75"/>
      <c r="M242" s="75"/>
      <c r="N242" s="75"/>
      <c r="O242" s="75"/>
      <c r="P242" s="70"/>
      <c r="Q242" s="70"/>
      <c r="R242" s="71"/>
      <c r="S242" s="71"/>
    </row>
    <row r="243" spans="4:18" ht="10.5">
      <c r="D243" s="75"/>
      <c r="E243" s="75"/>
      <c r="F243" s="75"/>
      <c r="H243" s="75"/>
      <c r="I243" s="75"/>
      <c r="J243" s="75"/>
      <c r="K243" s="75"/>
      <c r="L243" s="75"/>
      <c r="M243" s="75"/>
      <c r="N243" s="75"/>
      <c r="O243" s="75"/>
      <c r="P243" s="70"/>
      <c r="Q243" s="70"/>
      <c r="R243" s="71"/>
    </row>
    <row r="244" spans="4:18" ht="10.5">
      <c r="D244" s="75"/>
      <c r="E244" s="75"/>
      <c r="F244" s="75"/>
      <c r="H244" s="75"/>
      <c r="I244" s="75"/>
      <c r="J244" s="75"/>
      <c r="K244" s="75"/>
      <c r="L244" s="75"/>
      <c r="M244" s="75"/>
      <c r="N244" s="75"/>
      <c r="O244" s="75"/>
      <c r="P244" s="70"/>
      <c r="Q244" s="70"/>
      <c r="R244" s="71"/>
    </row>
    <row r="245" spans="4:18" ht="10.5">
      <c r="D245" s="75"/>
      <c r="E245" s="75"/>
      <c r="F245" s="75"/>
      <c r="H245" s="75"/>
      <c r="I245" s="75"/>
      <c r="J245" s="75"/>
      <c r="K245" s="75"/>
      <c r="L245" s="75"/>
      <c r="M245" s="75"/>
      <c r="N245" s="75"/>
      <c r="O245" s="75"/>
      <c r="P245" s="70"/>
      <c r="Q245" s="70"/>
      <c r="R245" s="71"/>
    </row>
    <row r="246" spans="4:18" ht="10.5">
      <c r="D246" s="75"/>
      <c r="E246" s="75"/>
      <c r="F246" s="75"/>
      <c r="H246" s="75"/>
      <c r="I246" s="75"/>
      <c r="J246" s="75"/>
      <c r="K246" s="75"/>
      <c r="L246" s="75"/>
      <c r="M246" s="75"/>
      <c r="N246" s="75"/>
      <c r="O246" s="75"/>
      <c r="P246" s="70"/>
      <c r="Q246" s="70"/>
      <c r="R246" s="71"/>
    </row>
    <row r="247" spans="4:18" ht="10.5">
      <c r="D247" s="75"/>
      <c r="E247" s="75"/>
      <c r="F247" s="75"/>
      <c r="H247" s="75"/>
      <c r="I247" s="75"/>
      <c r="J247" s="75"/>
      <c r="K247" s="75"/>
      <c r="L247" s="75"/>
      <c r="M247" s="75"/>
      <c r="N247" s="75"/>
      <c r="O247" s="75"/>
      <c r="P247" s="70"/>
      <c r="Q247" s="70"/>
      <c r="R247" s="71"/>
    </row>
    <row r="248" spans="4:18" ht="10.5">
      <c r="D248" s="75"/>
      <c r="E248" s="75"/>
      <c r="F248" s="75"/>
      <c r="H248" s="75"/>
      <c r="I248" s="75"/>
      <c r="J248" s="75"/>
      <c r="K248" s="75"/>
      <c r="L248" s="75"/>
      <c r="M248" s="75"/>
      <c r="N248" s="75"/>
      <c r="O248" s="75"/>
      <c r="P248" s="70"/>
      <c r="Q248" s="70"/>
      <c r="R248" s="71"/>
    </row>
    <row r="249" spans="4:18" ht="10.5">
      <c r="D249" s="75"/>
      <c r="E249" s="75"/>
      <c r="F249" s="75"/>
      <c r="H249" s="75"/>
      <c r="I249" s="75"/>
      <c r="J249" s="75"/>
      <c r="K249" s="75"/>
      <c r="L249" s="75"/>
      <c r="M249" s="75"/>
      <c r="N249" s="75"/>
      <c r="O249" s="75"/>
      <c r="P249" s="70"/>
      <c r="Q249" s="70"/>
      <c r="R249" s="71"/>
    </row>
    <row r="250" spans="4:18" ht="10.5">
      <c r="D250" s="75"/>
      <c r="E250" s="75"/>
      <c r="F250" s="75"/>
      <c r="H250" s="75"/>
      <c r="I250" s="75"/>
      <c r="J250" s="75"/>
      <c r="K250" s="75"/>
      <c r="L250" s="75"/>
      <c r="M250" s="75"/>
      <c r="N250" s="75"/>
      <c r="O250" s="75"/>
      <c r="P250" s="70"/>
      <c r="Q250" s="70"/>
      <c r="R250" s="71"/>
    </row>
    <row r="251" spans="4:18" ht="10.5">
      <c r="D251" s="75"/>
      <c r="E251" s="75"/>
      <c r="F251" s="75"/>
      <c r="H251" s="75"/>
      <c r="I251" s="75"/>
      <c r="K251" s="75"/>
      <c r="L251" s="75"/>
      <c r="M251" s="75"/>
      <c r="N251" s="75"/>
      <c r="O251" s="75"/>
      <c r="P251" s="70"/>
      <c r="Q251" s="70"/>
      <c r="R251" s="71"/>
    </row>
    <row r="252" spans="4:19" ht="10.5">
      <c r="D252" s="75"/>
      <c r="E252" s="75"/>
      <c r="F252" s="75"/>
      <c r="H252" s="75"/>
      <c r="I252" s="75"/>
      <c r="K252" s="75"/>
      <c r="L252" s="75"/>
      <c r="M252" s="75"/>
      <c r="N252" s="75"/>
      <c r="O252" s="75"/>
      <c r="P252" s="70"/>
      <c r="Q252" s="70"/>
      <c r="R252" s="71"/>
      <c r="S252" s="71"/>
    </row>
    <row r="253" spans="4:19" ht="10.5">
      <c r="D253" s="75"/>
      <c r="E253" s="75"/>
      <c r="F253" s="75"/>
      <c r="H253" s="75"/>
      <c r="I253" s="75"/>
      <c r="K253" s="75"/>
      <c r="L253" s="75"/>
      <c r="M253" s="75"/>
      <c r="N253" s="75"/>
      <c r="O253" s="75"/>
      <c r="P253" s="70"/>
      <c r="Q253" s="70"/>
      <c r="R253" s="71"/>
      <c r="S253" s="71"/>
    </row>
    <row r="254" spans="4:19" ht="10.5">
      <c r="D254" s="75"/>
      <c r="E254" s="75"/>
      <c r="F254" s="75"/>
      <c r="H254" s="75"/>
      <c r="I254" s="75"/>
      <c r="K254" s="75"/>
      <c r="L254" s="75"/>
      <c r="M254" s="75"/>
      <c r="N254" s="75"/>
      <c r="O254" s="75"/>
      <c r="P254" s="70"/>
      <c r="Q254" s="70"/>
      <c r="R254" s="71"/>
      <c r="S254" s="71"/>
    </row>
    <row r="255" spans="4:19" ht="10.5">
      <c r="D255" s="75"/>
      <c r="E255" s="75"/>
      <c r="F255" s="75"/>
      <c r="H255" s="75"/>
      <c r="I255" s="75"/>
      <c r="K255" s="75"/>
      <c r="L255" s="75"/>
      <c r="M255" s="75"/>
      <c r="N255" s="75"/>
      <c r="O255" s="75"/>
      <c r="P255" s="70"/>
      <c r="Q255" s="70"/>
      <c r="R255" s="71"/>
      <c r="S255" s="71"/>
    </row>
    <row r="256" spans="4:19" ht="10.5">
      <c r="D256" s="75"/>
      <c r="E256" s="75"/>
      <c r="F256" s="75"/>
      <c r="H256" s="75"/>
      <c r="I256" s="75"/>
      <c r="K256" s="75"/>
      <c r="L256" s="75"/>
      <c r="M256" s="75"/>
      <c r="N256" s="75"/>
      <c r="O256" s="75"/>
      <c r="P256" s="70"/>
      <c r="Q256" s="70"/>
      <c r="R256" s="71"/>
      <c r="S256" s="71"/>
    </row>
    <row r="257" spans="4:19" ht="10.5">
      <c r="D257" s="75"/>
      <c r="E257" s="75"/>
      <c r="F257" s="75"/>
      <c r="H257" s="75"/>
      <c r="I257" s="75"/>
      <c r="K257" s="75"/>
      <c r="L257" s="75"/>
      <c r="M257" s="75"/>
      <c r="N257" s="75"/>
      <c r="O257" s="75"/>
      <c r="P257" s="70"/>
      <c r="Q257" s="70"/>
      <c r="R257" s="71"/>
      <c r="S257" s="71"/>
    </row>
    <row r="258" spans="4:19" ht="10.5">
      <c r="D258" s="75"/>
      <c r="E258" s="75"/>
      <c r="F258" s="75"/>
      <c r="H258" s="75"/>
      <c r="I258" s="75"/>
      <c r="K258" s="75"/>
      <c r="L258" s="75"/>
      <c r="M258" s="75"/>
      <c r="N258" s="75"/>
      <c r="O258" s="75"/>
      <c r="P258" s="70"/>
      <c r="Q258" s="70"/>
      <c r="R258" s="71"/>
      <c r="S258" s="71"/>
    </row>
    <row r="259" spans="4:19" ht="10.5">
      <c r="D259" s="75"/>
      <c r="E259" s="75"/>
      <c r="F259" s="75"/>
      <c r="H259" s="75"/>
      <c r="I259" s="75"/>
      <c r="K259" s="75"/>
      <c r="L259" s="75"/>
      <c r="M259" s="75"/>
      <c r="N259" s="75"/>
      <c r="O259" s="75"/>
      <c r="P259" s="70"/>
      <c r="Q259" s="70"/>
      <c r="R259" s="71"/>
      <c r="S259" s="71"/>
    </row>
    <row r="260" spans="4:19" ht="10.5">
      <c r="D260" s="75"/>
      <c r="E260" s="75"/>
      <c r="F260" s="75"/>
      <c r="H260" s="75"/>
      <c r="I260" s="75"/>
      <c r="K260" s="75"/>
      <c r="L260" s="75"/>
      <c r="M260" s="75"/>
      <c r="N260" s="75"/>
      <c r="O260" s="75"/>
      <c r="P260" s="70"/>
      <c r="Q260" s="70"/>
      <c r="R260" s="71"/>
      <c r="S260" s="71"/>
    </row>
    <row r="261" spans="4:19" ht="10.5">
      <c r="D261" s="75"/>
      <c r="E261" s="75"/>
      <c r="F261" s="75"/>
      <c r="H261" s="75"/>
      <c r="I261" s="75"/>
      <c r="K261" s="75"/>
      <c r="L261" s="75"/>
      <c r="M261" s="75"/>
      <c r="N261" s="75"/>
      <c r="O261" s="75"/>
      <c r="P261" s="70"/>
      <c r="Q261" s="70"/>
      <c r="R261" s="71"/>
      <c r="S261" s="71"/>
    </row>
    <row r="262" spans="4:19" ht="10.5">
      <c r="D262" s="75"/>
      <c r="E262" s="75"/>
      <c r="F262" s="75"/>
      <c r="H262" s="75"/>
      <c r="I262" s="75"/>
      <c r="K262" s="75"/>
      <c r="L262" s="75"/>
      <c r="M262" s="75"/>
      <c r="N262" s="75"/>
      <c r="O262" s="75"/>
      <c r="P262" s="70"/>
      <c r="Q262" s="70"/>
      <c r="R262" s="71"/>
      <c r="S262" s="71"/>
    </row>
    <row r="263" spans="4:19" ht="10.5">
      <c r="D263" s="75"/>
      <c r="E263" s="75"/>
      <c r="F263" s="75"/>
      <c r="H263" s="75"/>
      <c r="I263" s="75"/>
      <c r="K263" s="75"/>
      <c r="L263" s="75"/>
      <c r="M263" s="75"/>
      <c r="N263" s="75"/>
      <c r="O263" s="75"/>
      <c r="P263" s="70"/>
      <c r="Q263" s="70"/>
      <c r="R263" s="71"/>
      <c r="S263" s="71"/>
    </row>
    <row r="264" spans="4:19" ht="10.5">
      <c r="D264" s="75"/>
      <c r="E264" s="75"/>
      <c r="F264" s="75"/>
      <c r="H264" s="75"/>
      <c r="I264" s="75"/>
      <c r="K264" s="75"/>
      <c r="L264" s="75"/>
      <c r="M264" s="75"/>
      <c r="N264" s="75"/>
      <c r="O264" s="75"/>
      <c r="P264" s="70"/>
      <c r="Q264" s="70"/>
      <c r="R264" s="71"/>
      <c r="S264" s="71"/>
    </row>
    <row r="265" spans="4:19" ht="10.5">
      <c r="D265" s="75"/>
      <c r="E265" s="75"/>
      <c r="F265" s="75"/>
      <c r="H265" s="75"/>
      <c r="I265" s="75"/>
      <c r="K265" s="75"/>
      <c r="L265" s="75"/>
      <c r="M265" s="75"/>
      <c r="N265" s="75"/>
      <c r="O265" s="75"/>
      <c r="P265" s="70"/>
      <c r="Q265" s="70"/>
      <c r="R265" s="71"/>
      <c r="S265" s="71"/>
    </row>
    <row r="266" spans="4:19" ht="10.5">
      <c r="D266" s="75"/>
      <c r="E266" s="75"/>
      <c r="F266" s="75"/>
      <c r="H266" s="75"/>
      <c r="I266" s="75"/>
      <c r="K266" s="75"/>
      <c r="L266" s="75"/>
      <c r="M266" s="75"/>
      <c r="N266" s="75"/>
      <c r="O266" s="75"/>
      <c r="P266" s="70"/>
      <c r="Q266" s="70"/>
      <c r="R266" s="71"/>
      <c r="S266" s="71"/>
    </row>
    <row r="267" spans="4:19" ht="10.5">
      <c r="D267" s="75"/>
      <c r="E267" s="75"/>
      <c r="F267" s="75"/>
      <c r="H267" s="75"/>
      <c r="I267" s="75"/>
      <c r="K267" s="75"/>
      <c r="L267" s="75"/>
      <c r="M267" s="75"/>
      <c r="N267" s="75"/>
      <c r="O267" s="75"/>
      <c r="P267" s="70"/>
      <c r="Q267" s="70"/>
      <c r="R267" s="71"/>
      <c r="S267" s="71"/>
    </row>
    <row r="268" spans="4:19" ht="10.5">
      <c r="D268" s="75"/>
      <c r="E268" s="75"/>
      <c r="H268" s="75"/>
      <c r="I268" s="75"/>
      <c r="K268" s="75"/>
      <c r="L268" s="75"/>
      <c r="M268" s="75"/>
      <c r="N268" s="75"/>
      <c r="O268" s="75"/>
      <c r="P268" s="70"/>
      <c r="Q268" s="70"/>
      <c r="R268" s="71"/>
      <c r="S268" s="71"/>
    </row>
    <row r="269" spans="4:19" ht="10.5">
      <c r="D269" s="75"/>
      <c r="E269" s="75"/>
      <c r="H269" s="75"/>
      <c r="I269" s="75"/>
      <c r="K269" s="75"/>
      <c r="L269" s="75"/>
      <c r="M269" s="75"/>
      <c r="N269" s="75"/>
      <c r="O269" s="75"/>
      <c r="P269" s="70"/>
      <c r="Q269" s="70"/>
      <c r="R269" s="71"/>
      <c r="S269" s="71"/>
    </row>
    <row r="270" spans="4:19" ht="10.5">
      <c r="D270" s="75"/>
      <c r="E270" s="75"/>
      <c r="H270" s="75"/>
      <c r="I270" s="75"/>
      <c r="K270" s="75"/>
      <c r="L270" s="75"/>
      <c r="M270" s="75"/>
      <c r="N270" s="75"/>
      <c r="O270" s="75"/>
      <c r="P270" s="70"/>
      <c r="Q270" s="70"/>
      <c r="R270" s="71"/>
      <c r="S270" s="71"/>
    </row>
    <row r="271" spans="4:19" ht="10.5">
      <c r="D271" s="75"/>
      <c r="E271" s="75"/>
      <c r="H271" s="75"/>
      <c r="I271" s="75"/>
      <c r="K271" s="75"/>
      <c r="L271" s="75"/>
      <c r="M271" s="75"/>
      <c r="N271" s="75"/>
      <c r="O271" s="75"/>
      <c r="P271" s="70"/>
      <c r="Q271" s="70"/>
      <c r="R271" s="71"/>
      <c r="S271" s="71"/>
    </row>
    <row r="272" spans="4:19" ht="10.5">
      <c r="D272" s="75"/>
      <c r="E272" s="75"/>
      <c r="H272" s="75"/>
      <c r="I272" s="75"/>
      <c r="K272" s="75"/>
      <c r="L272" s="75"/>
      <c r="M272" s="75"/>
      <c r="N272" s="75"/>
      <c r="O272" s="75"/>
      <c r="P272" s="70"/>
      <c r="Q272" s="70"/>
      <c r="R272" s="71"/>
      <c r="S272" s="71"/>
    </row>
    <row r="273" spans="4:19" ht="10.5">
      <c r="D273" s="75"/>
      <c r="E273" s="75"/>
      <c r="H273" s="75"/>
      <c r="I273" s="75"/>
      <c r="K273" s="75"/>
      <c r="L273" s="75"/>
      <c r="M273" s="75"/>
      <c r="N273" s="75"/>
      <c r="O273" s="75"/>
      <c r="P273" s="70"/>
      <c r="Q273" s="70"/>
      <c r="R273" s="71"/>
      <c r="S273" s="71"/>
    </row>
    <row r="274" spans="4:19" ht="10.5">
      <c r="D274" s="75"/>
      <c r="E274" s="75"/>
      <c r="H274" s="75"/>
      <c r="I274" s="75"/>
      <c r="K274" s="75"/>
      <c r="L274" s="75"/>
      <c r="M274" s="75"/>
      <c r="N274" s="75"/>
      <c r="O274" s="75"/>
      <c r="P274" s="70"/>
      <c r="Q274" s="70"/>
      <c r="R274" s="71"/>
      <c r="S274" s="71"/>
    </row>
    <row r="275" spans="4:19" ht="10.5">
      <c r="D275" s="75"/>
      <c r="E275" s="75"/>
      <c r="H275" s="75"/>
      <c r="K275" s="75"/>
      <c r="L275" s="75"/>
      <c r="M275" s="75"/>
      <c r="N275" s="75"/>
      <c r="O275" s="75"/>
      <c r="P275" s="70"/>
      <c r="Q275" s="70"/>
      <c r="R275" s="71"/>
      <c r="S275" s="71"/>
    </row>
    <row r="276" spans="4:19" ht="10.5">
      <c r="D276" s="75"/>
      <c r="E276" s="75"/>
      <c r="H276" s="75"/>
      <c r="K276" s="75"/>
      <c r="L276" s="75"/>
      <c r="M276" s="75"/>
      <c r="N276" s="75"/>
      <c r="O276" s="75"/>
      <c r="P276" s="70"/>
      <c r="Q276" s="70"/>
      <c r="R276" s="71"/>
      <c r="S276" s="71"/>
    </row>
    <row r="277" spans="4:19" ht="10.5">
      <c r="D277" s="75"/>
      <c r="E277" s="75"/>
      <c r="H277" s="75"/>
      <c r="K277" s="75"/>
      <c r="L277" s="75"/>
      <c r="M277" s="75"/>
      <c r="N277" s="75"/>
      <c r="O277" s="75"/>
      <c r="P277" s="70"/>
      <c r="Q277" s="70"/>
      <c r="R277" s="71"/>
      <c r="S277" s="71"/>
    </row>
    <row r="278" spans="4:24" ht="10.5">
      <c r="D278" s="75"/>
      <c r="E278" s="75"/>
      <c r="H278" s="75"/>
      <c r="K278" s="75"/>
      <c r="L278" s="75"/>
      <c r="M278" s="75"/>
      <c r="N278" s="75"/>
      <c r="O278" s="75"/>
      <c r="P278" s="70"/>
      <c r="Q278" s="70"/>
      <c r="R278" s="71"/>
      <c r="S278" s="71"/>
      <c r="T278" s="71"/>
      <c r="U278" s="71"/>
      <c r="V278" s="71"/>
      <c r="W278" s="71"/>
      <c r="X278" s="71"/>
    </row>
    <row r="279" spans="4:24" ht="10.5">
      <c r="D279" s="75"/>
      <c r="E279" s="75"/>
      <c r="H279" s="75"/>
      <c r="K279" s="75"/>
      <c r="L279" s="75"/>
      <c r="M279" s="75"/>
      <c r="N279" s="75"/>
      <c r="O279" s="75"/>
      <c r="P279" s="70"/>
      <c r="Q279" s="70"/>
      <c r="R279" s="71"/>
      <c r="S279" s="71"/>
      <c r="T279" s="71"/>
      <c r="U279" s="71"/>
      <c r="V279" s="71"/>
      <c r="W279" s="71"/>
      <c r="X279" s="71"/>
    </row>
    <row r="280" spans="4:24" ht="10.5">
      <c r="D280" s="75"/>
      <c r="E280" s="75"/>
      <c r="H280" s="75"/>
      <c r="K280" s="75"/>
      <c r="L280" s="75"/>
      <c r="M280" s="75"/>
      <c r="N280" s="75"/>
      <c r="O280" s="75"/>
      <c r="P280" s="70"/>
      <c r="Q280" s="70"/>
      <c r="R280" s="71"/>
      <c r="S280" s="71"/>
      <c r="T280" s="71"/>
      <c r="U280" s="71"/>
      <c r="V280" s="71"/>
      <c r="W280" s="71"/>
      <c r="X280" s="71"/>
    </row>
    <row r="281" spans="4:24" ht="10.5">
      <c r="D281" s="75"/>
      <c r="E281" s="75"/>
      <c r="H281" s="75"/>
      <c r="K281" s="75"/>
      <c r="L281" s="75"/>
      <c r="M281" s="75"/>
      <c r="N281" s="75"/>
      <c r="O281" s="75"/>
      <c r="P281" s="70"/>
      <c r="Q281" s="70"/>
      <c r="R281" s="71"/>
      <c r="S281" s="71"/>
      <c r="T281" s="71"/>
      <c r="U281" s="71"/>
      <c r="V281" s="71"/>
      <c r="W281" s="71"/>
      <c r="X281" s="71"/>
    </row>
    <row r="282" spans="4:24" ht="10.5">
      <c r="D282" s="75"/>
      <c r="E282" s="75"/>
      <c r="H282" s="75"/>
      <c r="K282" s="75"/>
      <c r="L282" s="75"/>
      <c r="M282" s="75"/>
      <c r="N282" s="75"/>
      <c r="O282" s="75"/>
      <c r="P282" s="70"/>
      <c r="Q282" s="70"/>
      <c r="R282" s="71"/>
      <c r="S282" s="71"/>
      <c r="T282" s="71"/>
      <c r="U282" s="71"/>
      <c r="V282" s="71"/>
      <c r="W282" s="71"/>
      <c r="X282" s="71"/>
    </row>
    <row r="283" spans="4:24" ht="10.5">
      <c r="D283" s="75"/>
      <c r="E283" s="75"/>
      <c r="H283" s="75"/>
      <c r="K283" s="75"/>
      <c r="L283" s="75"/>
      <c r="M283" s="75"/>
      <c r="N283" s="75"/>
      <c r="O283" s="75"/>
      <c r="P283" s="70"/>
      <c r="Q283" s="70"/>
      <c r="R283" s="71"/>
      <c r="S283" s="71"/>
      <c r="T283" s="71"/>
      <c r="U283" s="71"/>
      <c r="V283" s="71"/>
      <c r="W283" s="71"/>
      <c r="X283" s="71"/>
    </row>
    <row r="284" spans="4:24" ht="10.5">
      <c r="D284" s="75"/>
      <c r="E284" s="75"/>
      <c r="H284" s="75"/>
      <c r="K284" s="75"/>
      <c r="L284" s="75"/>
      <c r="M284" s="75"/>
      <c r="N284" s="75"/>
      <c r="O284" s="75"/>
      <c r="P284" s="70"/>
      <c r="Q284" s="70"/>
      <c r="R284" s="71"/>
      <c r="S284" s="71"/>
      <c r="T284" s="71"/>
      <c r="U284" s="71"/>
      <c r="V284" s="71"/>
      <c r="W284" s="71"/>
      <c r="X284" s="71"/>
    </row>
    <row r="285" spans="4:24" ht="10.5">
      <c r="D285" s="75"/>
      <c r="E285" s="75"/>
      <c r="H285" s="75"/>
      <c r="K285" s="75"/>
      <c r="L285" s="75"/>
      <c r="M285" s="75"/>
      <c r="N285" s="75"/>
      <c r="O285" s="75"/>
      <c r="P285" s="70"/>
      <c r="Q285" s="70"/>
      <c r="R285" s="71"/>
      <c r="S285" s="71"/>
      <c r="T285" s="71"/>
      <c r="U285" s="71"/>
      <c r="V285" s="71"/>
      <c r="W285" s="71"/>
      <c r="X285" s="71"/>
    </row>
    <row r="286" spans="4:24" ht="10.5">
      <c r="D286" s="75"/>
      <c r="E286" s="75"/>
      <c r="H286" s="75"/>
      <c r="K286" s="75"/>
      <c r="L286" s="75"/>
      <c r="M286" s="75"/>
      <c r="N286" s="75"/>
      <c r="O286" s="75"/>
      <c r="P286" s="70"/>
      <c r="Q286" s="70"/>
      <c r="R286" s="71"/>
      <c r="S286" s="71"/>
      <c r="T286" s="71"/>
      <c r="U286" s="71"/>
      <c r="V286" s="71"/>
      <c r="W286" s="71"/>
      <c r="X286" s="71"/>
    </row>
    <row r="287" spans="4:24" ht="10.5">
      <c r="D287" s="75"/>
      <c r="E287" s="75"/>
      <c r="H287" s="75"/>
      <c r="K287" s="75"/>
      <c r="L287" s="75"/>
      <c r="M287" s="75"/>
      <c r="N287" s="75"/>
      <c r="O287" s="75"/>
      <c r="P287" s="70"/>
      <c r="Q287" s="70"/>
      <c r="R287" s="71"/>
      <c r="S287" s="71"/>
      <c r="T287" s="71"/>
      <c r="U287" s="71"/>
      <c r="V287" s="71"/>
      <c r="W287" s="71"/>
      <c r="X287" s="71"/>
    </row>
    <row r="288" spans="4:24" ht="10.5">
      <c r="D288" s="75"/>
      <c r="E288" s="75"/>
      <c r="H288" s="75"/>
      <c r="K288" s="75"/>
      <c r="L288" s="75"/>
      <c r="M288" s="75"/>
      <c r="N288" s="75"/>
      <c r="O288" s="75"/>
      <c r="P288" s="70"/>
      <c r="Q288" s="70"/>
      <c r="R288" s="71"/>
      <c r="S288" s="71"/>
      <c r="T288" s="71"/>
      <c r="U288" s="71"/>
      <c r="V288" s="71"/>
      <c r="W288" s="71"/>
      <c r="X288" s="71"/>
    </row>
    <row r="289" spans="4:24" ht="10.5">
      <c r="D289" s="75"/>
      <c r="E289" s="75"/>
      <c r="H289" s="75"/>
      <c r="K289" s="75"/>
      <c r="L289" s="75"/>
      <c r="M289" s="75"/>
      <c r="N289" s="75"/>
      <c r="O289" s="75"/>
      <c r="P289" s="70"/>
      <c r="Q289" s="70"/>
      <c r="R289" s="71"/>
      <c r="S289" s="71"/>
      <c r="T289" s="71"/>
      <c r="U289" s="71"/>
      <c r="V289" s="71"/>
      <c r="W289" s="71"/>
      <c r="X289" s="71"/>
    </row>
    <row r="290" spans="4:24" ht="10.5">
      <c r="D290" s="75"/>
      <c r="E290" s="75"/>
      <c r="H290" s="75"/>
      <c r="K290" s="75"/>
      <c r="L290" s="75"/>
      <c r="M290" s="75"/>
      <c r="N290" s="75"/>
      <c r="O290" s="75"/>
      <c r="P290" s="70"/>
      <c r="Q290" s="70"/>
      <c r="R290" s="71"/>
      <c r="S290" s="71"/>
      <c r="T290" s="71"/>
      <c r="U290" s="71"/>
      <c r="V290" s="71"/>
      <c r="W290" s="71"/>
      <c r="X290" s="71"/>
    </row>
    <row r="291" spans="4:24" ht="10.5">
      <c r="D291" s="75"/>
      <c r="E291" s="75"/>
      <c r="H291" s="75"/>
      <c r="K291" s="75"/>
      <c r="L291" s="75"/>
      <c r="M291" s="75"/>
      <c r="N291" s="75"/>
      <c r="O291" s="75"/>
      <c r="P291" s="70"/>
      <c r="Q291" s="70"/>
      <c r="R291" s="71"/>
      <c r="S291" s="71"/>
      <c r="T291" s="71"/>
      <c r="U291" s="71"/>
      <c r="V291" s="71"/>
      <c r="W291" s="71"/>
      <c r="X291" s="71"/>
    </row>
    <row r="292" spans="4:24" ht="10.5">
      <c r="D292" s="75"/>
      <c r="E292" s="75"/>
      <c r="H292" s="75"/>
      <c r="K292" s="75"/>
      <c r="L292" s="75"/>
      <c r="M292" s="75"/>
      <c r="N292" s="75"/>
      <c r="O292" s="75"/>
      <c r="P292" s="70"/>
      <c r="Q292" s="70"/>
      <c r="R292" s="71"/>
      <c r="S292" s="71"/>
      <c r="T292" s="71"/>
      <c r="U292" s="71"/>
      <c r="V292" s="71"/>
      <c r="W292" s="71"/>
      <c r="X292" s="71"/>
    </row>
    <row r="293" spans="4:24" ht="10.5">
      <c r="D293" s="75"/>
      <c r="E293" s="75"/>
      <c r="H293" s="75"/>
      <c r="K293" s="75"/>
      <c r="L293" s="75"/>
      <c r="M293" s="75"/>
      <c r="N293" s="75"/>
      <c r="O293" s="75"/>
      <c r="P293" s="70"/>
      <c r="Q293" s="70"/>
      <c r="R293" s="71"/>
      <c r="S293" s="71"/>
      <c r="T293" s="71"/>
      <c r="U293" s="71"/>
      <c r="V293" s="71"/>
      <c r="W293" s="71"/>
      <c r="X293" s="71"/>
    </row>
    <row r="294" spans="4:24" ht="10.5">
      <c r="D294" s="75"/>
      <c r="E294" s="75"/>
      <c r="H294" s="75"/>
      <c r="K294" s="75"/>
      <c r="L294" s="75"/>
      <c r="M294" s="75"/>
      <c r="N294" s="75"/>
      <c r="O294" s="75"/>
      <c r="P294" s="70"/>
      <c r="Q294" s="70"/>
      <c r="R294" s="71"/>
      <c r="S294" s="71"/>
      <c r="T294" s="71"/>
      <c r="U294" s="71"/>
      <c r="V294" s="71"/>
      <c r="W294" s="71"/>
      <c r="X294" s="71"/>
    </row>
    <row r="295" spans="4:24" ht="10.5">
      <c r="D295" s="75"/>
      <c r="E295" s="75"/>
      <c r="H295" s="75"/>
      <c r="K295" s="75"/>
      <c r="L295" s="75"/>
      <c r="M295" s="75"/>
      <c r="N295" s="75"/>
      <c r="O295" s="75"/>
      <c r="P295" s="70"/>
      <c r="Q295" s="70"/>
      <c r="R295" s="71"/>
      <c r="S295" s="71"/>
      <c r="T295" s="71"/>
      <c r="U295" s="71"/>
      <c r="V295" s="71"/>
      <c r="W295" s="71"/>
      <c r="X295" s="71"/>
    </row>
    <row r="296" spans="4:24" ht="10.5">
      <c r="D296" s="75"/>
      <c r="E296" s="75"/>
      <c r="H296" s="75"/>
      <c r="K296" s="75"/>
      <c r="L296" s="75"/>
      <c r="M296" s="75"/>
      <c r="N296" s="75"/>
      <c r="O296" s="75"/>
      <c r="P296" s="70"/>
      <c r="Q296" s="70"/>
      <c r="R296" s="71"/>
      <c r="S296" s="71"/>
      <c r="T296" s="71"/>
      <c r="U296" s="71"/>
      <c r="V296" s="71"/>
      <c r="W296" s="71"/>
      <c r="X296" s="71"/>
    </row>
    <row r="297" spans="4:24" ht="10.5">
      <c r="D297" s="75"/>
      <c r="E297" s="75"/>
      <c r="H297" s="75"/>
      <c r="K297" s="75"/>
      <c r="L297" s="75"/>
      <c r="M297" s="75"/>
      <c r="N297" s="75"/>
      <c r="O297" s="75"/>
      <c r="P297" s="70"/>
      <c r="Q297" s="70"/>
      <c r="R297" s="71"/>
      <c r="S297" s="71"/>
      <c r="T297" s="71"/>
      <c r="U297" s="71"/>
      <c r="V297" s="71"/>
      <c r="W297" s="71"/>
      <c r="X297" s="71"/>
    </row>
    <row r="298" spans="4:24" ht="10.5">
      <c r="D298" s="75"/>
      <c r="E298" s="75"/>
      <c r="H298" s="75"/>
      <c r="K298" s="75"/>
      <c r="L298" s="75"/>
      <c r="M298" s="75"/>
      <c r="N298" s="75"/>
      <c r="O298" s="75"/>
      <c r="P298" s="70"/>
      <c r="Q298" s="70"/>
      <c r="R298" s="71"/>
      <c r="S298" s="71"/>
      <c r="T298" s="71"/>
      <c r="U298" s="71"/>
      <c r="V298" s="71"/>
      <c r="W298" s="71"/>
      <c r="X298" s="71"/>
    </row>
    <row r="299" spans="4:18" ht="10.5">
      <c r="D299" s="75"/>
      <c r="E299" s="75"/>
      <c r="H299" s="75"/>
      <c r="K299" s="75"/>
      <c r="L299" s="75"/>
      <c r="M299" s="75"/>
      <c r="N299" s="75"/>
      <c r="O299" s="75"/>
      <c r="P299" s="70"/>
      <c r="Q299" s="70"/>
      <c r="R299" s="71"/>
    </row>
    <row r="300" spans="4:18" ht="10.5">
      <c r="D300" s="75"/>
      <c r="E300" s="75"/>
      <c r="H300" s="75"/>
      <c r="K300" s="75"/>
      <c r="L300" s="75"/>
      <c r="M300" s="75"/>
      <c r="N300" s="75"/>
      <c r="O300" s="75"/>
      <c r="P300" s="70"/>
      <c r="Q300" s="70"/>
      <c r="R300" s="71"/>
    </row>
    <row r="301" spans="4:18" ht="10.5">
      <c r="D301" s="75"/>
      <c r="E301" s="75"/>
      <c r="H301" s="75"/>
      <c r="K301" s="75"/>
      <c r="L301" s="75"/>
      <c r="M301" s="75"/>
      <c r="N301" s="75"/>
      <c r="O301" s="75"/>
      <c r="P301" s="70"/>
      <c r="Q301" s="70"/>
      <c r="R301" s="71"/>
    </row>
    <row r="302" spans="4:18" ht="10.5">
      <c r="D302" s="75"/>
      <c r="E302" s="75"/>
      <c r="H302" s="75"/>
      <c r="K302" s="75"/>
      <c r="L302" s="75"/>
      <c r="M302" s="75"/>
      <c r="N302" s="75"/>
      <c r="O302" s="75"/>
      <c r="P302" s="70"/>
      <c r="Q302" s="70"/>
      <c r="R302" s="71"/>
    </row>
    <row r="303" spans="4:18" ht="10.5">
      <c r="D303" s="75"/>
      <c r="E303" s="75"/>
      <c r="H303" s="75"/>
      <c r="K303" s="75"/>
      <c r="L303" s="75"/>
      <c r="M303" s="75"/>
      <c r="N303" s="75"/>
      <c r="O303" s="75"/>
      <c r="P303" s="70"/>
      <c r="Q303" s="70"/>
      <c r="R303" s="71"/>
    </row>
    <row r="304" spans="4:18" ht="10.5">
      <c r="D304" s="75"/>
      <c r="E304" s="75"/>
      <c r="H304" s="75"/>
      <c r="K304" s="75"/>
      <c r="L304" s="75"/>
      <c r="M304" s="75"/>
      <c r="N304" s="75"/>
      <c r="O304" s="75"/>
      <c r="P304" s="70"/>
      <c r="Q304" s="70"/>
      <c r="R304" s="71"/>
    </row>
    <row r="305" spans="4:18" ht="10.5">
      <c r="D305" s="75"/>
      <c r="E305" s="75"/>
      <c r="H305" s="75"/>
      <c r="K305" s="75"/>
      <c r="L305" s="75"/>
      <c r="M305" s="75"/>
      <c r="N305" s="75"/>
      <c r="O305" s="75"/>
      <c r="P305" s="70"/>
      <c r="Q305" s="70"/>
      <c r="R305" s="71"/>
    </row>
    <row r="306" spans="4:18" ht="10.5">
      <c r="D306" s="75"/>
      <c r="E306" s="75"/>
      <c r="H306" s="75"/>
      <c r="K306" s="75"/>
      <c r="L306" s="75"/>
      <c r="M306" s="75"/>
      <c r="N306" s="75"/>
      <c r="O306" s="75"/>
      <c r="P306" s="70"/>
      <c r="Q306" s="70"/>
      <c r="R306" s="71"/>
    </row>
    <row r="307" spans="4:18" ht="10.5">
      <c r="D307" s="75"/>
      <c r="E307" s="75"/>
      <c r="H307" s="75"/>
      <c r="K307" s="75"/>
      <c r="L307" s="75"/>
      <c r="M307" s="75"/>
      <c r="N307" s="75"/>
      <c r="O307" s="75"/>
      <c r="P307" s="71"/>
      <c r="Q307" s="71"/>
      <c r="R307" s="71"/>
    </row>
    <row r="308" spans="4:18" ht="10.5">
      <c r="D308" s="75"/>
      <c r="E308" s="75"/>
      <c r="H308" s="75"/>
      <c r="K308" s="75"/>
      <c r="L308" s="75"/>
      <c r="M308" s="75"/>
      <c r="N308" s="75"/>
      <c r="O308" s="75"/>
      <c r="P308" s="71"/>
      <c r="Q308" s="71"/>
      <c r="R308" s="71"/>
    </row>
    <row r="309" spans="4:18" ht="10.5">
      <c r="D309" s="75"/>
      <c r="E309" s="75"/>
      <c r="H309" s="75"/>
      <c r="K309" s="75"/>
      <c r="L309" s="75"/>
      <c r="M309" s="75"/>
      <c r="N309" s="75"/>
      <c r="O309" s="75"/>
      <c r="P309" s="71"/>
      <c r="Q309" s="71"/>
      <c r="R309" s="71"/>
    </row>
    <row r="310" spans="4:18" ht="10.5">
      <c r="D310" s="75"/>
      <c r="E310" s="75"/>
      <c r="H310" s="75"/>
      <c r="K310" s="75"/>
      <c r="L310" s="75"/>
      <c r="M310" s="75"/>
      <c r="N310" s="75"/>
      <c r="O310" s="75"/>
      <c r="P310" s="71"/>
      <c r="Q310" s="71"/>
      <c r="R310" s="71"/>
    </row>
    <row r="311" spans="4:18" ht="10.5">
      <c r="D311" s="75"/>
      <c r="E311" s="75"/>
      <c r="H311" s="75"/>
      <c r="K311" s="75"/>
      <c r="L311" s="75"/>
      <c r="M311" s="75"/>
      <c r="N311" s="75"/>
      <c r="O311" s="75"/>
      <c r="P311" s="71"/>
      <c r="Q311" s="71"/>
      <c r="R311" s="71"/>
    </row>
    <row r="312" spans="4:18" ht="10.5">
      <c r="D312" s="75"/>
      <c r="E312" s="75"/>
      <c r="H312" s="75"/>
      <c r="K312" s="75"/>
      <c r="L312" s="75"/>
      <c r="M312" s="75"/>
      <c r="N312" s="75"/>
      <c r="O312" s="75"/>
      <c r="P312" s="71"/>
      <c r="Q312" s="71"/>
      <c r="R312" s="71"/>
    </row>
    <row r="313" spans="4:18" ht="10.5">
      <c r="D313" s="75"/>
      <c r="H313" s="75"/>
      <c r="K313" s="75"/>
      <c r="L313" s="75"/>
      <c r="M313" s="75"/>
      <c r="N313" s="75"/>
      <c r="O313" s="75"/>
      <c r="P313" s="71"/>
      <c r="Q313" s="71"/>
      <c r="R313" s="71"/>
    </row>
    <row r="314" spans="4:18" ht="10.5">
      <c r="D314" s="75"/>
      <c r="H314" s="75"/>
      <c r="K314" s="75"/>
      <c r="L314" s="75"/>
      <c r="M314" s="75"/>
      <c r="N314" s="75"/>
      <c r="O314" s="75"/>
      <c r="P314" s="71"/>
      <c r="Q314" s="71"/>
      <c r="R314" s="71"/>
    </row>
    <row r="315" spans="4:18" ht="10.5">
      <c r="D315" s="75"/>
      <c r="H315" s="75"/>
      <c r="K315" s="75"/>
      <c r="L315" s="75"/>
      <c r="M315" s="75"/>
      <c r="N315" s="75"/>
      <c r="O315" s="75"/>
      <c r="P315" s="71"/>
      <c r="Q315" s="71"/>
      <c r="R315" s="71"/>
    </row>
    <row r="316" spans="4:18" ht="10.5">
      <c r="D316" s="75"/>
      <c r="H316" s="75"/>
      <c r="K316" s="75"/>
      <c r="L316" s="75"/>
      <c r="M316" s="75"/>
      <c r="N316" s="75"/>
      <c r="O316" s="75"/>
      <c r="P316" s="71"/>
      <c r="Q316" s="71"/>
      <c r="R316" s="71"/>
    </row>
    <row r="317" spans="4:18" ht="10.5">
      <c r="D317" s="75"/>
      <c r="H317" s="75"/>
      <c r="K317" s="75"/>
      <c r="L317" s="75"/>
      <c r="M317" s="75"/>
      <c r="O317" s="75"/>
      <c r="P317" s="71"/>
      <c r="Q317" s="71"/>
      <c r="R317" s="71"/>
    </row>
    <row r="318" spans="4:18" ht="10.5">
      <c r="D318" s="75"/>
      <c r="H318" s="75"/>
      <c r="K318" s="75"/>
      <c r="L318" s="75"/>
      <c r="M318" s="75"/>
      <c r="O318" s="75"/>
      <c r="P318" s="71"/>
      <c r="Q318" s="71"/>
      <c r="R318" s="71"/>
    </row>
    <row r="319" spans="4:18" ht="10.5">
      <c r="D319" s="75"/>
      <c r="H319" s="75"/>
      <c r="K319" s="75"/>
      <c r="L319" s="75"/>
      <c r="M319" s="75"/>
      <c r="O319" s="75"/>
      <c r="P319" s="71"/>
      <c r="Q319" s="71"/>
      <c r="R319" s="71"/>
    </row>
    <row r="320" spans="4:18" ht="10.5">
      <c r="D320" s="75"/>
      <c r="H320" s="75"/>
      <c r="K320" s="75"/>
      <c r="L320" s="75"/>
      <c r="M320" s="75"/>
      <c r="O320" s="75"/>
      <c r="P320" s="71"/>
      <c r="Q320" s="71"/>
      <c r="R320" s="71"/>
    </row>
    <row r="321" spans="4:18" ht="10.5">
      <c r="D321" s="75"/>
      <c r="H321" s="75"/>
      <c r="K321" s="75"/>
      <c r="L321" s="75"/>
      <c r="M321" s="75"/>
      <c r="O321" s="75"/>
      <c r="P321" s="71"/>
      <c r="Q321" s="71"/>
      <c r="R321" s="71"/>
    </row>
    <row r="322" spans="4:18" ht="10.5">
      <c r="D322" s="75"/>
      <c r="H322" s="75"/>
      <c r="K322" s="75"/>
      <c r="L322" s="75"/>
      <c r="M322" s="75"/>
      <c r="O322" s="75"/>
      <c r="P322" s="71"/>
      <c r="Q322" s="71"/>
      <c r="R322" s="71"/>
    </row>
    <row r="323" spans="4:18" ht="10.5">
      <c r="D323" s="75"/>
      <c r="H323" s="75"/>
      <c r="K323" s="75"/>
      <c r="L323" s="75"/>
      <c r="M323" s="75"/>
      <c r="O323" s="75"/>
      <c r="P323" s="71"/>
      <c r="Q323" s="71"/>
      <c r="R323" s="71"/>
    </row>
    <row r="324" spans="4:18" ht="10.5">
      <c r="D324" s="75"/>
      <c r="H324" s="75"/>
      <c r="K324" s="75"/>
      <c r="M324" s="75"/>
      <c r="O324" s="75"/>
      <c r="P324" s="71"/>
      <c r="Q324" s="71"/>
      <c r="R324" s="71"/>
    </row>
    <row r="325" spans="4:18" ht="10.5">
      <c r="D325" s="75"/>
      <c r="H325" s="75"/>
      <c r="K325" s="75"/>
      <c r="M325" s="75"/>
      <c r="O325" s="75"/>
      <c r="P325" s="71"/>
      <c r="Q325" s="71"/>
      <c r="R325" s="71"/>
    </row>
    <row r="326" spans="4:18" ht="10.5">
      <c r="D326" s="75"/>
      <c r="H326" s="75"/>
      <c r="K326" s="75"/>
      <c r="M326" s="75"/>
      <c r="O326" s="75"/>
      <c r="P326" s="71"/>
      <c r="Q326" s="71"/>
      <c r="R326" s="71"/>
    </row>
    <row r="327" spans="4:18" ht="10.5">
      <c r="D327" s="75"/>
      <c r="H327" s="75"/>
      <c r="K327" s="75"/>
      <c r="M327" s="75"/>
      <c r="O327" s="75"/>
      <c r="P327" s="71"/>
      <c r="Q327" s="71"/>
      <c r="R327" s="71"/>
    </row>
    <row r="328" spans="4:18" ht="10.5">
      <c r="D328" s="75"/>
      <c r="H328" s="75"/>
      <c r="K328" s="75"/>
      <c r="M328" s="75"/>
      <c r="O328" s="75"/>
      <c r="P328" s="71"/>
      <c r="Q328" s="71"/>
      <c r="R328" s="71"/>
    </row>
    <row r="329" spans="4:18" ht="10.5">
      <c r="D329" s="75"/>
      <c r="H329" s="75"/>
      <c r="K329" s="75"/>
      <c r="M329" s="75"/>
      <c r="P329" s="71"/>
      <c r="Q329" s="71"/>
      <c r="R329" s="71"/>
    </row>
    <row r="330" spans="4:18" ht="10.5">
      <c r="D330" s="75"/>
      <c r="H330" s="75"/>
      <c r="K330" s="75"/>
      <c r="M330" s="75"/>
      <c r="P330" s="71"/>
      <c r="Q330" s="71"/>
      <c r="R330" s="71"/>
    </row>
    <row r="331" spans="4:18" ht="10.5">
      <c r="D331" s="75"/>
      <c r="H331" s="75"/>
      <c r="K331" s="75"/>
      <c r="M331" s="75"/>
      <c r="P331" s="71"/>
      <c r="Q331" s="71"/>
      <c r="R331" s="71"/>
    </row>
    <row r="332" spans="4:18" ht="10.5">
      <c r="D332" s="75"/>
      <c r="H332" s="75"/>
      <c r="K332" s="75"/>
      <c r="M332" s="75"/>
      <c r="P332" s="71"/>
      <c r="Q332" s="71"/>
      <c r="R332" s="71"/>
    </row>
    <row r="333" spans="4:18" ht="10.5">
      <c r="D333" s="75"/>
      <c r="H333" s="75"/>
      <c r="K333" s="75"/>
      <c r="M333" s="75"/>
      <c r="P333" s="71"/>
      <c r="Q333" s="71"/>
      <c r="R333" s="71"/>
    </row>
    <row r="334" spans="4:18" ht="10.5">
      <c r="D334" s="75"/>
      <c r="H334" s="75"/>
      <c r="K334" s="75"/>
      <c r="M334" s="75"/>
      <c r="P334" s="71"/>
      <c r="Q334" s="71"/>
      <c r="R334" s="71"/>
    </row>
    <row r="335" spans="4:18" ht="10.5">
      <c r="D335" s="75"/>
      <c r="H335" s="75"/>
      <c r="K335" s="75"/>
      <c r="M335" s="75"/>
      <c r="P335" s="71"/>
      <c r="Q335" s="71"/>
      <c r="R335" s="71"/>
    </row>
    <row r="336" spans="4:18" ht="10.5">
      <c r="D336" s="75"/>
      <c r="H336" s="75"/>
      <c r="K336" s="75"/>
      <c r="M336" s="75"/>
      <c r="P336" s="71"/>
      <c r="Q336" s="71"/>
      <c r="R336" s="71"/>
    </row>
    <row r="337" spans="4:18" ht="10.5">
      <c r="D337" s="75"/>
      <c r="H337" s="75"/>
      <c r="K337" s="75"/>
      <c r="M337" s="75"/>
      <c r="P337" s="71"/>
      <c r="Q337" s="71"/>
      <c r="R337" s="71"/>
    </row>
    <row r="338" spans="4:18" ht="10.5">
      <c r="D338" s="75"/>
      <c r="H338" s="75"/>
      <c r="K338" s="75"/>
      <c r="M338" s="75"/>
      <c r="P338" s="71"/>
      <c r="Q338" s="71"/>
      <c r="R338" s="71"/>
    </row>
    <row r="339" spans="4:18" ht="10.5">
      <c r="D339" s="75"/>
      <c r="H339" s="75"/>
      <c r="K339" s="75"/>
      <c r="M339" s="75"/>
      <c r="P339" s="71"/>
      <c r="Q339" s="71"/>
      <c r="R339" s="71"/>
    </row>
    <row r="340" spans="4:18" ht="10.5">
      <c r="D340" s="75"/>
      <c r="H340" s="75"/>
      <c r="K340" s="75"/>
      <c r="M340" s="75"/>
      <c r="P340" s="71"/>
      <c r="Q340" s="71"/>
      <c r="R340" s="71"/>
    </row>
    <row r="341" spans="4:18" ht="10.5">
      <c r="D341" s="75"/>
      <c r="H341" s="75"/>
      <c r="K341" s="75"/>
      <c r="M341" s="75"/>
      <c r="P341" s="71"/>
      <c r="Q341" s="71"/>
      <c r="R341" s="71"/>
    </row>
    <row r="342" spans="4:18" ht="10.5">
      <c r="D342" s="75"/>
      <c r="H342" s="75"/>
      <c r="K342" s="75"/>
      <c r="M342" s="75"/>
      <c r="P342" s="71"/>
      <c r="Q342" s="71"/>
      <c r="R342" s="71"/>
    </row>
    <row r="343" spans="4:18" ht="10.5">
      <c r="D343" s="75"/>
      <c r="H343" s="75"/>
      <c r="K343" s="75"/>
      <c r="M343" s="75"/>
      <c r="P343" s="71"/>
      <c r="Q343" s="71"/>
      <c r="R343" s="71"/>
    </row>
    <row r="344" spans="4:18" ht="10.5">
      <c r="D344" s="75"/>
      <c r="H344" s="75"/>
      <c r="K344" s="75"/>
      <c r="M344" s="75"/>
      <c r="P344" s="71"/>
      <c r="Q344" s="71"/>
      <c r="R344" s="71"/>
    </row>
    <row r="345" spans="4:18" ht="10.5">
      <c r="D345" s="75"/>
      <c r="H345" s="75"/>
      <c r="K345" s="75"/>
      <c r="M345" s="75"/>
      <c r="P345" s="71"/>
      <c r="Q345" s="71"/>
      <c r="R345" s="71"/>
    </row>
    <row r="346" spans="4:18" ht="10.5">
      <c r="D346" s="75"/>
      <c r="H346" s="75"/>
      <c r="K346" s="75"/>
      <c r="M346" s="75"/>
      <c r="P346" s="71"/>
      <c r="Q346" s="71"/>
      <c r="R346" s="71"/>
    </row>
    <row r="347" spans="4:18" ht="10.5">
      <c r="D347" s="75"/>
      <c r="H347" s="75"/>
      <c r="K347" s="75"/>
      <c r="M347" s="75"/>
      <c r="P347" s="71"/>
      <c r="Q347" s="71"/>
      <c r="R347" s="71"/>
    </row>
    <row r="348" spans="4:18" ht="10.5">
      <c r="D348" s="75"/>
      <c r="H348" s="75"/>
      <c r="K348" s="75"/>
      <c r="M348" s="75"/>
      <c r="P348" s="71"/>
      <c r="Q348" s="71"/>
      <c r="R348" s="71"/>
    </row>
    <row r="349" spans="4:18" ht="10.5">
      <c r="D349" s="75"/>
      <c r="H349" s="75"/>
      <c r="K349" s="75"/>
      <c r="M349" s="75"/>
      <c r="P349" s="71"/>
      <c r="Q349" s="71"/>
      <c r="R349" s="71"/>
    </row>
    <row r="350" spans="4:18" ht="10.5">
      <c r="D350" s="75"/>
      <c r="H350" s="75"/>
      <c r="K350" s="75"/>
      <c r="M350" s="75"/>
      <c r="P350" s="71"/>
      <c r="Q350" s="71"/>
      <c r="R350" s="71"/>
    </row>
    <row r="351" spans="4:18" ht="10.5">
      <c r="D351" s="75"/>
      <c r="H351" s="75"/>
      <c r="K351" s="75"/>
      <c r="M351" s="75"/>
      <c r="P351" s="71"/>
      <c r="Q351" s="71"/>
      <c r="R351" s="71"/>
    </row>
    <row r="352" spans="4:18" ht="10.5">
      <c r="D352" s="75"/>
      <c r="H352" s="75"/>
      <c r="K352" s="75"/>
      <c r="M352" s="75"/>
      <c r="P352" s="71"/>
      <c r="Q352" s="71"/>
      <c r="R352" s="71"/>
    </row>
    <row r="353" spans="4:18" ht="10.5">
      <c r="D353" s="75"/>
      <c r="H353" s="75"/>
      <c r="K353" s="75"/>
      <c r="M353" s="75"/>
      <c r="P353" s="71"/>
      <c r="Q353" s="71"/>
      <c r="R353" s="71"/>
    </row>
    <row r="354" spans="4:18" ht="10.5">
      <c r="D354" s="75"/>
      <c r="H354" s="75"/>
      <c r="K354" s="75"/>
      <c r="M354" s="75"/>
      <c r="P354" s="71"/>
      <c r="Q354" s="71"/>
      <c r="R354" s="71"/>
    </row>
    <row r="355" spans="4:18" ht="10.5">
      <c r="D355" s="75"/>
      <c r="H355" s="75"/>
      <c r="K355" s="75"/>
      <c r="M355" s="75"/>
      <c r="P355" s="71"/>
      <c r="Q355" s="71"/>
      <c r="R355" s="71"/>
    </row>
    <row r="356" spans="4:18" ht="10.5">
      <c r="D356" s="75"/>
      <c r="H356" s="75"/>
      <c r="K356" s="75"/>
      <c r="M356" s="75"/>
      <c r="P356" s="71"/>
      <c r="Q356" s="71"/>
      <c r="R356" s="71"/>
    </row>
    <row r="357" spans="4:18" ht="10.5">
      <c r="D357" s="75"/>
      <c r="H357" s="75"/>
      <c r="K357" s="75"/>
      <c r="M357" s="75"/>
      <c r="P357" s="71"/>
      <c r="Q357" s="71"/>
      <c r="R357" s="71"/>
    </row>
    <row r="358" spans="4:18" ht="10.5">
      <c r="D358" s="75"/>
      <c r="H358" s="75"/>
      <c r="K358" s="75"/>
      <c r="M358" s="75"/>
      <c r="P358" s="71"/>
      <c r="Q358" s="71"/>
      <c r="R358" s="71"/>
    </row>
    <row r="359" spans="4:18" ht="10.5">
      <c r="D359" s="75"/>
      <c r="H359" s="75"/>
      <c r="K359" s="75"/>
      <c r="M359" s="75"/>
      <c r="P359" s="71"/>
      <c r="Q359" s="71"/>
      <c r="R359" s="71"/>
    </row>
    <row r="360" spans="4:18" ht="10.5">
      <c r="D360" s="75"/>
      <c r="H360" s="75"/>
      <c r="K360" s="75"/>
      <c r="M360" s="75"/>
      <c r="P360" s="71"/>
      <c r="Q360" s="71"/>
      <c r="R360" s="71"/>
    </row>
    <row r="361" spans="4:18" ht="10.5">
      <c r="D361" s="75"/>
      <c r="H361" s="75"/>
      <c r="K361" s="75"/>
      <c r="P361" s="71"/>
      <c r="Q361" s="71"/>
      <c r="R361" s="71"/>
    </row>
    <row r="362" spans="4:18" ht="10.5">
      <c r="D362" s="75"/>
      <c r="H362" s="75"/>
      <c r="K362" s="75"/>
      <c r="P362" s="71"/>
      <c r="Q362" s="71"/>
      <c r="R362" s="71"/>
    </row>
    <row r="363" spans="4:18" ht="10.5">
      <c r="D363" s="75"/>
      <c r="H363" s="75"/>
      <c r="K363" s="75"/>
      <c r="P363" s="71"/>
      <c r="Q363" s="71"/>
      <c r="R363" s="71"/>
    </row>
    <row r="364" spans="4:18" ht="10.5">
      <c r="D364" s="75"/>
      <c r="H364" s="75"/>
      <c r="K364" s="75"/>
      <c r="P364" s="71"/>
      <c r="Q364" s="71"/>
      <c r="R364" s="71"/>
    </row>
    <row r="365" spans="4:18" ht="10.5">
      <c r="D365" s="75"/>
      <c r="H365" s="75"/>
      <c r="K365" s="75"/>
      <c r="P365" s="71"/>
      <c r="Q365" s="71"/>
      <c r="R365" s="71"/>
    </row>
    <row r="366" spans="4:18" ht="10.5">
      <c r="D366" s="75"/>
      <c r="H366" s="75"/>
      <c r="K366" s="75"/>
      <c r="P366" s="71"/>
      <c r="Q366" s="71"/>
      <c r="R366" s="71"/>
    </row>
    <row r="367" spans="4:18" ht="10.5">
      <c r="D367" s="75"/>
      <c r="K367" s="75"/>
      <c r="P367" s="71"/>
      <c r="Q367" s="71"/>
      <c r="R367" s="71"/>
    </row>
    <row r="368" spans="4:18" ht="10.5">
      <c r="D368" s="75"/>
      <c r="K368" s="75"/>
      <c r="P368" s="71"/>
      <c r="Q368" s="71"/>
      <c r="R368" s="71"/>
    </row>
    <row r="369" spans="4:18" ht="10.5">
      <c r="D369" s="75"/>
      <c r="K369" s="75"/>
      <c r="P369" s="71"/>
      <c r="Q369" s="71"/>
      <c r="R369" s="71"/>
    </row>
    <row r="370" spans="4:18" ht="10.5">
      <c r="D370" s="75"/>
      <c r="K370" s="75"/>
      <c r="P370" s="71"/>
      <c r="Q370" s="71"/>
      <c r="R370" s="71"/>
    </row>
    <row r="371" spans="4:18" ht="10.5">
      <c r="D371" s="75"/>
      <c r="K371" s="75"/>
      <c r="P371" s="71"/>
      <c r="Q371" s="71"/>
      <c r="R371" s="71"/>
    </row>
    <row r="372" spans="4:18" ht="10.5">
      <c r="D372" s="75"/>
      <c r="K372" s="75"/>
      <c r="P372" s="71"/>
      <c r="Q372" s="71"/>
      <c r="R372" s="71"/>
    </row>
    <row r="373" spans="4:18" ht="10.5">
      <c r="D373" s="75"/>
      <c r="K373" s="75"/>
      <c r="P373" s="71"/>
      <c r="Q373" s="71"/>
      <c r="R373" s="71"/>
    </row>
    <row r="374" spans="4:18" ht="10.5">
      <c r="D374" s="75"/>
      <c r="K374" s="75"/>
      <c r="P374" s="71"/>
      <c r="Q374" s="71"/>
      <c r="R374" s="71"/>
    </row>
    <row r="375" spans="4:18" ht="10.5">
      <c r="D375" s="75"/>
      <c r="K375" s="75"/>
      <c r="P375" s="71"/>
      <c r="Q375" s="71"/>
      <c r="R375" s="71"/>
    </row>
    <row r="376" spans="4:18" ht="10.5">
      <c r="D376" s="75"/>
      <c r="K376" s="75"/>
      <c r="P376" s="71"/>
      <c r="Q376" s="71"/>
      <c r="R376" s="71"/>
    </row>
    <row r="377" spans="4:18" ht="10.5">
      <c r="D377" s="75"/>
      <c r="K377" s="75"/>
      <c r="P377" s="71"/>
      <c r="Q377" s="71"/>
      <c r="R377" s="71"/>
    </row>
    <row r="378" spans="4:18" ht="10.5">
      <c r="D378" s="75"/>
      <c r="K378" s="75"/>
      <c r="P378" s="71"/>
      <c r="Q378" s="71"/>
      <c r="R378" s="71"/>
    </row>
    <row r="379" spans="4:18" ht="10.5">
      <c r="D379" s="75"/>
      <c r="K379" s="75"/>
      <c r="P379" s="71"/>
      <c r="Q379" s="71"/>
      <c r="R379" s="71"/>
    </row>
    <row r="380" spans="4:18" ht="10.5">
      <c r="D380" s="75"/>
      <c r="P380" s="71"/>
      <c r="Q380" s="71"/>
      <c r="R380" s="71"/>
    </row>
    <row r="381" spans="4:18" ht="10.5">
      <c r="D381" s="75"/>
      <c r="P381" s="71"/>
      <c r="Q381" s="71"/>
      <c r="R381" s="71"/>
    </row>
    <row r="382" spans="4:18" ht="10.5">
      <c r="D382" s="75"/>
      <c r="P382" s="71"/>
      <c r="Q382" s="71"/>
      <c r="R382" s="71"/>
    </row>
    <row r="383" spans="4:18" ht="10.5">
      <c r="D383" s="75"/>
      <c r="P383" s="71"/>
      <c r="Q383" s="71"/>
      <c r="R383" s="71"/>
    </row>
    <row r="384" spans="4:18" ht="10.5">
      <c r="D384" s="75"/>
      <c r="P384" s="71"/>
      <c r="Q384" s="71"/>
      <c r="R384" s="71"/>
    </row>
    <row r="385" spans="4:18" ht="10.5">
      <c r="D385" s="75"/>
      <c r="P385" s="71"/>
      <c r="Q385" s="71"/>
      <c r="R385" s="71"/>
    </row>
    <row r="386" spans="4:18" ht="10.5">
      <c r="D386" s="75"/>
      <c r="P386" s="71"/>
      <c r="Q386" s="71"/>
      <c r="R386" s="71"/>
    </row>
    <row r="387" spans="4:18" ht="10.5">
      <c r="D387" s="75"/>
      <c r="P387" s="71"/>
      <c r="Q387" s="71"/>
      <c r="R387" s="71"/>
    </row>
    <row r="388" spans="4:18" ht="10.5">
      <c r="D388" s="75"/>
      <c r="P388" s="71"/>
      <c r="Q388" s="71"/>
      <c r="R388" s="71"/>
    </row>
    <row r="389" spans="4:18" ht="10.5">
      <c r="D389" s="75"/>
      <c r="P389" s="71"/>
      <c r="Q389" s="71"/>
      <c r="R389" s="71"/>
    </row>
    <row r="390" spans="4:18" ht="10.5">
      <c r="D390" s="75"/>
      <c r="P390" s="71"/>
      <c r="Q390" s="71"/>
      <c r="R390" s="71"/>
    </row>
    <row r="391" spans="4:18" ht="10.5">
      <c r="D391" s="75"/>
      <c r="P391" s="71"/>
      <c r="Q391" s="71"/>
      <c r="R391" s="71"/>
    </row>
    <row r="392" spans="4:18" ht="10.5">
      <c r="D392" s="75"/>
      <c r="P392" s="71"/>
      <c r="Q392" s="71"/>
      <c r="R392" s="71"/>
    </row>
    <row r="393" spans="4:18" ht="10.5">
      <c r="D393" s="75"/>
      <c r="P393" s="71"/>
      <c r="Q393" s="71"/>
      <c r="R393" s="71"/>
    </row>
    <row r="394" spans="4:18" ht="10.5">
      <c r="D394" s="75"/>
      <c r="P394" s="71"/>
      <c r="Q394" s="71"/>
      <c r="R394" s="71"/>
    </row>
    <row r="395" spans="4:18" ht="10.5">
      <c r="D395" s="75"/>
      <c r="P395" s="71"/>
      <c r="Q395" s="71"/>
      <c r="R395" s="71"/>
    </row>
    <row r="396" spans="4:18" ht="10.5">
      <c r="D396" s="75"/>
      <c r="P396" s="71"/>
      <c r="Q396" s="71"/>
      <c r="R396" s="71"/>
    </row>
    <row r="397" spans="4:18" ht="10.5">
      <c r="D397" s="75"/>
      <c r="P397" s="71"/>
      <c r="Q397" s="71"/>
      <c r="R397" s="71"/>
    </row>
    <row r="398" spans="4:18" ht="10.5">
      <c r="D398" s="75"/>
      <c r="P398" s="71"/>
      <c r="Q398" s="71"/>
      <c r="R398" s="71"/>
    </row>
    <row r="399" spans="4:18" ht="10.5">
      <c r="D399" s="75"/>
      <c r="P399" s="71"/>
      <c r="Q399" s="71"/>
      <c r="R399" s="71"/>
    </row>
    <row r="400" spans="4:18" ht="10.5">
      <c r="D400" s="75"/>
      <c r="P400" s="71"/>
      <c r="Q400" s="71"/>
      <c r="R400" s="71"/>
    </row>
    <row r="401" spans="4:18" ht="10.5">
      <c r="D401" s="75"/>
      <c r="P401" s="71"/>
      <c r="Q401" s="71"/>
      <c r="R401" s="71"/>
    </row>
    <row r="402" spans="4:18" ht="10.5">
      <c r="D402" s="75"/>
      <c r="P402" s="71"/>
      <c r="Q402" s="71"/>
      <c r="R402" s="71"/>
    </row>
    <row r="403" spans="4:18" ht="10.5">
      <c r="D403" s="75"/>
      <c r="P403" s="71"/>
      <c r="Q403" s="71"/>
      <c r="R403" s="71"/>
    </row>
    <row r="404" spans="4:18" ht="10.5">
      <c r="D404" s="75"/>
      <c r="P404" s="71"/>
      <c r="Q404" s="71"/>
      <c r="R404" s="71"/>
    </row>
    <row r="405" spans="4:18" ht="10.5">
      <c r="D405" s="75"/>
      <c r="P405" s="71"/>
      <c r="Q405" s="71"/>
      <c r="R405" s="71"/>
    </row>
    <row r="406" spans="4:18" ht="10.5">
      <c r="D406" s="75"/>
      <c r="P406" s="71"/>
      <c r="Q406" s="71"/>
      <c r="R406" s="71"/>
    </row>
    <row r="407" spans="4:18" ht="10.5">
      <c r="D407" s="75"/>
      <c r="P407" s="71"/>
      <c r="Q407" s="71"/>
      <c r="R407" s="71"/>
    </row>
    <row r="408" spans="4:18" ht="10.5">
      <c r="D408" s="75"/>
      <c r="P408" s="71"/>
      <c r="Q408" s="71"/>
      <c r="R408" s="71"/>
    </row>
    <row r="409" spans="4:18" ht="10.5">
      <c r="D409" s="75"/>
      <c r="P409" s="71"/>
      <c r="Q409" s="71"/>
      <c r="R409" s="71"/>
    </row>
    <row r="410" spans="4:18" ht="10.5">
      <c r="D410" s="75"/>
      <c r="P410" s="71"/>
      <c r="Q410" s="71"/>
      <c r="R410" s="71"/>
    </row>
    <row r="411" spans="4:18" ht="10.5">
      <c r="D411" s="75"/>
      <c r="P411" s="71"/>
      <c r="Q411" s="71"/>
      <c r="R411" s="71"/>
    </row>
    <row r="412" spans="4:18" ht="10.5">
      <c r="D412" s="75"/>
      <c r="P412" s="71"/>
      <c r="Q412" s="71"/>
      <c r="R412" s="71"/>
    </row>
    <row r="413" spans="4:18" ht="10.5">
      <c r="D413" s="75"/>
      <c r="P413" s="71"/>
      <c r="Q413" s="71"/>
      <c r="R413" s="71"/>
    </row>
    <row r="414" spans="4:18" ht="10.5">
      <c r="D414" s="75"/>
      <c r="P414" s="71"/>
      <c r="Q414" s="71"/>
      <c r="R414" s="71"/>
    </row>
    <row r="415" spans="4:18" ht="10.5">
      <c r="D415" s="75"/>
      <c r="P415" s="71"/>
      <c r="Q415" s="71"/>
      <c r="R415" s="71"/>
    </row>
    <row r="416" spans="4:18" ht="10.5">
      <c r="D416" s="75"/>
      <c r="P416" s="71"/>
      <c r="Q416" s="71"/>
      <c r="R416" s="71"/>
    </row>
    <row r="417" spans="4:18" ht="10.5">
      <c r="D417" s="75"/>
      <c r="P417" s="71"/>
      <c r="Q417" s="71"/>
      <c r="R417" s="71"/>
    </row>
    <row r="418" spans="4:18" ht="10.5">
      <c r="D418" s="75"/>
      <c r="P418" s="71"/>
      <c r="Q418" s="71"/>
      <c r="R418" s="71"/>
    </row>
    <row r="419" spans="16:18" ht="10.5">
      <c r="P419" s="71"/>
      <c r="Q419" s="71"/>
      <c r="R419" s="71"/>
    </row>
    <row r="420" spans="16:18" ht="10.5">
      <c r="P420" s="71"/>
      <c r="Q420" s="71"/>
      <c r="R420" s="71"/>
    </row>
    <row r="421" spans="16:18" ht="10.5">
      <c r="P421" s="71"/>
      <c r="Q421" s="71"/>
      <c r="R421" s="71"/>
    </row>
    <row r="422" spans="16:18" ht="10.5">
      <c r="P422" s="71"/>
      <c r="Q422" s="71"/>
      <c r="R422" s="71"/>
    </row>
    <row r="423" spans="16:18" ht="10.5">
      <c r="P423" s="71"/>
      <c r="Q423" s="71"/>
      <c r="R423" s="71"/>
    </row>
    <row r="424" spans="16:18" ht="10.5">
      <c r="P424" s="71"/>
      <c r="Q424" s="71"/>
      <c r="R424" s="71"/>
    </row>
    <row r="425" spans="16:18" ht="10.5">
      <c r="P425" s="71"/>
      <c r="Q425" s="71"/>
      <c r="R425" s="71"/>
    </row>
    <row r="426" spans="16:18" ht="10.5">
      <c r="P426" s="71"/>
      <c r="Q426" s="71"/>
      <c r="R426" s="71"/>
    </row>
    <row r="427" spans="16:18" ht="10.5">
      <c r="P427" s="71"/>
      <c r="Q427" s="71"/>
      <c r="R427" s="71"/>
    </row>
    <row r="428" spans="16:18" ht="10.5">
      <c r="P428" s="71"/>
      <c r="Q428" s="71"/>
      <c r="R428" s="71"/>
    </row>
    <row r="429" spans="16:18" ht="10.5">
      <c r="P429" s="71"/>
      <c r="Q429" s="71"/>
      <c r="R429" s="71"/>
    </row>
    <row r="430" spans="16:18" ht="10.5">
      <c r="P430" s="71"/>
      <c r="Q430" s="71"/>
      <c r="R430" s="71"/>
    </row>
    <row r="431" spans="16:18" ht="10.5">
      <c r="P431" s="71"/>
      <c r="Q431" s="71"/>
      <c r="R431" s="71"/>
    </row>
    <row r="432" spans="16:18" ht="10.5">
      <c r="P432" s="71"/>
      <c r="Q432" s="71"/>
      <c r="R432" s="71"/>
    </row>
    <row r="433" spans="16:18" ht="10.5">
      <c r="P433" s="71"/>
      <c r="Q433" s="71"/>
      <c r="R433" s="71"/>
    </row>
    <row r="434" spans="16:18" ht="10.5">
      <c r="P434" s="71"/>
      <c r="Q434" s="71"/>
      <c r="R434" s="71"/>
    </row>
    <row r="435" spans="16:18" ht="10.5">
      <c r="P435" s="71"/>
      <c r="Q435" s="71"/>
      <c r="R435" s="71"/>
    </row>
    <row r="436" spans="16:18" ht="10.5">
      <c r="P436" s="71"/>
      <c r="Q436" s="71"/>
      <c r="R436" s="71"/>
    </row>
    <row r="437" spans="16:18" ht="10.5">
      <c r="P437" s="71"/>
      <c r="Q437" s="71"/>
      <c r="R437" s="71"/>
    </row>
    <row r="438" spans="16:18" ht="10.5">
      <c r="P438" s="71"/>
      <c r="Q438" s="71"/>
      <c r="R438" s="71"/>
    </row>
    <row r="439" spans="16:18" ht="10.5">
      <c r="P439" s="71"/>
      <c r="Q439" s="71"/>
      <c r="R439" s="71"/>
    </row>
    <row r="440" spans="16:18" ht="10.5">
      <c r="P440" s="71"/>
      <c r="Q440" s="71"/>
      <c r="R440" s="71"/>
    </row>
    <row r="441" spans="16:18" ht="10.5">
      <c r="P441" s="71"/>
      <c r="Q441" s="71"/>
      <c r="R441" s="71"/>
    </row>
    <row r="442" spans="16:18" ht="10.5">
      <c r="P442" s="71"/>
      <c r="Q442" s="71"/>
      <c r="R442" s="71"/>
    </row>
    <row r="443" spans="16:18" ht="10.5">
      <c r="P443" s="71"/>
      <c r="Q443" s="71"/>
      <c r="R443" s="71"/>
    </row>
    <row r="444" spans="16:18" ht="10.5">
      <c r="P444" s="71"/>
      <c r="Q444" s="71"/>
      <c r="R444" s="71"/>
    </row>
    <row r="445" spans="16:18" ht="10.5">
      <c r="P445" s="71"/>
      <c r="Q445" s="71"/>
      <c r="R445" s="71"/>
    </row>
    <row r="446" spans="16:18" ht="10.5">
      <c r="P446" s="71"/>
      <c r="Q446" s="71"/>
      <c r="R446" s="71"/>
    </row>
    <row r="447" spans="16:18" ht="10.5">
      <c r="P447" s="71"/>
      <c r="Q447" s="71"/>
      <c r="R447" s="71"/>
    </row>
    <row r="448" spans="16:18" ht="10.5">
      <c r="P448" s="71"/>
      <c r="Q448" s="71"/>
      <c r="R448" s="71"/>
    </row>
    <row r="449" spans="16:18" ht="10.5">
      <c r="P449" s="71"/>
      <c r="Q449" s="71"/>
      <c r="R449" s="71"/>
    </row>
    <row r="450" spans="16:18" ht="10.5">
      <c r="P450" s="71"/>
      <c r="Q450" s="71"/>
      <c r="R450" s="71"/>
    </row>
    <row r="451" spans="16:18" ht="10.5">
      <c r="P451" s="71"/>
      <c r="Q451" s="71"/>
      <c r="R451" s="71"/>
    </row>
    <row r="452" spans="16:18" ht="10.5">
      <c r="P452" s="71"/>
      <c r="Q452" s="71"/>
      <c r="R452" s="71"/>
    </row>
    <row r="453" spans="16:18" ht="10.5">
      <c r="P453" s="71"/>
      <c r="Q453" s="71"/>
      <c r="R453" s="71"/>
    </row>
    <row r="454" spans="16:18" ht="10.5">
      <c r="P454" s="71"/>
      <c r="Q454" s="71"/>
      <c r="R454" s="71"/>
    </row>
    <row r="455" spans="16:18" ht="10.5">
      <c r="P455" s="71"/>
      <c r="Q455" s="71"/>
      <c r="R455" s="71"/>
    </row>
    <row r="456" spans="16:18" ht="10.5">
      <c r="P456" s="71"/>
      <c r="Q456" s="71"/>
      <c r="R456" s="71"/>
    </row>
    <row r="457" spans="16:18" ht="10.5">
      <c r="P457" s="71"/>
      <c r="Q457" s="71"/>
      <c r="R457" s="71"/>
    </row>
    <row r="458" spans="16:18" ht="10.5">
      <c r="P458" s="71"/>
      <c r="Q458" s="71"/>
      <c r="R458" s="71"/>
    </row>
    <row r="459" spans="16:18" ht="10.5">
      <c r="P459" s="71"/>
      <c r="Q459" s="71"/>
      <c r="R459" s="71"/>
    </row>
    <row r="460" spans="16:18" ht="10.5">
      <c r="P460" s="71"/>
      <c r="Q460" s="71"/>
      <c r="R460" s="71"/>
    </row>
    <row r="461" spans="16:18" ht="10.5">
      <c r="P461" s="71"/>
      <c r="Q461" s="71"/>
      <c r="R461" s="71"/>
    </row>
    <row r="462" spans="16:18" ht="10.5">
      <c r="P462" s="71"/>
      <c r="Q462" s="71"/>
      <c r="R462" s="71"/>
    </row>
    <row r="463" spans="16:18" ht="10.5">
      <c r="P463" s="71"/>
      <c r="Q463" s="71"/>
      <c r="R463" s="71"/>
    </row>
    <row r="464" spans="16:18" ht="10.5">
      <c r="P464" s="71"/>
      <c r="Q464" s="71"/>
      <c r="R464" s="71"/>
    </row>
    <row r="465" spans="16:18" ht="10.5">
      <c r="P465" s="71"/>
      <c r="Q465" s="71"/>
      <c r="R465" s="71"/>
    </row>
    <row r="466" spans="16:18" ht="10.5">
      <c r="P466" s="71"/>
      <c r="Q466" s="71"/>
      <c r="R466" s="71"/>
    </row>
    <row r="467" spans="16:18" ht="10.5">
      <c r="P467" s="71"/>
      <c r="Q467" s="71"/>
      <c r="R467" s="71"/>
    </row>
    <row r="468" spans="16:18" ht="10.5">
      <c r="P468" s="71"/>
      <c r="Q468" s="71"/>
      <c r="R468" s="71"/>
    </row>
    <row r="469" spans="16:18" ht="10.5">
      <c r="P469" s="71"/>
      <c r="Q469" s="71"/>
      <c r="R469" s="71"/>
    </row>
    <row r="470" spans="16:18" ht="10.5">
      <c r="P470" s="71"/>
      <c r="Q470" s="71"/>
      <c r="R470" s="71"/>
    </row>
    <row r="471" spans="16:18" ht="10.5">
      <c r="P471" s="71"/>
      <c r="Q471" s="71"/>
      <c r="R471" s="71"/>
    </row>
    <row r="472" spans="16:18" ht="10.5">
      <c r="P472" s="71"/>
      <c r="Q472" s="71"/>
      <c r="R472" s="71"/>
    </row>
    <row r="473" spans="16:18" ht="10.5">
      <c r="P473" s="71"/>
      <c r="Q473" s="71"/>
      <c r="R473" s="71"/>
    </row>
    <row r="474" spans="16:18" ht="10.5">
      <c r="P474" s="71"/>
      <c r="Q474" s="71"/>
      <c r="R474" s="71"/>
    </row>
    <row r="475" spans="16:18" ht="10.5">
      <c r="P475" s="71"/>
      <c r="Q475" s="71"/>
      <c r="R475" s="71"/>
    </row>
    <row r="476" spans="16:18" ht="10.5">
      <c r="P476" s="71"/>
      <c r="Q476" s="71"/>
      <c r="R476" s="71"/>
    </row>
    <row r="477" spans="16:18" ht="10.5">
      <c r="P477" s="71"/>
      <c r="Q477" s="71"/>
      <c r="R477" s="71"/>
    </row>
    <row r="478" spans="16:18" ht="10.5">
      <c r="P478" s="71"/>
      <c r="Q478" s="71"/>
      <c r="R478" s="71"/>
    </row>
    <row r="479" spans="16:18" ht="10.5">
      <c r="P479" s="71"/>
      <c r="Q479" s="71"/>
      <c r="R479" s="71"/>
    </row>
    <row r="480" spans="16:18" ht="10.5">
      <c r="P480" s="71"/>
      <c r="Q480" s="71"/>
      <c r="R480" s="71"/>
    </row>
    <row r="481" spans="16:18" ht="10.5">
      <c r="P481" s="71"/>
      <c r="Q481" s="71"/>
      <c r="R481" s="71"/>
    </row>
    <row r="482" spans="16:18" ht="10.5">
      <c r="P482" s="71"/>
      <c r="Q482" s="71"/>
      <c r="R482" s="71"/>
    </row>
    <row r="483" spans="16:18" ht="10.5">
      <c r="P483" s="71"/>
      <c r="Q483" s="71"/>
      <c r="R483" s="71"/>
    </row>
    <row r="484" spans="16:18" ht="10.5">
      <c r="P484" s="71"/>
      <c r="Q484" s="71"/>
      <c r="R484" s="71"/>
    </row>
    <row r="485" spans="16:18" ht="10.5">
      <c r="P485" s="71"/>
      <c r="Q485" s="71"/>
      <c r="R485" s="71"/>
    </row>
    <row r="486" spans="16:18" ht="10.5">
      <c r="P486" s="71"/>
      <c r="Q486" s="71"/>
      <c r="R486" s="71"/>
    </row>
    <row r="487" spans="16:18" ht="10.5">
      <c r="P487" s="71"/>
      <c r="Q487" s="71"/>
      <c r="R487" s="71"/>
    </row>
    <row r="488" spans="16:18" ht="10.5">
      <c r="P488" s="71"/>
      <c r="Q488" s="71"/>
      <c r="R488" s="71"/>
    </row>
    <row r="489" spans="16:18" ht="10.5">
      <c r="P489" s="71"/>
      <c r="Q489" s="71"/>
      <c r="R489" s="71"/>
    </row>
    <row r="490" spans="16:18" ht="10.5">
      <c r="P490" s="71"/>
      <c r="Q490" s="71"/>
      <c r="R490" s="71"/>
    </row>
    <row r="491" spans="16:18" ht="10.5">
      <c r="P491" s="71"/>
      <c r="Q491" s="71"/>
      <c r="R491" s="71"/>
    </row>
    <row r="492" spans="16:18" ht="10.5">
      <c r="P492" s="71"/>
      <c r="Q492" s="71"/>
      <c r="R492" s="71"/>
    </row>
    <row r="493" spans="16:18" ht="10.5">
      <c r="P493" s="71"/>
      <c r="Q493" s="71"/>
      <c r="R493" s="71"/>
    </row>
    <row r="494" spans="16:18" ht="10.5">
      <c r="P494" s="71"/>
      <c r="Q494" s="71"/>
      <c r="R494" s="71"/>
    </row>
    <row r="495" spans="16:18" ht="10.5">
      <c r="P495" s="71"/>
      <c r="Q495" s="71"/>
      <c r="R495" s="71"/>
    </row>
    <row r="496" spans="16:18" ht="10.5">
      <c r="P496" s="71"/>
      <c r="Q496" s="71"/>
      <c r="R496" s="71"/>
    </row>
    <row r="497" spans="16:18" ht="10.5">
      <c r="P497" s="71"/>
      <c r="Q497" s="71"/>
      <c r="R497" s="71"/>
    </row>
    <row r="498" spans="16:18" ht="10.5">
      <c r="P498" s="71"/>
      <c r="Q498" s="71"/>
      <c r="R498" s="71"/>
    </row>
    <row r="499" spans="16:18" ht="10.5">
      <c r="P499" s="71"/>
      <c r="Q499" s="71"/>
      <c r="R499" s="71"/>
    </row>
    <row r="500" spans="16:18" ht="10.5">
      <c r="P500" s="71"/>
      <c r="Q500" s="71"/>
      <c r="R500" s="71"/>
    </row>
    <row r="501" spans="16:18" ht="10.5">
      <c r="P501" s="71"/>
      <c r="Q501" s="71"/>
      <c r="R501" s="71"/>
    </row>
    <row r="502" spans="16:18" ht="10.5">
      <c r="P502" s="71"/>
      <c r="Q502" s="71"/>
      <c r="R502" s="71"/>
    </row>
    <row r="503" spans="16:18" ht="10.5">
      <c r="P503" s="71"/>
      <c r="Q503" s="71"/>
      <c r="R503" s="71"/>
    </row>
    <row r="504" spans="16:18" ht="10.5">
      <c r="P504" s="71"/>
      <c r="Q504" s="71"/>
      <c r="R504" s="71"/>
    </row>
    <row r="505" spans="16:18" ht="10.5">
      <c r="P505" s="71"/>
      <c r="Q505" s="71"/>
      <c r="R505" s="71"/>
    </row>
    <row r="506" spans="16:18" ht="10.5">
      <c r="P506" s="71"/>
      <c r="Q506" s="71"/>
      <c r="R506" s="71"/>
    </row>
    <row r="507" spans="16:18" ht="10.5">
      <c r="P507" s="71"/>
      <c r="Q507" s="71"/>
      <c r="R507" s="71"/>
    </row>
    <row r="508" spans="16:18" ht="10.5">
      <c r="P508" s="71"/>
      <c r="Q508" s="71"/>
      <c r="R508" s="71"/>
    </row>
    <row r="509" spans="16:18" ht="10.5">
      <c r="P509" s="71"/>
      <c r="Q509" s="71"/>
      <c r="R509" s="71"/>
    </row>
    <row r="510" spans="16:18" ht="10.5">
      <c r="P510" s="71"/>
      <c r="Q510" s="71"/>
      <c r="R510" s="71"/>
    </row>
  </sheetData>
  <printOptions horizontalCentered="1"/>
  <pageMargins left="0" right="0.1" top="0.6" bottom="0.6" header="0.5" footer="0.5"/>
  <pageSetup orientation="landscape" r:id="rId1"/>
  <headerFooter alignWithMargins="0">
    <oddFooter>&amp;C&amp;"Helv,Regular"&amp;8Page &amp;P+1</oddFooter>
  </headerFooter>
  <rowBreaks count="5" manualBreakCount="5">
    <brk id="51" max="65535" man="1"/>
    <brk id="91" max="255" man="1"/>
    <brk id="128" max="65535" man="1"/>
    <brk id="165" max="65535" man="1"/>
    <brk id="204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305"/>
  <sheetViews>
    <sheetView zoomScale="115" zoomScaleNormal="115" workbookViewId="0" topLeftCell="A211">
      <selection activeCell="A73" sqref="A73:IV73"/>
    </sheetView>
  </sheetViews>
  <sheetFormatPr defaultColWidth="9.33203125" defaultRowHeight="10.5"/>
  <cols>
    <col min="1" max="1" width="13.66015625" style="150" customWidth="1"/>
    <col min="2" max="2" width="17.33203125" style="96" customWidth="1"/>
    <col min="3" max="3" width="8.16015625" style="130" customWidth="1"/>
    <col min="4" max="4" width="9.16015625" style="131" customWidth="1"/>
    <col min="5" max="5" width="10.5" style="131" customWidth="1"/>
    <col min="6" max="6" width="8.83203125" style="132" customWidth="1"/>
    <col min="7" max="7" width="10" style="131" customWidth="1"/>
    <col min="8" max="8" width="9" style="131" customWidth="1"/>
    <col min="9" max="9" width="9.33203125" style="132" customWidth="1"/>
    <col min="10" max="10" width="9.5" style="131" customWidth="1"/>
    <col min="11" max="11" width="8.83203125" style="131" customWidth="1"/>
    <col min="12" max="12" width="8.66015625" style="132" customWidth="1"/>
    <col min="13" max="13" width="8.83203125" style="131" customWidth="1"/>
    <col min="14" max="14" width="8.5" style="131" customWidth="1"/>
    <col min="15" max="15" width="9.33203125" style="132" customWidth="1"/>
    <col min="16" max="16384" width="6" style="96" customWidth="1"/>
  </cols>
  <sheetData>
    <row r="1" spans="1:15" ht="12.75">
      <c r="A1" s="91" t="s">
        <v>403</v>
      </c>
      <c r="B1" s="92"/>
      <c r="C1" s="93"/>
      <c r="D1" s="94"/>
      <c r="E1" s="94"/>
      <c r="F1" s="95"/>
      <c r="G1" s="94"/>
      <c r="H1" s="94"/>
      <c r="I1" s="95"/>
      <c r="J1" s="94"/>
      <c r="K1" s="94"/>
      <c r="L1" s="95"/>
      <c r="M1" s="94"/>
      <c r="N1" s="94"/>
      <c r="O1" s="95"/>
    </row>
    <row r="2" spans="1:15" ht="12.75">
      <c r="A2" s="91" t="s">
        <v>404</v>
      </c>
      <c r="B2" s="92"/>
      <c r="C2" s="93"/>
      <c r="D2" s="94"/>
      <c r="E2" s="94"/>
      <c r="F2" s="95"/>
      <c r="G2" s="94"/>
      <c r="H2" s="94"/>
      <c r="I2" s="95"/>
      <c r="J2" s="94"/>
      <c r="K2" s="94"/>
      <c r="L2" s="95"/>
      <c r="M2" s="94"/>
      <c r="N2" s="94"/>
      <c r="O2" s="95"/>
    </row>
    <row r="3" spans="1:15" ht="10.5" customHeight="1">
      <c r="A3" s="97" t="s">
        <v>405</v>
      </c>
      <c r="B3" s="92"/>
      <c r="C3" s="93"/>
      <c r="D3" s="94"/>
      <c r="E3" s="94"/>
      <c r="F3" s="95"/>
      <c r="G3" s="94"/>
      <c r="H3" s="94"/>
      <c r="I3" s="95"/>
      <c r="J3" s="94"/>
      <c r="K3" s="94"/>
      <c r="L3" s="95"/>
      <c r="M3" s="94"/>
      <c r="N3" s="94"/>
      <c r="O3" s="95"/>
    </row>
    <row r="4" spans="1:15" ht="3.75" customHeight="1">
      <c r="A4" s="98"/>
      <c r="C4" s="99"/>
      <c r="D4" s="100"/>
      <c r="E4" s="100"/>
      <c r="F4" s="101"/>
      <c r="G4" s="100"/>
      <c r="H4" s="100"/>
      <c r="I4" s="101"/>
      <c r="J4" s="100"/>
      <c r="K4" s="100"/>
      <c r="L4" s="101"/>
      <c r="M4" s="100"/>
      <c r="N4" s="100"/>
      <c r="O4" s="101"/>
    </row>
    <row r="5" spans="1:15" ht="3.75" customHeight="1">
      <c r="A5" s="102"/>
      <c r="B5" s="103"/>
      <c r="C5" s="104"/>
      <c r="D5" s="105"/>
      <c r="E5" s="106"/>
      <c r="F5" s="107"/>
      <c r="G5" s="105"/>
      <c r="H5" s="106"/>
      <c r="I5" s="107"/>
      <c r="J5" s="105"/>
      <c r="K5" s="106"/>
      <c r="L5" s="107"/>
      <c r="M5" s="105"/>
      <c r="N5" s="106"/>
      <c r="O5" s="107"/>
    </row>
    <row r="6" spans="1:15" s="117" customFormat="1" ht="11.25">
      <c r="A6" s="108"/>
      <c r="B6" s="109"/>
      <c r="C6" s="110"/>
      <c r="D6" s="111" t="s">
        <v>406</v>
      </c>
      <c r="E6" s="112"/>
      <c r="F6" s="113"/>
      <c r="G6" s="114"/>
      <c r="H6" s="115" t="s">
        <v>31</v>
      </c>
      <c r="I6" s="116"/>
      <c r="J6" s="114"/>
      <c r="K6" s="115" t="s">
        <v>32</v>
      </c>
      <c r="L6" s="116"/>
      <c r="M6" s="114"/>
      <c r="N6" s="115" t="s">
        <v>407</v>
      </c>
      <c r="O6" s="116"/>
    </row>
    <row r="7" spans="1:15" s="117" customFormat="1" ht="3.75" customHeight="1">
      <c r="A7" s="108"/>
      <c r="B7" s="109"/>
      <c r="C7" s="109"/>
      <c r="D7" s="118"/>
      <c r="E7" s="118"/>
      <c r="F7" s="119"/>
      <c r="G7" s="118"/>
      <c r="H7" s="118"/>
      <c r="I7" s="119"/>
      <c r="J7" s="118"/>
      <c r="K7" s="118"/>
      <c r="L7" s="119"/>
      <c r="M7" s="118"/>
      <c r="N7" s="118"/>
      <c r="O7" s="119"/>
    </row>
    <row r="8" spans="1:15" s="117" customFormat="1" ht="11.25">
      <c r="A8" s="120"/>
      <c r="B8" s="121"/>
      <c r="C8" s="121"/>
      <c r="D8" s="122" t="s">
        <v>408</v>
      </c>
      <c r="E8" s="122" t="s">
        <v>408</v>
      </c>
      <c r="F8" s="123" t="s">
        <v>41</v>
      </c>
      <c r="G8" s="122" t="s">
        <v>408</v>
      </c>
      <c r="H8" s="122" t="s">
        <v>408</v>
      </c>
      <c r="I8" s="123" t="s">
        <v>41</v>
      </c>
      <c r="J8" s="122" t="s">
        <v>408</v>
      </c>
      <c r="K8" s="122" t="s">
        <v>408</v>
      </c>
      <c r="L8" s="123" t="s">
        <v>41</v>
      </c>
      <c r="M8" s="122" t="s">
        <v>408</v>
      </c>
      <c r="N8" s="122" t="s">
        <v>408</v>
      </c>
      <c r="O8" s="123" t="s">
        <v>41</v>
      </c>
    </row>
    <row r="9" spans="1:15" s="117" customFormat="1" ht="11.25">
      <c r="A9" s="120" t="s">
        <v>36</v>
      </c>
      <c r="B9" s="124"/>
      <c r="C9" s="124" t="s">
        <v>37</v>
      </c>
      <c r="D9" s="122" t="s">
        <v>409</v>
      </c>
      <c r="E9" s="122" t="s">
        <v>410</v>
      </c>
      <c r="F9" s="123" t="s">
        <v>411</v>
      </c>
      <c r="G9" s="122" t="s">
        <v>409</v>
      </c>
      <c r="H9" s="122" t="s">
        <v>410</v>
      </c>
      <c r="I9" s="123" t="s">
        <v>411</v>
      </c>
      <c r="J9" s="122" t="s">
        <v>409</v>
      </c>
      <c r="K9" s="122" t="s">
        <v>410</v>
      </c>
      <c r="L9" s="123" t="s">
        <v>411</v>
      </c>
      <c r="M9" s="122" t="s">
        <v>409</v>
      </c>
      <c r="N9" s="122" t="s">
        <v>410</v>
      </c>
      <c r="O9" s="123" t="s">
        <v>411</v>
      </c>
    </row>
    <row r="10" spans="1:15" s="117" customFormat="1" ht="11.25">
      <c r="A10" s="120" t="s">
        <v>48</v>
      </c>
      <c r="B10" s="124" t="s">
        <v>49</v>
      </c>
      <c r="C10" s="124" t="s">
        <v>50</v>
      </c>
      <c r="D10" s="122" t="s">
        <v>412</v>
      </c>
      <c r="E10" s="122" t="s">
        <v>413</v>
      </c>
      <c r="F10" s="123" t="s">
        <v>414</v>
      </c>
      <c r="G10" s="122" t="s">
        <v>412</v>
      </c>
      <c r="H10" s="122" t="s">
        <v>413</v>
      </c>
      <c r="I10" s="123" t="s">
        <v>414</v>
      </c>
      <c r="J10" s="122" t="s">
        <v>412</v>
      </c>
      <c r="K10" s="122" t="s">
        <v>413</v>
      </c>
      <c r="L10" s="123" t="s">
        <v>414</v>
      </c>
      <c r="M10" s="122" t="s">
        <v>412</v>
      </c>
      <c r="N10" s="122" t="s">
        <v>413</v>
      </c>
      <c r="O10" s="123" t="s">
        <v>414</v>
      </c>
    </row>
    <row r="11" spans="1:15" ht="3.75" customHeight="1">
      <c r="A11" s="125"/>
      <c r="B11" s="126"/>
      <c r="C11" s="127"/>
      <c r="D11" s="128"/>
      <c r="E11" s="128"/>
      <c r="F11" s="129"/>
      <c r="G11" s="128"/>
      <c r="H11" s="128"/>
      <c r="I11" s="129"/>
      <c r="J11" s="128"/>
      <c r="K11" s="128"/>
      <c r="L11" s="129"/>
      <c r="M11" s="128"/>
      <c r="N11" s="128"/>
      <c r="O11" s="129"/>
    </row>
    <row r="12" ht="3.75" customHeight="1">
      <c r="A12" s="96"/>
    </row>
    <row r="13" spans="1:16" ht="10.5">
      <c r="A13" s="133" t="s">
        <v>57</v>
      </c>
      <c r="C13" s="134"/>
      <c r="D13" s="135">
        <f>SUM(D16+D31+D41+D52+D66+D74+D85+D97+D107+D117+D124+D136+D147+D156+D165+D176+D189+D200+D209+D220+D232+D245)</f>
        <v>24203</v>
      </c>
      <c r="E13" s="135">
        <f>SUM(E16+E31+E41+E52+E66+E74+E85+E97+E107+E117+E124+E136+E147+E156+E165+E176+E189+E200+E209+E220+E232+E245)</f>
        <v>18473</v>
      </c>
      <c r="F13" s="136">
        <f>(E13/D13)*100</f>
        <v>76.3252489360823</v>
      </c>
      <c r="G13" s="135">
        <f>SUM(G16+G31+G41+G52+G66+G74+G85+G97+G107+G117+G124+G136+G147+G156+G165+G176+G189+G200+G209+G220+G232+G245)</f>
        <v>8839</v>
      </c>
      <c r="H13" s="135">
        <f>SUM(H16+H31+H41+H52+H66+H74+H85+H97+H107+H117+H124+H136+H147+H156+H165+H176+H189+H200+H209+H220+H232+H245)</f>
        <v>6725</v>
      </c>
      <c r="I13" s="137">
        <f>H13/G13</f>
        <v>0.7608326733793416</v>
      </c>
      <c r="J13" s="135">
        <f>SUM(J16+J31+J41+J52+J66+J74+J85+J97+J107+J117+J124+J136+J147+J156+J165+J176+J189+J200+J209+J220+J232+J245)</f>
        <v>3148</v>
      </c>
      <c r="K13" s="135">
        <f>SUM(K16+K31+K41+K52+K66+K74+K85+K97+K107+K117+K124+K136+K147+K156+K165+K176+K189+K200+K209+K220+K232+K245)</f>
        <v>2250</v>
      </c>
      <c r="L13" s="137">
        <f>K13/J13</f>
        <v>0.7147395171537484</v>
      </c>
      <c r="M13" s="135">
        <f>SUM(M16+M31+M41+M52+M66+M74+M85+M97+M107+M117+M124+M136+M147+M156+M165+M176+M189+M200+M209+M220+M232+M245)</f>
        <v>12215</v>
      </c>
      <c r="N13" s="135">
        <f>SUM(N16+N31+N41+N52+N66+N74+N85+N97+N107+N117+N124+N136+N147+N156+N165+N176+N189+N200+N209+N220+N232+N245)</f>
        <v>9497</v>
      </c>
      <c r="O13" s="137">
        <f>N13/M13</f>
        <v>0.7774866966844044</v>
      </c>
      <c r="P13" s="138"/>
    </row>
    <row r="14" spans="1:16" ht="3.75" customHeight="1">
      <c r="A14" s="139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38"/>
    </row>
    <row r="15" spans="1:16" ht="9">
      <c r="A15" s="141"/>
      <c r="C15" s="142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38"/>
    </row>
    <row r="16" spans="1:16" ht="9">
      <c r="A16" s="141" t="s">
        <v>60</v>
      </c>
      <c r="B16" s="143"/>
      <c r="C16" s="144"/>
      <c r="D16" s="140">
        <f>SUM(D18:D29)</f>
        <v>1405</v>
      </c>
      <c r="E16" s="140">
        <f>SUM(E18:E29)</f>
        <v>1130</v>
      </c>
      <c r="F16" s="136">
        <f>(E16/D16)*100</f>
        <v>80.42704626334519</v>
      </c>
      <c r="G16" s="140">
        <f>SUM(G18:G29)</f>
        <v>522</v>
      </c>
      <c r="H16" s="140">
        <f>SUM(H18:H29)</f>
        <v>483</v>
      </c>
      <c r="I16" s="136">
        <f>(H16/G16)*100</f>
        <v>92.52873563218391</v>
      </c>
      <c r="J16" s="140">
        <f>SUM(J18:J29)</f>
        <v>177</v>
      </c>
      <c r="K16" s="140">
        <f>SUM(K18:K29)</f>
        <v>113</v>
      </c>
      <c r="L16" s="136">
        <f>(K16/J16)*100</f>
        <v>63.84180790960452</v>
      </c>
      <c r="M16" s="140">
        <f>SUM(M18:M29)</f>
        <v>706</v>
      </c>
      <c r="N16" s="140">
        <f>SUM(N18:N29)</f>
        <v>534</v>
      </c>
      <c r="O16" s="136">
        <f>(N16/M16)*100</f>
        <v>75.63739376770539</v>
      </c>
      <c r="P16" s="138"/>
    </row>
    <row r="17" spans="1:16" ht="3.75" customHeight="1">
      <c r="A17" s="141"/>
      <c r="B17" s="143"/>
      <c r="C17" s="144"/>
      <c r="D17" s="140"/>
      <c r="E17" s="140"/>
      <c r="F17" s="136"/>
      <c r="G17" s="140"/>
      <c r="H17" s="140"/>
      <c r="I17" s="136"/>
      <c r="J17" s="140"/>
      <c r="K17" s="140"/>
      <c r="L17" s="136"/>
      <c r="M17" s="140"/>
      <c r="N17" s="140"/>
      <c r="O17" s="136"/>
      <c r="P17" s="138"/>
    </row>
    <row r="18" spans="1:16" ht="9">
      <c r="A18" s="145" t="s">
        <v>61</v>
      </c>
      <c r="B18" s="146" t="s">
        <v>62</v>
      </c>
      <c r="C18" s="146" t="s">
        <v>63</v>
      </c>
      <c r="D18" s="140">
        <f aca="true" t="shared" si="0" ref="D18:D27">SUM(G18+J18+M18)</f>
        <v>163</v>
      </c>
      <c r="E18" s="140">
        <f aca="true" t="shared" si="1" ref="E18:E27">SUM(H18+K18+N18)</f>
        <v>137</v>
      </c>
      <c r="F18" s="136">
        <f aca="true" t="shared" si="2" ref="F18:F27">(E18/D18)*100</f>
        <v>84.04907975460122</v>
      </c>
      <c r="G18" s="140">
        <v>36</v>
      </c>
      <c r="H18" s="140">
        <v>37</v>
      </c>
      <c r="I18" s="136">
        <f>(H18/G18)*100</f>
        <v>102.77777777777777</v>
      </c>
      <c r="J18" s="140">
        <v>30</v>
      </c>
      <c r="K18" s="140">
        <v>25</v>
      </c>
      <c r="L18" s="136">
        <f>(K18/J18)*100</f>
        <v>83.33333333333334</v>
      </c>
      <c r="M18" s="140">
        <v>97</v>
      </c>
      <c r="N18" s="140">
        <v>75</v>
      </c>
      <c r="O18" s="136">
        <f aca="true" t="shared" si="3" ref="O18:O27">(N18/M18)*100</f>
        <v>77.31958762886599</v>
      </c>
      <c r="P18" s="138"/>
    </row>
    <row r="19" spans="1:16" ht="9">
      <c r="A19" s="145" t="s">
        <v>64</v>
      </c>
      <c r="B19" s="146" t="s">
        <v>65</v>
      </c>
      <c r="C19" s="146" t="s">
        <v>66</v>
      </c>
      <c r="D19" s="140">
        <f t="shared" si="0"/>
        <v>90</v>
      </c>
      <c r="E19" s="140">
        <f t="shared" si="1"/>
        <v>65</v>
      </c>
      <c r="F19" s="136">
        <f t="shared" si="2"/>
        <v>72.22222222222221</v>
      </c>
      <c r="G19" s="140">
        <v>14</v>
      </c>
      <c r="H19" s="140">
        <v>9</v>
      </c>
      <c r="I19" s="136">
        <f>(H19/G19)*100</f>
        <v>64.28571428571429</v>
      </c>
      <c r="J19" s="140">
        <v>12</v>
      </c>
      <c r="K19" s="140">
        <v>8</v>
      </c>
      <c r="L19" s="136">
        <f>(K19/J19)*100</f>
        <v>66.66666666666666</v>
      </c>
      <c r="M19" s="147">
        <v>64</v>
      </c>
      <c r="N19" s="147">
        <v>48</v>
      </c>
      <c r="O19" s="136">
        <f t="shared" si="3"/>
        <v>75</v>
      </c>
      <c r="P19" s="138"/>
    </row>
    <row r="20" spans="1:16" ht="9">
      <c r="A20" s="145" t="s">
        <v>67</v>
      </c>
      <c r="B20" s="146" t="s">
        <v>68</v>
      </c>
      <c r="C20" s="146" t="s">
        <v>69</v>
      </c>
      <c r="D20" s="140">
        <f t="shared" si="0"/>
        <v>233</v>
      </c>
      <c r="E20" s="140">
        <f t="shared" si="1"/>
        <v>219</v>
      </c>
      <c r="F20" s="136">
        <f t="shared" si="2"/>
        <v>93.99141630901288</v>
      </c>
      <c r="G20" s="140">
        <v>133</v>
      </c>
      <c r="H20" s="140">
        <v>122</v>
      </c>
      <c r="I20" s="136">
        <f>(H20/G20)*100</f>
        <v>91.72932330827066</v>
      </c>
      <c r="J20" s="140">
        <v>0</v>
      </c>
      <c r="K20" s="140">
        <v>0</v>
      </c>
      <c r="L20" s="136">
        <v>0</v>
      </c>
      <c r="M20" s="147">
        <v>100</v>
      </c>
      <c r="N20" s="147">
        <v>97</v>
      </c>
      <c r="O20" s="136">
        <f t="shared" si="3"/>
        <v>97</v>
      </c>
      <c r="P20" s="138"/>
    </row>
    <row r="21" spans="1:16" ht="9">
      <c r="A21" s="145"/>
      <c r="B21" s="146" t="s">
        <v>70</v>
      </c>
      <c r="C21" s="146" t="s">
        <v>71</v>
      </c>
      <c r="D21" s="140">
        <f t="shared" si="0"/>
        <v>241</v>
      </c>
      <c r="E21" s="140">
        <f t="shared" si="1"/>
        <v>193</v>
      </c>
      <c r="F21" s="136">
        <f t="shared" si="2"/>
        <v>80.08298755186722</v>
      </c>
      <c r="G21" s="140">
        <v>82</v>
      </c>
      <c r="H21" s="140">
        <v>71</v>
      </c>
      <c r="I21" s="136">
        <f>(H21/G21)*100</f>
        <v>86.58536585365853</v>
      </c>
      <c r="J21" s="140">
        <v>53</v>
      </c>
      <c r="K21" s="140">
        <v>37</v>
      </c>
      <c r="L21" s="136">
        <f>(K21/J21)*100</f>
        <v>69.81132075471697</v>
      </c>
      <c r="M21" s="147">
        <v>106</v>
      </c>
      <c r="N21" s="147">
        <v>85</v>
      </c>
      <c r="O21" s="136">
        <f t="shared" si="3"/>
        <v>80.18867924528303</v>
      </c>
      <c r="P21" s="138"/>
    </row>
    <row r="22" spans="1:16" ht="9">
      <c r="A22" s="145"/>
      <c r="B22" s="146" t="s">
        <v>415</v>
      </c>
      <c r="C22" s="146" t="s">
        <v>416</v>
      </c>
      <c r="D22" s="140">
        <f t="shared" si="0"/>
        <v>264</v>
      </c>
      <c r="E22" s="140">
        <f t="shared" si="1"/>
        <v>243</v>
      </c>
      <c r="F22" s="136">
        <f t="shared" si="2"/>
        <v>92.04545454545455</v>
      </c>
      <c r="G22" s="140">
        <v>108</v>
      </c>
      <c r="H22" s="140">
        <v>112</v>
      </c>
      <c r="I22" s="136">
        <f>(H22/G22)*100</f>
        <v>103.7037037037037</v>
      </c>
      <c r="J22" s="140">
        <v>27</v>
      </c>
      <c r="K22" s="140">
        <v>18</v>
      </c>
      <c r="L22" s="136">
        <f>(K22/J22)*100</f>
        <v>66.66666666666666</v>
      </c>
      <c r="M22" s="147">
        <v>129</v>
      </c>
      <c r="N22" s="147">
        <v>113</v>
      </c>
      <c r="O22" s="136">
        <f t="shared" si="3"/>
        <v>87.59689922480621</v>
      </c>
      <c r="P22" s="138"/>
    </row>
    <row r="23" spans="1:16" ht="9">
      <c r="A23" s="145"/>
      <c r="B23" s="146" t="s">
        <v>417</v>
      </c>
      <c r="C23" s="146" t="s">
        <v>418</v>
      </c>
      <c r="D23" s="140">
        <f t="shared" si="0"/>
        <v>101</v>
      </c>
      <c r="E23" s="140">
        <f t="shared" si="1"/>
        <v>22</v>
      </c>
      <c r="F23" s="136">
        <f t="shared" si="2"/>
        <v>21.782178217821784</v>
      </c>
      <c r="G23" s="140">
        <v>0</v>
      </c>
      <c r="H23" s="140">
        <v>0</v>
      </c>
      <c r="I23" s="136">
        <v>0</v>
      </c>
      <c r="J23" s="140">
        <v>30</v>
      </c>
      <c r="K23" s="140">
        <v>6</v>
      </c>
      <c r="L23" s="136">
        <f>(K23/J23)*100</f>
        <v>20</v>
      </c>
      <c r="M23" s="147">
        <v>71</v>
      </c>
      <c r="N23" s="147">
        <v>16</v>
      </c>
      <c r="O23" s="136">
        <f t="shared" si="3"/>
        <v>22.535211267605636</v>
      </c>
      <c r="P23" s="138"/>
    </row>
    <row r="24" spans="1:16" ht="9">
      <c r="A24" s="145"/>
      <c r="B24" s="146" t="s">
        <v>72</v>
      </c>
      <c r="C24" s="146" t="s">
        <v>73</v>
      </c>
      <c r="D24" s="140">
        <f t="shared" si="0"/>
        <v>145</v>
      </c>
      <c r="E24" s="140">
        <f t="shared" si="1"/>
        <v>124</v>
      </c>
      <c r="F24" s="136">
        <f t="shared" si="2"/>
        <v>85.51724137931035</v>
      </c>
      <c r="G24" s="140">
        <v>124</v>
      </c>
      <c r="H24" s="140">
        <v>114</v>
      </c>
      <c r="I24" s="136">
        <f>(H24/G24)*100</f>
        <v>91.93548387096774</v>
      </c>
      <c r="J24" s="140">
        <v>0</v>
      </c>
      <c r="K24" s="140">
        <v>0</v>
      </c>
      <c r="L24" s="136">
        <v>0</v>
      </c>
      <c r="M24" s="147">
        <v>21</v>
      </c>
      <c r="N24" s="147">
        <v>10</v>
      </c>
      <c r="O24" s="136">
        <f t="shared" si="3"/>
        <v>47.61904761904761</v>
      </c>
      <c r="P24" s="138"/>
    </row>
    <row r="25" spans="1:16" ht="9">
      <c r="A25" s="145" t="s">
        <v>74</v>
      </c>
      <c r="B25" s="146" t="s">
        <v>75</v>
      </c>
      <c r="C25" s="146" t="s">
        <v>76</v>
      </c>
      <c r="D25" s="140">
        <f t="shared" si="0"/>
        <v>35</v>
      </c>
      <c r="E25" s="140">
        <f t="shared" si="1"/>
        <v>23</v>
      </c>
      <c r="F25" s="136">
        <f t="shared" si="2"/>
        <v>65.71428571428571</v>
      </c>
      <c r="G25" s="140">
        <v>0</v>
      </c>
      <c r="H25" s="140">
        <v>0</v>
      </c>
      <c r="I25" s="136">
        <v>0</v>
      </c>
      <c r="J25" s="140">
        <v>2</v>
      </c>
      <c r="K25" s="140">
        <v>0</v>
      </c>
      <c r="L25" s="136">
        <f>(K25/J25)*100</f>
        <v>0</v>
      </c>
      <c r="M25" s="147">
        <v>33</v>
      </c>
      <c r="N25" s="147">
        <v>23</v>
      </c>
      <c r="O25" s="136">
        <f t="shared" si="3"/>
        <v>69.6969696969697</v>
      </c>
      <c r="P25" s="138"/>
    </row>
    <row r="26" spans="1:16" ht="9">
      <c r="A26" s="145" t="s">
        <v>77</v>
      </c>
      <c r="B26" s="146" t="s">
        <v>78</v>
      </c>
      <c r="C26" s="146" t="s">
        <v>79</v>
      </c>
      <c r="D26" s="140">
        <f t="shared" si="0"/>
        <v>73</v>
      </c>
      <c r="E26" s="140">
        <f t="shared" si="1"/>
        <v>61</v>
      </c>
      <c r="F26" s="136">
        <f t="shared" si="2"/>
        <v>83.56164383561644</v>
      </c>
      <c r="G26" s="140">
        <v>15</v>
      </c>
      <c r="H26" s="140">
        <v>14</v>
      </c>
      <c r="I26" s="136">
        <f>(H26/G26)*100</f>
        <v>93.33333333333333</v>
      </c>
      <c r="J26" s="140">
        <v>14</v>
      </c>
      <c r="K26" s="140">
        <v>12</v>
      </c>
      <c r="L26" s="136">
        <f>(K26/J26)*100</f>
        <v>85.71428571428571</v>
      </c>
      <c r="M26" s="147">
        <v>44</v>
      </c>
      <c r="N26" s="147">
        <v>35</v>
      </c>
      <c r="O26" s="136">
        <f t="shared" si="3"/>
        <v>79.54545454545455</v>
      </c>
      <c r="P26" s="138"/>
    </row>
    <row r="27" spans="1:16" ht="9">
      <c r="A27" s="145" t="s">
        <v>80</v>
      </c>
      <c r="B27" s="146" t="s">
        <v>81</v>
      </c>
      <c r="C27" s="146" t="s">
        <v>82</v>
      </c>
      <c r="D27" s="140">
        <f t="shared" si="0"/>
        <v>60</v>
      </c>
      <c r="E27" s="140">
        <f t="shared" si="1"/>
        <v>43</v>
      </c>
      <c r="F27" s="136">
        <f t="shared" si="2"/>
        <v>71.66666666666667</v>
      </c>
      <c r="G27" s="140">
        <v>10</v>
      </c>
      <c r="H27" s="140">
        <v>4</v>
      </c>
      <c r="I27" s="136">
        <f>(H27/G27)*100</f>
        <v>40</v>
      </c>
      <c r="J27" s="140">
        <v>9</v>
      </c>
      <c r="K27" s="140">
        <v>7</v>
      </c>
      <c r="L27" s="136">
        <f>(K27/J27)*100</f>
        <v>77.77777777777779</v>
      </c>
      <c r="M27" s="147">
        <v>41</v>
      </c>
      <c r="N27" s="147">
        <v>32</v>
      </c>
      <c r="O27" s="136">
        <f t="shared" si="3"/>
        <v>78.04878048780488</v>
      </c>
      <c r="P27" s="138"/>
    </row>
    <row r="28" spans="1:16" ht="9">
      <c r="A28" s="96"/>
      <c r="C28" s="96"/>
      <c r="D28" s="140"/>
      <c r="E28" s="140"/>
      <c r="F28" s="136"/>
      <c r="G28" s="140"/>
      <c r="H28" s="140"/>
      <c r="I28" s="136"/>
      <c r="J28" s="140"/>
      <c r="K28" s="140"/>
      <c r="L28" s="136"/>
      <c r="M28" s="147"/>
      <c r="N28" s="147"/>
      <c r="O28" s="136"/>
      <c r="P28" s="138"/>
    </row>
    <row r="29" spans="1:16" ht="9">
      <c r="A29" s="96"/>
      <c r="C29" s="96"/>
      <c r="D29" s="147"/>
      <c r="E29" s="147"/>
      <c r="F29" s="136"/>
      <c r="G29" s="147"/>
      <c r="H29" s="147"/>
      <c r="I29" s="136"/>
      <c r="J29" s="147"/>
      <c r="K29" s="147"/>
      <c r="L29" s="136"/>
      <c r="M29" s="147"/>
      <c r="N29" s="147"/>
      <c r="O29" s="136"/>
      <c r="P29" s="138"/>
    </row>
    <row r="30" spans="1:16" ht="9">
      <c r="A30" s="145"/>
      <c r="B30" s="146"/>
      <c r="C30" s="146"/>
      <c r="D30" s="147"/>
      <c r="E30" s="147"/>
      <c r="F30" s="136"/>
      <c r="G30" s="147"/>
      <c r="H30" s="147"/>
      <c r="I30" s="136"/>
      <c r="J30" s="147"/>
      <c r="K30" s="147"/>
      <c r="L30" s="136"/>
      <c r="M30" s="147"/>
      <c r="N30" s="147"/>
      <c r="O30" s="136"/>
      <c r="P30" s="138"/>
    </row>
    <row r="31" spans="1:16" ht="9">
      <c r="A31" s="141" t="s">
        <v>83</v>
      </c>
      <c r="B31" s="146"/>
      <c r="C31" s="146"/>
      <c r="D31" s="147">
        <f>SUM(D33:D39)</f>
        <v>482</v>
      </c>
      <c r="E31" s="147">
        <f>SUM(E33:E39)</f>
        <v>403</v>
      </c>
      <c r="F31" s="136">
        <f>(E31/D31)*100</f>
        <v>83.60995850622407</v>
      </c>
      <c r="G31" s="147">
        <f>SUM(G33:G39)</f>
        <v>184</v>
      </c>
      <c r="H31" s="147">
        <f>SUM(H33:H39)</f>
        <v>166</v>
      </c>
      <c r="I31" s="136">
        <f>(H31/G31)*100</f>
        <v>90.21739130434783</v>
      </c>
      <c r="J31" s="147">
        <f>SUM(J33:J39)</f>
        <v>80</v>
      </c>
      <c r="K31" s="147">
        <f>SUM(K33:K39)</f>
        <v>66</v>
      </c>
      <c r="L31" s="136">
        <f>(K31/J31)*100</f>
        <v>82.5</v>
      </c>
      <c r="M31" s="147">
        <f>SUM(M33:M39)</f>
        <v>218</v>
      </c>
      <c r="N31" s="147">
        <f>SUM(N33:N39)</f>
        <v>171</v>
      </c>
      <c r="O31" s="136">
        <f>(N31/M31)*100</f>
        <v>78.44036697247707</v>
      </c>
      <c r="P31" s="138"/>
    </row>
    <row r="32" spans="1:16" ht="3.75" customHeight="1">
      <c r="A32" s="145"/>
      <c r="B32" s="146"/>
      <c r="C32" s="146"/>
      <c r="D32" s="96"/>
      <c r="E32" s="96"/>
      <c r="F32" s="96"/>
      <c r="G32" s="96"/>
      <c r="H32" s="96"/>
      <c r="I32" s="136"/>
      <c r="J32" s="147"/>
      <c r="K32" s="147"/>
      <c r="L32" s="136"/>
      <c r="M32" s="147"/>
      <c r="N32" s="147"/>
      <c r="O32" s="136"/>
      <c r="P32" s="138"/>
    </row>
    <row r="33" spans="1:16" ht="9">
      <c r="A33" s="145" t="s">
        <v>84</v>
      </c>
      <c r="B33" s="146" t="s">
        <v>85</v>
      </c>
      <c r="C33" s="146" t="s">
        <v>86</v>
      </c>
      <c r="D33" s="140">
        <f aca="true" t="shared" si="4" ref="D33:E38">SUM(G33+J33+M33)</f>
        <v>114</v>
      </c>
      <c r="E33" s="140">
        <f t="shared" si="4"/>
        <v>83</v>
      </c>
      <c r="F33" s="136">
        <f>(E33/D33)*100</f>
        <v>72.80701754385966</v>
      </c>
      <c r="G33" s="147">
        <v>46</v>
      </c>
      <c r="H33" s="147">
        <v>28</v>
      </c>
      <c r="I33" s="136">
        <f>(H33/G33)*100</f>
        <v>60.86956521739131</v>
      </c>
      <c r="J33" s="147">
        <v>20</v>
      </c>
      <c r="K33" s="147">
        <v>17</v>
      </c>
      <c r="L33" s="136">
        <f>(K33/J33)*100</f>
        <v>85</v>
      </c>
      <c r="M33" s="147">
        <v>48</v>
      </c>
      <c r="N33" s="147">
        <v>38</v>
      </c>
      <c r="O33" s="136">
        <f>(N33/M33)*100</f>
        <v>79.16666666666666</v>
      </c>
      <c r="P33" s="138"/>
    </row>
    <row r="34" spans="1:16" ht="9">
      <c r="A34" s="145"/>
      <c r="B34" s="146" t="s">
        <v>87</v>
      </c>
      <c r="C34" s="146" t="s">
        <v>88</v>
      </c>
      <c r="D34" s="140">
        <f t="shared" si="4"/>
        <v>26</v>
      </c>
      <c r="E34" s="140">
        <f t="shared" si="4"/>
        <v>16</v>
      </c>
      <c r="F34" s="136">
        <f>(E34/D34)*100</f>
        <v>61.53846153846154</v>
      </c>
      <c r="G34" s="147">
        <v>1</v>
      </c>
      <c r="H34" s="147">
        <v>1</v>
      </c>
      <c r="I34" s="136">
        <f>(H34/G34)*100</f>
        <v>100</v>
      </c>
      <c r="J34" s="147">
        <v>0</v>
      </c>
      <c r="K34" s="147">
        <v>0</v>
      </c>
      <c r="L34" s="136">
        <v>0</v>
      </c>
      <c r="M34" s="147">
        <v>25</v>
      </c>
      <c r="N34" s="147">
        <v>15</v>
      </c>
      <c r="O34" s="136">
        <f>(N34/M34)*100</f>
        <v>60</v>
      </c>
      <c r="P34" s="138"/>
    </row>
    <row r="35" spans="1:16" ht="9">
      <c r="A35" s="145"/>
      <c r="B35" s="146" t="s">
        <v>89</v>
      </c>
      <c r="C35" s="146" t="s">
        <v>90</v>
      </c>
      <c r="D35" s="140">
        <f t="shared" si="4"/>
        <v>129</v>
      </c>
      <c r="E35" s="140">
        <f t="shared" si="4"/>
        <v>112</v>
      </c>
      <c r="F35" s="136">
        <f>(E35/D35)*100</f>
        <v>86.82170542635659</v>
      </c>
      <c r="G35" s="147">
        <v>35</v>
      </c>
      <c r="H35" s="147">
        <v>38</v>
      </c>
      <c r="I35" s="136">
        <f>(H35/G35)*100</f>
        <v>108.57142857142857</v>
      </c>
      <c r="J35" s="147">
        <v>37</v>
      </c>
      <c r="K35" s="147">
        <v>28</v>
      </c>
      <c r="L35" s="136">
        <f>(K35/J35)*100</f>
        <v>75.67567567567568</v>
      </c>
      <c r="M35" s="147">
        <v>57</v>
      </c>
      <c r="N35" s="147">
        <v>46</v>
      </c>
      <c r="O35" s="136">
        <f>(N35/M35)*100</f>
        <v>80.7017543859649</v>
      </c>
      <c r="P35" s="138"/>
    </row>
    <row r="36" spans="1:16" ht="9">
      <c r="A36" s="145"/>
      <c r="B36" s="146" t="s">
        <v>419</v>
      </c>
      <c r="C36" s="146" t="s">
        <v>420</v>
      </c>
      <c r="D36" s="140">
        <f t="shared" si="4"/>
        <v>0</v>
      </c>
      <c r="E36" s="140">
        <f t="shared" si="4"/>
        <v>10</v>
      </c>
      <c r="F36" s="136">
        <v>0</v>
      </c>
      <c r="G36" s="147">
        <v>0</v>
      </c>
      <c r="H36" s="147">
        <v>10</v>
      </c>
      <c r="I36" s="136">
        <v>0</v>
      </c>
      <c r="J36" s="147">
        <v>0</v>
      </c>
      <c r="K36" s="147">
        <v>0</v>
      </c>
      <c r="L36" s="136">
        <v>0</v>
      </c>
      <c r="M36" s="147">
        <v>0</v>
      </c>
      <c r="N36" s="147">
        <v>0</v>
      </c>
      <c r="O36" s="136">
        <v>0</v>
      </c>
      <c r="P36" s="138"/>
    </row>
    <row r="37" spans="1:16" ht="9">
      <c r="A37" s="145"/>
      <c r="B37" s="146" t="s">
        <v>91</v>
      </c>
      <c r="C37" s="146" t="s">
        <v>92</v>
      </c>
      <c r="D37" s="140">
        <f t="shared" si="4"/>
        <v>88</v>
      </c>
      <c r="E37" s="140">
        <f t="shared" si="4"/>
        <v>76</v>
      </c>
      <c r="F37" s="136">
        <f>(E37/D37)*100</f>
        <v>86.36363636363636</v>
      </c>
      <c r="G37" s="147">
        <v>86</v>
      </c>
      <c r="H37" s="147">
        <v>76</v>
      </c>
      <c r="I37" s="136">
        <f>(H37/G37)*100</f>
        <v>88.37209302325581</v>
      </c>
      <c r="J37" s="147">
        <v>0</v>
      </c>
      <c r="K37" s="147">
        <v>0</v>
      </c>
      <c r="L37" s="136">
        <v>0</v>
      </c>
      <c r="M37" s="147">
        <v>2</v>
      </c>
      <c r="N37" s="147">
        <v>0</v>
      </c>
      <c r="O37" s="136">
        <f>(N37/M37)*100</f>
        <v>0</v>
      </c>
      <c r="P37" s="138"/>
    </row>
    <row r="38" spans="1:16" ht="9">
      <c r="A38" s="145"/>
      <c r="B38" s="146" t="s">
        <v>93</v>
      </c>
      <c r="C38" s="146" t="s">
        <v>94</v>
      </c>
      <c r="D38" s="140">
        <f t="shared" si="4"/>
        <v>125</v>
      </c>
      <c r="E38" s="140">
        <f t="shared" si="4"/>
        <v>106</v>
      </c>
      <c r="F38" s="136">
        <f>(E38/D38)*100</f>
        <v>84.8</v>
      </c>
      <c r="G38" s="147">
        <v>16</v>
      </c>
      <c r="H38" s="147">
        <v>13</v>
      </c>
      <c r="I38" s="136">
        <f>(H38/G38)*100</f>
        <v>81.25</v>
      </c>
      <c r="J38" s="147">
        <v>23</v>
      </c>
      <c r="K38" s="147">
        <v>21</v>
      </c>
      <c r="L38" s="136">
        <f>(K38/J38)*100</f>
        <v>91.30434782608695</v>
      </c>
      <c r="M38" s="147">
        <v>86</v>
      </c>
      <c r="N38" s="147">
        <v>72</v>
      </c>
      <c r="O38" s="136">
        <f>(N38/M38)*100</f>
        <v>83.72093023255815</v>
      </c>
      <c r="P38" s="138"/>
    </row>
    <row r="39" spans="1:16" ht="9">
      <c r="A39" s="145"/>
      <c r="C39" s="96"/>
      <c r="D39" s="147"/>
      <c r="E39" s="147"/>
      <c r="F39" s="136"/>
      <c r="G39" s="147"/>
      <c r="H39" s="147"/>
      <c r="I39" s="136"/>
      <c r="J39" s="147"/>
      <c r="K39" s="147"/>
      <c r="L39" s="136"/>
      <c r="M39" s="147"/>
      <c r="N39" s="147"/>
      <c r="O39" s="136"/>
      <c r="P39" s="138"/>
    </row>
    <row r="40" spans="1:16" ht="9">
      <c r="A40" s="145"/>
      <c r="B40" s="146"/>
      <c r="C40" s="146"/>
      <c r="D40" s="147"/>
      <c r="E40" s="147"/>
      <c r="F40" s="136"/>
      <c r="G40" s="147"/>
      <c r="H40" s="147"/>
      <c r="I40" s="136"/>
      <c r="J40" s="147"/>
      <c r="K40" s="147"/>
      <c r="L40" s="136"/>
      <c r="M40" s="147"/>
      <c r="N40" s="147"/>
      <c r="O40" s="136"/>
      <c r="P40" s="138"/>
    </row>
    <row r="41" spans="1:16" ht="9">
      <c r="A41" s="141" t="s">
        <v>95</v>
      </c>
      <c r="B41" s="146"/>
      <c r="C41" s="146"/>
      <c r="D41" s="147">
        <f>SUM(D43:D50)</f>
        <v>1782</v>
      </c>
      <c r="E41" s="147">
        <f>SUM(E43:E50)</f>
        <v>1375</v>
      </c>
      <c r="F41" s="136">
        <f>(E41/D41)*100</f>
        <v>77.1604938271605</v>
      </c>
      <c r="G41" s="147">
        <f>SUM(G43:G50)</f>
        <v>841</v>
      </c>
      <c r="H41" s="147">
        <f>SUM(H43:H50)</f>
        <v>643</v>
      </c>
      <c r="I41" s="136">
        <f>(H41/G41)*100</f>
        <v>76.45659928656362</v>
      </c>
      <c r="J41" s="147">
        <f>SUM(J43:J50)</f>
        <v>167</v>
      </c>
      <c r="K41" s="147">
        <f>SUM(K43:K50)</f>
        <v>112</v>
      </c>
      <c r="L41" s="136">
        <f>(K41/J41)*100</f>
        <v>67.06586826347305</v>
      </c>
      <c r="M41" s="147">
        <f>SUM(M43:M50)</f>
        <v>774</v>
      </c>
      <c r="N41" s="147">
        <f>SUM(N43:N50)</f>
        <v>620</v>
      </c>
      <c r="O41" s="136">
        <f>(N41/M41)*100</f>
        <v>80.10335917312662</v>
      </c>
      <c r="P41" s="138"/>
    </row>
    <row r="42" spans="1:16" ht="3.75" customHeight="1">
      <c r="A42" s="145"/>
      <c r="B42" s="146"/>
      <c r="C42" s="146"/>
      <c r="D42" s="147"/>
      <c r="E42" s="147"/>
      <c r="F42" s="136"/>
      <c r="G42" s="147"/>
      <c r="H42" s="147"/>
      <c r="I42" s="136"/>
      <c r="J42" s="147"/>
      <c r="K42" s="147"/>
      <c r="L42" s="136"/>
      <c r="M42" s="147"/>
      <c r="N42" s="147"/>
      <c r="O42" s="136"/>
      <c r="P42" s="138"/>
    </row>
    <row r="43" spans="1:16" ht="9">
      <c r="A43" s="145" t="s">
        <v>96</v>
      </c>
      <c r="B43" s="146" t="s">
        <v>97</v>
      </c>
      <c r="C43" s="146" t="s">
        <v>98</v>
      </c>
      <c r="D43" s="140">
        <f aca="true" t="shared" si="5" ref="D43:E50">SUM(G43+J43+M43)</f>
        <v>213</v>
      </c>
      <c r="E43" s="140">
        <f t="shared" si="5"/>
        <v>154</v>
      </c>
      <c r="F43" s="136">
        <f aca="true" t="shared" si="6" ref="F43:F50">(E43/D43)*100</f>
        <v>72.30046948356808</v>
      </c>
      <c r="G43" s="147">
        <v>27</v>
      </c>
      <c r="H43" s="147">
        <v>24</v>
      </c>
      <c r="I43" s="136">
        <f>(H43/G43)*100</f>
        <v>88.88888888888889</v>
      </c>
      <c r="J43" s="147">
        <v>38</v>
      </c>
      <c r="K43" s="147">
        <v>24</v>
      </c>
      <c r="L43" s="136">
        <f>(K43/J43)*100</f>
        <v>63.1578947368421</v>
      </c>
      <c r="M43" s="147">
        <v>148</v>
      </c>
      <c r="N43" s="147">
        <v>106</v>
      </c>
      <c r="O43" s="136">
        <f>(N43/M43)*100</f>
        <v>71.62162162162163</v>
      </c>
      <c r="P43" s="138"/>
    </row>
    <row r="44" spans="1:16" ht="9">
      <c r="A44" s="145"/>
      <c r="B44" s="146" t="s">
        <v>421</v>
      </c>
      <c r="C44" s="146" t="s">
        <v>422</v>
      </c>
      <c r="D44" s="140">
        <f t="shared" si="5"/>
        <v>351</v>
      </c>
      <c r="E44" s="140">
        <f t="shared" si="5"/>
        <v>261</v>
      </c>
      <c r="F44" s="136">
        <f t="shared" si="6"/>
        <v>74.35897435897436</v>
      </c>
      <c r="G44" s="147">
        <v>256</v>
      </c>
      <c r="H44" s="147">
        <v>189</v>
      </c>
      <c r="I44" s="136">
        <f>(H44/G44)*100</f>
        <v>73.828125</v>
      </c>
      <c r="J44" s="147">
        <v>0</v>
      </c>
      <c r="K44" s="147">
        <v>0</v>
      </c>
      <c r="L44" s="136">
        <v>0</v>
      </c>
      <c r="M44" s="147">
        <v>95</v>
      </c>
      <c r="N44" s="147">
        <v>72</v>
      </c>
      <c r="O44" s="136">
        <f>(N44/M44)*100</f>
        <v>75.78947368421053</v>
      </c>
      <c r="P44" s="138"/>
    </row>
    <row r="45" spans="1:16" ht="9">
      <c r="A45" s="145" t="s">
        <v>84</v>
      </c>
      <c r="B45" s="146" t="s">
        <v>99</v>
      </c>
      <c r="C45" s="146" t="s">
        <v>100</v>
      </c>
      <c r="D45" s="140">
        <f t="shared" si="5"/>
        <v>216</v>
      </c>
      <c r="E45" s="140">
        <f t="shared" si="5"/>
        <v>181</v>
      </c>
      <c r="F45" s="136">
        <f t="shared" si="6"/>
        <v>83.79629629629629</v>
      </c>
      <c r="G45" s="147">
        <v>28</v>
      </c>
      <c r="H45" s="147">
        <v>19</v>
      </c>
      <c r="I45" s="136">
        <f>(H45/G45)*100</f>
        <v>67.85714285714286</v>
      </c>
      <c r="J45" s="147">
        <v>38</v>
      </c>
      <c r="K45" s="147">
        <v>25</v>
      </c>
      <c r="L45" s="136">
        <f>(K45/J45)*100</f>
        <v>65.78947368421053</v>
      </c>
      <c r="M45" s="147">
        <v>150</v>
      </c>
      <c r="N45" s="147">
        <v>137</v>
      </c>
      <c r="O45" s="136">
        <f>(N45/M45)*100</f>
        <v>91.33333333333333</v>
      </c>
      <c r="P45" s="138"/>
    </row>
    <row r="46" spans="1:16" ht="9">
      <c r="A46" s="145"/>
      <c r="B46" s="146" t="s">
        <v>423</v>
      </c>
      <c r="C46" s="146" t="s">
        <v>102</v>
      </c>
      <c r="D46" s="140">
        <f t="shared" si="5"/>
        <v>199</v>
      </c>
      <c r="E46" s="140">
        <f t="shared" si="5"/>
        <v>152</v>
      </c>
      <c r="F46" s="136">
        <f t="shared" si="6"/>
        <v>76.38190954773869</v>
      </c>
      <c r="G46" s="147">
        <v>52</v>
      </c>
      <c r="H46" s="147">
        <v>38</v>
      </c>
      <c r="I46" s="136">
        <f>(H46/G46)*100</f>
        <v>73.07692307692307</v>
      </c>
      <c r="J46" s="147">
        <v>10</v>
      </c>
      <c r="K46" s="147">
        <v>10</v>
      </c>
      <c r="L46" s="136">
        <f>(K46/J46)*100</f>
        <v>100</v>
      </c>
      <c r="M46" s="147">
        <v>137</v>
      </c>
      <c r="N46" s="147">
        <v>104</v>
      </c>
      <c r="O46" s="136">
        <f>(N46/M46)*100</f>
        <v>75.91240875912408</v>
      </c>
      <c r="P46" s="138"/>
    </row>
    <row r="47" spans="1:16" ht="9">
      <c r="A47" s="145"/>
      <c r="B47" s="146" t="s">
        <v>103</v>
      </c>
      <c r="C47" s="146" t="s">
        <v>104</v>
      </c>
      <c r="D47" s="140">
        <f t="shared" si="5"/>
        <v>225</v>
      </c>
      <c r="E47" s="140">
        <f t="shared" si="5"/>
        <v>181</v>
      </c>
      <c r="F47" s="136">
        <f t="shared" si="6"/>
        <v>80.44444444444444</v>
      </c>
      <c r="G47" s="147">
        <v>225</v>
      </c>
      <c r="H47" s="147">
        <v>181</v>
      </c>
      <c r="I47" s="136">
        <v>0</v>
      </c>
      <c r="J47" s="147">
        <v>0</v>
      </c>
      <c r="K47" s="147">
        <v>0</v>
      </c>
      <c r="L47" s="136">
        <v>0</v>
      </c>
      <c r="M47" s="147">
        <v>0</v>
      </c>
      <c r="N47" s="147">
        <v>0</v>
      </c>
      <c r="O47" s="136">
        <v>0</v>
      </c>
      <c r="P47" s="138"/>
    </row>
    <row r="48" spans="1:16" ht="9">
      <c r="A48" s="145"/>
      <c r="B48" s="146" t="s">
        <v>424</v>
      </c>
      <c r="C48" s="146" t="s">
        <v>425</v>
      </c>
      <c r="D48" s="140">
        <f t="shared" si="5"/>
        <v>48</v>
      </c>
      <c r="E48" s="140">
        <f t="shared" si="5"/>
        <v>35</v>
      </c>
      <c r="F48" s="136">
        <f t="shared" si="6"/>
        <v>72.91666666666666</v>
      </c>
      <c r="G48" s="147">
        <v>0</v>
      </c>
      <c r="H48" s="147">
        <v>0</v>
      </c>
      <c r="I48" s="136">
        <v>0</v>
      </c>
      <c r="J48" s="147">
        <v>0</v>
      </c>
      <c r="K48" s="147">
        <v>0</v>
      </c>
      <c r="L48" s="136">
        <v>0</v>
      </c>
      <c r="M48" s="147">
        <v>48</v>
      </c>
      <c r="N48" s="147">
        <v>35</v>
      </c>
      <c r="O48" s="136">
        <v>0</v>
      </c>
      <c r="P48" s="138"/>
    </row>
    <row r="49" spans="1:16" ht="9">
      <c r="A49" s="145"/>
      <c r="B49" s="146" t="s">
        <v>84</v>
      </c>
      <c r="C49" s="146" t="s">
        <v>105</v>
      </c>
      <c r="D49" s="140">
        <f t="shared" si="5"/>
        <v>197</v>
      </c>
      <c r="E49" s="140">
        <f t="shared" si="5"/>
        <v>154</v>
      </c>
      <c r="F49" s="136">
        <f t="shared" si="6"/>
        <v>78.1725888324873</v>
      </c>
      <c r="G49" s="147">
        <v>52</v>
      </c>
      <c r="H49" s="147">
        <v>32</v>
      </c>
      <c r="I49" s="136">
        <f>(H49/G49)*100</f>
        <v>61.53846153846154</v>
      </c>
      <c r="J49" s="147">
        <v>55</v>
      </c>
      <c r="K49" s="147">
        <v>36</v>
      </c>
      <c r="L49" s="136">
        <f>(K49/J49)*100</f>
        <v>65.45454545454545</v>
      </c>
      <c r="M49" s="147">
        <v>90</v>
      </c>
      <c r="N49" s="147">
        <v>86</v>
      </c>
      <c r="O49" s="136">
        <f>(N49/M49)*100</f>
        <v>95.55555555555556</v>
      </c>
      <c r="P49" s="138"/>
    </row>
    <row r="50" spans="1:16" ht="9">
      <c r="A50" s="145"/>
      <c r="B50" s="146" t="s">
        <v>106</v>
      </c>
      <c r="C50" s="146" t="s">
        <v>107</v>
      </c>
      <c r="D50" s="140">
        <f t="shared" si="5"/>
        <v>333</v>
      </c>
      <c r="E50" s="140">
        <f t="shared" si="5"/>
        <v>257</v>
      </c>
      <c r="F50" s="136">
        <f t="shared" si="6"/>
        <v>77.17717717717719</v>
      </c>
      <c r="G50" s="147">
        <v>201</v>
      </c>
      <c r="H50" s="147">
        <v>160</v>
      </c>
      <c r="I50" s="136">
        <f>(H50/G50)*100</f>
        <v>79.60199004975125</v>
      </c>
      <c r="J50" s="147">
        <v>26</v>
      </c>
      <c r="K50" s="147">
        <v>17</v>
      </c>
      <c r="L50" s="136">
        <f>(K50/J50)*100</f>
        <v>65.38461538461539</v>
      </c>
      <c r="M50" s="147">
        <v>106</v>
      </c>
      <c r="N50" s="147">
        <v>80</v>
      </c>
      <c r="O50" s="136">
        <f>(N50/M50)*100</f>
        <v>75.47169811320755</v>
      </c>
      <c r="P50" s="138"/>
    </row>
    <row r="51" spans="1:16" ht="9">
      <c r="A51" s="145"/>
      <c r="B51" s="146"/>
      <c r="C51" s="146"/>
      <c r="D51" s="147"/>
      <c r="E51" s="147"/>
      <c r="F51" s="136"/>
      <c r="G51" s="147"/>
      <c r="H51" s="147"/>
      <c r="I51" s="136"/>
      <c r="J51" s="147"/>
      <c r="K51" s="147"/>
      <c r="L51" s="136"/>
      <c r="M51" s="147"/>
      <c r="N51" s="147"/>
      <c r="O51" s="136"/>
      <c r="P51" s="138"/>
    </row>
    <row r="52" spans="1:16" ht="9">
      <c r="A52" s="141" t="s">
        <v>426</v>
      </c>
      <c r="B52" s="146"/>
      <c r="C52" s="146"/>
      <c r="D52" s="147">
        <f>SUM(D54:D64)</f>
        <v>1814</v>
      </c>
      <c r="E52" s="147">
        <f>SUM(E54:E64)</f>
        <v>1048</v>
      </c>
      <c r="F52" s="136">
        <f>(E52/D52)*100</f>
        <v>57.7728776185226</v>
      </c>
      <c r="G52" s="147">
        <f>SUM(G54:G64)</f>
        <v>1017</v>
      </c>
      <c r="H52" s="147">
        <f>SUM(H54:H64)</f>
        <v>468</v>
      </c>
      <c r="I52" s="136">
        <f>(H52/G52)*100</f>
        <v>46.017699115044245</v>
      </c>
      <c r="J52" s="147">
        <f>SUM(J54:J64)</f>
        <v>151</v>
      </c>
      <c r="K52" s="147">
        <f>SUM(K54:K64)</f>
        <v>85</v>
      </c>
      <c r="L52" s="136">
        <f>(K52/J52)*100</f>
        <v>56.29139072847682</v>
      </c>
      <c r="M52" s="147">
        <f>SUM(M54:M64)</f>
        <v>646</v>
      </c>
      <c r="N52" s="147">
        <f>SUM(N54:N64)</f>
        <v>494</v>
      </c>
      <c r="O52" s="136">
        <f>(N52/M52)*100</f>
        <v>76.47058823529412</v>
      </c>
      <c r="P52" s="138"/>
    </row>
    <row r="53" spans="1:16" ht="3.75" customHeight="1">
      <c r="A53" s="145"/>
      <c r="B53" s="146"/>
      <c r="C53" s="146"/>
      <c r="D53" s="147"/>
      <c r="E53" s="147"/>
      <c r="F53" s="136"/>
      <c r="G53" s="147"/>
      <c r="H53" s="147"/>
      <c r="I53" s="136"/>
      <c r="J53" s="147"/>
      <c r="K53" s="147"/>
      <c r="L53" s="136"/>
      <c r="M53" s="147"/>
      <c r="N53" s="147"/>
      <c r="O53" s="136"/>
      <c r="P53" s="138"/>
    </row>
    <row r="54" spans="1:16" ht="9">
      <c r="A54" s="145" t="s">
        <v>109</v>
      </c>
      <c r="B54" s="148" t="s">
        <v>110</v>
      </c>
      <c r="C54" s="146" t="s">
        <v>111</v>
      </c>
      <c r="D54" s="140">
        <f aca="true" t="shared" si="7" ref="D54:E58">SUM(G54+J54+M54)</f>
        <v>58</v>
      </c>
      <c r="E54" s="140">
        <f t="shared" si="7"/>
        <v>50</v>
      </c>
      <c r="F54" s="136">
        <f aca="true" t="shared" si="8" ref="F54:F64">(E54/D54)*100</f>
        <v>86.20689655172413</v>
      </c>
      <c r="G54" s="147">
        <v>0</v>
      </c>
      <c r="H54" s="147">
        <v>0</v>
      </c>
      <c r="I54" s="136">
        <v>0</v>
      </c>
      <c r="J54" s="147">
        <v>13</v>
      </c>
      <c r="K54" s="147">
        <v>8</v>
      </c>
      <c r="L54" s="136">
        <f>(K54/J54)*100</f>
        <v>61.53846153846154</v>
      </c>
      <c r="M54" s="147">
        <v>45</v>
      </c>
      <c r="N54" s="147">
        <v>42</v>
      </c>
      <c r="O54" s="136">
        <f aca="true" t="shared" si="9" ref="O54:O64">(N54/M54)*100</f>
        <v>93.33333333333333</v>
      </c>
      <c r="P54" s="138"/>
    </row>
    <row r="55" spans="1:16" ht="9">
      <c r="A55" s="145" t="s">
        <v>112</v>
      </c>
      <c r="B55" s="148" t="s">
        <v>113</v>
      </c>
      <c r="C55" s="146" t="s">
        <v>114</v>
      </c>
      <c r="D55" s="140">
        <f t="shared" si="7"/>
        <v>35</v>
      </c>
      <c r="E55" s="140">
        <f t="shared" si="7"/>
        <v>25</v>
      </c>
      <c r="F55" s="136">
        <f t="shared" si="8"/>
        <v>71.42857142857143</v>
      </c>
      <c r="G55" s="147">
        <v>0</v>
      </c>
      <c r="H55" s="147">
        <v>0</v>
      </c>
      <c r="I55" s="136">
        <v>0</v>
      </c>
      <c r="J55" s="147">
        <v>0</v>
      </c>
      <c r="K55" s="147">
        <v>0</v>
      </c>
      <c r="L55" s="136">
        <v>0</v>
      </c>
      <c r="M55" s="147">
        <v>35</v>
      </c>
      <c r="N55" s="147">
        <v>25</v>
      </c>
      <c r="O55" s="136">
        <f t="shared" si="9"/>
        <v>71.42857142857143</v>
      </c>
      <c r="P55" s="138"/>
    </row>
    <row r="56" spans="1:16" ht="9">
      <c r="A56" s="145"/>
      <c r="B56" s="148" t="s">
        <v>115</v>
      </c>
      <c r="C56" s="146" t="s">
        <v>116</v>
      </c>
      <c r="D56" s="140">
        <f t="shared" si="7"/>
        <v>8</v>
      </c>
      <c r="E56" s="140">
        <f t="shared" si="7"/>
        <v>4</v>
      </c>
      <c r="F56" s="136">
        <f t="shared" si="8"/>
        <v>50</v>
      </c>
      <c r="G56" s="147">
        <v>0</v>
      </c>
      <c r="H56" s="147">
        <v>0</v>
      </c>
      <c r="I56" s="136">
        <v>0</v>
      </c>
      <c r="J56" s="147">
        <v>0</v>
      </c>
      <c r="K56" s="147">
        <v>0</v>
      </c>
      <c r="L56" s="136">
        <v>0</v>
      </c>
      <c r="M56" s="147">
        <v>8</v>
      </c>
      <c r="N56" s="147">
        <v>4</v>
      </c>
      <c r="O56" s="136">
        <f t="shared" si="9"/>
        <v>50</v>
      </c>
      <c r="P56" s="138"/>
    </row>
    <row r="57" spans="1:16" ht="9">
      <c r="A57" s="145"/>
      <c r="B57" s="148" t="s">
        <v>117</v>
      </c>
      <c r="C57" s="146" t="s">
        <v>118</v>
      </c>
      <c r="D57" s="140">
        <f t="shared" si="7"/>
        <v>333</v>
      </c>
      <c r="E57" s="140">
        <f t="shared" si="7"/>
        <v>276</v>
      </c>
      <c r="F57" s="136">
        <f t="shared" si="8"/>
        <v>82.88288288288288</v>
      </c>
      <c r="G57" s="147">
        <v>218</v>
      </c>
      <c r="H57" s="147">
        <v>177</v>
      </c>
      <c r="I57" s="136">
        <f>(H57/G57)*100</f>
        <v>81.19266055045871</v>
      </c>
      <c r="J57" s="147">
        <v>0</v>
      </c>
      <c r="K57" s="147">
        <v>0</v>
      </c>
      <c r="L57" s="136">
        <v>0</v>
      </c>
      <c r="M57" s="147">
        <v>115</v>
      </c>
      <c r="N57" s="147">
        <v>99</v>
      </c>
      <c r="O57" s="136">
        <f t="shared" si="9"/>
        <v>86.08695652173914</v>
      </c>
      <c r="P57" s="138"/>
    </row>
    <row r="58" spans="1:16" ht="9">
      <c r="A58" s="145"/>
      <c r="B58" s="148" t="s">
        <v>119</v>
      </c>
      <c r="C58" s="146" t="s">
        <v>120</v>
      </c>
      <c r="D58" s="140">
        <f t="shared" si="7"/>
        <v>49</v>
      </c>
      <c r="E58" s="140">
        <f t="shared" si="7"/>
        <v>25</v>
      </c>
      <c r="F58" s="136">
        <f t="shared" si="8"/>
        <v>51.02040816326531</v>
      </c>
      <c r="G58" s="147">
        <v>0</v>
      </c>
      <c r="H58" s="147">
        <v>0</v>
      </c>
      <c r="I58" s="136">
        <v>0</v>
      </c>
      <c r="J58" s="147">
        <v>6</v>
      </c>
      <c r="K58" s="147">
        <v>3</v>
      </c>
      <c r="L58" s="136">
        <v>0</v>
      </c>
      <c r="M58" s="147">
        <v>43</v>
      </c>
      <c r="N58" s="147">
        <v>22</v>
      </c>
      <c r="O58" s="136">
        <f t="shared" si="9"/>
        <v>51.162790697674424</v>
      </c>
      <c r="P58" s="138"/>
    </row>
    <row r="59" spans="1:16" ht="9">
      <c r="A59" s="145"/>
      <c r="B59" s="148" t="s">
        <v>121</v>
      </c>
      <c r="C59" s="146" t="s">
        <v>122</v>
      </c>
      <c r="D59" s="140">
        <f aca="true" t="shared" si="10" ref="D59:D64">SUM(G59+J59+M59)</f>
        <v>553</v>
      </c>
      <c r="E59" s="140">
        <f>SUM(H59+K59+N59)+1</f>
        <v>99</v>
      </c>
      <c r="F59" s="136">
        <f t="shared" si="8"/>
        <v>17.90235081374322</v>
      </c>
      <c r="G59" s="147">
        <v>496</v>
      </c>
      <c r="H59" s="147">
        <v>56</v>
      </c>
      <c r="I59" s="136">
        <f>(H59/G59)*100</f>
        <v>11.29032258064516</v>
      </c>
      <c r="J59" s="147">
        <v>7</v>
      </c>
      <c r="K59" s="147">
        <v>4</v>
      </c>
      <c r="L59" s="136">
        <f>(K59/J59)*100</f>
        <v>57.14285714285714</v>
      </c>
      <c r="M59" s="147">
        <v>50</v>
      </c>
      <c r="N59" s="147">
        <v>38</v>
      </c>
      <c r="O59" s="136">
        <f t="shared" si="9"/>
        <v>76</v>
      </c>
      <c r="P59" s="138"/>
    </row>
    <row r="60" spans="1:16" ht="9">
      <c r="A60" s="145"/>
      <c r="B60" s="148" t="s">
        <v>123</v>
      </c>
      <c r="C60" s="146" t="s">
        <v>124</v>
      </c>
      <c r="D60" s="140">
        <f t="shared" si="10"/>
        <v>154</v>
      </c>
      <c r="E60" s="140">
        <f>SUM(H60+K60+N60)</f>
        <v>113</v>
      </c>
      <c r="F60" s="136">
        <f t="shared" si="8"/>
        <v>73.37662337662337</v>
      </c>
      <c r="G60" s="147">
        <v>52</v>
      </c>
      <c r="H60" s="147">
        <v>43</v>
      </c>
      <c r="I60" s="136">
        <f>(H60/G60)*100</f>
        <v>82.6923076923077</v>
      </c>
      <c r="J60" s="147">
        <v>41</v>
      </c>
      <c r="K60" s="147">
        <v>25</v>
      </c>
      <c r="L60" s="136">
        <f>(K60/J60)*100</f>
        <v>60.97560975609756</v>
      </c>
      <c r="M60" s="147">
        <v>61</v>
      </c>
      <c r="N60" s="147">
        <v>45</v>
      </c>
      <c r="O60" s="136">
        <f t="shared" si="9"/>
        <v>73.77049180327869</v>
      </c>
      <c r="P60" s="138"/>
    </row>
    <row r="61" spans="1:16" ht="9">
      <c r="A61" s="145"/>
      <c r="B61" s="149" t="s">
        <v>427</v>
      </c>
      <c r="C61" s="146" t="s">
        <v>126</v>
      </c>
      <c r="D61" s="140">
        <f t="shared" si="10"/>
        <v>229</v>
      </c>
      <c r="E61" s="140">
        <f>SUM(H61+K61+N61)</f>
        <v>158</v>
      </c>
      <c r="F61" s="136">
        <f t="shared" si="8"/>
        <v>68.99563318777294</v>
      </c>
      <c r="G61" s="147">
        <v>0</v>
      </c>
      <c r="H61" s="147">
        <v>0</v>
      </c>
      <c r="I61" s="136">
        <v>0</v>
      </c>
      <c r="J61" s="147">
        <v>59</v>
      </c>
      <c r="K61" s="147">
        <v>35</v>
      </c>
      <c r="L61" s="136">
        <f>(K61/J61)*100</f>
        <v>59.32203389830508</v>
      </c>
      <c r="M61" s="147">
        <v>170</v>
      </c>
      <c r="N61" s="147">
        <v>123</v>
      </c>
      <c r="O61" s="136">
        <f t="shared" si="9"/>
        <v>72.35294117647058</v>
      </c>
      <c r="P61" s="138"/>
    </row>
    <row r="62" spans="1:16" ht="9">
      <c r="A62" s="145"/>
      <c r="B62" s="149" t="s">
        <v>428</v>
      </c>
      <c r="C62" s="146" t="s">
        <v>429</v>
      </c>
      <c r="D62" s="140">
        <f t="shared" si="10"/>
        <v>208</v>
      </c>
      <c r="E62" s="140">
        <f>SUM(H62+K62+N62)</f>
        <v>166</v>
      </c>
      <c r="F62" s="136">
        <f t="shared" si="8"/>
        <v>79.8076923076923</v>
      </c>
      <c r="G62" s="147">
        <v>179</v>
      </c>
      <c r="H62" s="147">
        <v>141</v>
      </c>
      <c r="I62" s="136">
        <f>(H62/G62)*100</f>
        <v>78.77094972067039</v>
      </c>
      <c r="J62" s="147">
        <v>0</v>
      </c>
      <c r="K62" s="147">
        <v>0</v>
      </c>
      <c r="L62" s="136">
        <v>0</v>
      </c>
      <c r="M62" s="147">
        <v>29</v>
      </c>
      <c r="N62" s="147">
        <v>25</v>
      </c>
      <c r="O62" s="136">
        <f t="shared" si="9"/>
        <v>86.20689655172413</v>
      </c>
      <c r="P62" s="138"/>
    </row>
    <row r="63" spans="1:16" ht="9">
      <c r="A63" s="145"/>
      <c r="B63" s="148" t="s">
        <v>127</v>
      </c>
      <c r="C63" s="146" t="s">
        <v>128</v>
      </c>
      <c r="D63" s="140">
        <f t="shared" si="10"/>
        <v>126</v>
      </c>
      <c r="E63" s="140">
        <f>SUM(H63+K63+N63)</f>
        <v>85</v>
      </c>
      <c r="F63" s="136">
        <f t="shared" si="8"/>
        <v>67.46031746031747</v>
      </c>
      <c r="G63" s="147">
        <v>44</v>
      </c>
      <c r="H63" s="147">
        <v>31</v>
      </c>
      <c r="I63" s="136">
        <f>(H63/G63)*100</f>
        <v>70.45454545454545</v>
      </c>
      <c r="J63" s="147">
        <v>15</v>
      </c>
      <c r="K63" s="147">
        <v>6</v>
      </c>
      <c r="L63" s="136">
        <f>(K63/J63)*100</f>
        <v>40</v>
      </c>
      <c r="M63" s="147">
        <v>67</v>
      </c>
      <c r="N63" s="147">
        <v>48</v>
      </c>
      <c r="O63" s="136">
        <f t="shared" si="9"/>
        <v>71.64179104477611</v>
      </c>
      <c r="P63" s="138"/>
    </row>
    <row r="64" spans="1:16" ht="9">
      <c r="A64" s="145" t="s">
        <v>129</v>
      </c>
      <c r="B64" s="148" t="s">
        <v>130</v>
      </c>
      <c r="C64" s="146" t="s">
        <v>131</v>
      </c>
      <c r="D64" s="140">
        <f t="shared" si="10"/>
        <v>61</v>
      </c>
      <c r="E64" s="140">
        <f>SUM(H64+K64+N64)</f>
        <v>47</v>
      </c>
      <c r="F64" s="136">
        <f t="shared" si="8"/>
        <v>77.04918032786885</v>
      </c>
      <c r="G64" s="147">
        <v>28</v>
      </c>
      <c r="H64" s="147">
        <v>20</v>
      </c>
      <c r="I64" s="136">
        <f>(H64/G64)*100</f>
        <v>71.42857142857143</v>
      </c>
      <c r="J64" s="147">
        <v>10</v>
      </c>
      <c r="K64" s="147">
        <v>4</v>
      </c>
      <c r="L64" s="136">
        <f>(K64/J64)*100</f>
        <v>40</v>
      </c>
      <c r="M64" s="147">
        <v>23</v>
      </c>
      <c r="N64" s="147">
        <v>23</v>
      </c>
      <c r="O64" s="136">
        <f t="shared" si="9"/>
        <v>100</v>
      </c>
      <c r="P64" s="138"/>
    </row>
    <row r="65" spans="1:16" ht="9">
      <c r="A65" s="145"/>
      <c r="B65" s="148"/>
      <c r="C65" s="146"/>
      <c r="D65" s="147"/>
      <c r="E65" s="147"/>
      <c r="F65" s="136"/>
      <c r="G65" s="147"/>
      <c r="H65" s="147"/>
      <c r="I65" s="136"/>
      <c r="J65" s="147"/>
      <c r="K65" s="147"/>
      <c r="L65" s="136"/>
      <c r="M65" s="147"/>
      <c r="N65" s="147"/>
      <c r="O65" s="136"/>
      <c r="P65" s="138"/>
    </row>
    <row r="66" spans="1:16" ht="9">
      <c r="A66" s="141" t="s">
        <v>132</v>
      </c>
      <c r="B66" s="148"/>
      <c r="C66" s="146"/>
      <c r="D66" s="147">
        <f>SUM(D68:D72)</f>
        <v>806</v>
      </c>
      <c r="E66" s="147">
        <f>SUM(E68:E72)</f>
        <v>693</v>
      </c>
      <c r="F66" s="136">
        <f>(E66/D66)*100</f>
        <v>85.98014888337468</v>
      </c>
      <c r="G66" s="147">
        <f>SUM(G68:G72)</f>
        <v>285</v>
      </c>
      <c r="H66" s="147">
        <f>SUM(H68:H72)</f>
        <v>251</v>
      </c>
      <c r="I66" s="136">
        <f>(H66/G66)*100</f>
        <v>88.0701754385965</v>
      </c>
      <c r="J66" s="147">
        <f>SUM(J68:J72)</f>
        <v>73</v>
      </c>
      <c r="K66" s="147">
        <f>SUM(K68:K72)</f>
        <v>60</v>
      </c>
      <c r="L66" s="136">
        <f>(K66/J66)*100</f>
        <v>82.1917808219178</v>
      </c>
      <c r="M66" s="147">
        <f>SUM(M68:M72)</f>
        <v>448</v>
      </c>
      <c r="N66" s="147">
        <f>SUM(N68:N72)</f>
        <v>382</v>
      </c>
      <c r="O66" s="136">
        <f>(N66/M66)*100</f>
        <v>85.26785714285714</v>
      </c>
      <c r="P66" s="138"/>
    </row>
    <row r="67" spans="1:16" ht="3.75" customHeight="1">
      <c r="A67" s="145"/>
      <c r="B67" s="148"/>
      <c r="C67" s="146"/>
      <c r="D67" s="147"/>
      <c r="E67" s="147"/>
      <c r="F67" s="136"/>
      <c r="G67" s="147"/>
      <c r="H67" s="147"/>
      <c r="I67" s="136"/>
      <c r="J67" s="147"/>
      <c r="K67" s="147"/>
      <c r="L67" s="136"/>
      <c r="M67" s="147"/>
      <c r="N67" s="147"/>
      <c r="O67" s="136"/>
      <c r="P67" s="138"/>
    </row>
    <row r="68" spans="1:16" ht="9">
      <c r="A68" s="145" t="s">
        <v>133</v>
      </c>
      <c r="B68" s="146" t="s">
        <v>134</v>
      </c>
      <c r="C68" s="146" t="s">
        <v>135</v>
      </c>
      <c r="D68" s="140">
        <f aca="true" t="shared" si="11" ref="D68:E72">SUM(G68+J68+M68)</f>
        <v>163</v>
      </c>
      <c r="E68" s="140">
        <f t="shared" si="11"/>
        <v>129</v>
      </c>
      <c r="F68" s="136">
        <f>(E68/D68)*100</f>
        <v>79.14110429447852</v>
      </c>
      <c r="G68" s="147">
        <v>24</v>
      </c>
      <c r="H68" s="147">
        <v>20</v>
      </c>
      <c r="I68" s="136">
        <f>(H68/G68)*100</f>
        <v>83.33333333333334</v>
      </c>
      <c r="J68" s="147">
        <v>35</v>
      </c>
      <c r="K68" s="147">
        <v>27</v>
      </c>
      <c r="L68" s="136">
        <f>(K68/J68)*100</f>
        <v>77.14285714285715</v>
      </c>
      <c r="M68" s="147">
        <v>104</v>
      </c>
      <c r="N68" s="147">
        <v>82</v>
      </c>
      <c r="O68" s="136">
        <f>(N68/M68)*100</f>
        <v>78.84615384615384</v>
      </c>
      <c r="P68" s="138"/>
    </row>
    <row r="69" spans="1:16" ht="9">
      <c r="A69" s="145" t="s">
        <v>136</v>
      </c>
      <c r="B69" s="146" t="s">
        <v>137</v>
      </c>
      <c r="C69" s="146" t="s">
        <v>138</v>
      </c>
      <c r="D69" s="140">
        <f t="shared" si="11"/>
        <v>152</v>
      </c>
      <c r="E69" s="140">
        <f t="shared" si="11"/>
        <v>126</v>
      </c>
      <c r="F69" s="136">
        <f>(E69/D69)*100</f>
        <v>82.89473684210526</v>
      </c>
      <c r="G69" s="147">
        <v>28</v>
      </c>
      <c r="H69" s="147">
        <v>20</v>
      </c>
      <c r="I69" s="136">
        <f>(H69/G69)*100</f>
        <v>71.42857142857143</v>
      </c>
      <c r="J69" s="147">
        <v>33</v>
      </c>
      <c r="K69" s="147">
        <v>30</v>
      </c>
      <c r="L69" s="136">
        <f>(K69/J69)*100</f>
        <v>90.9090909090909</v>
      </c>
      <c r="M69" s="147">
        <v>91</v>
      </c>
      <c r="N69" s="147">
        <v>76</v>
      </c>
      <c r="O69" s="136">
        <f>(N69/M69)*100</f>
        <v>83.51648351648352</v>
      </c>
      <c r="P69" s="138"/>
    </row>
    <row r="70" spans="1:16" ht="9.75" customHeight="1">
      <c r="A70" s="145"/>
      <c r="B70" s="146" t="s">
        <v>430</v>
      </c>
      <c r="C70" s="146" t="s">
        <v>431</v>
      </c>
      <c r="D70" s="140">
        <f t="shared" si="11"/>
        <v>117</v>
      </c>
      <c r="E70" s="140">
        <f t="shared" si="11"/>
        <v>101</v>
      </c>
      <c r="F70" s="136">
        <f>(E70/D70)*100</f>
        <v>86.32478632478633</v>
      </c>
      <c r="G70" s="147">
        <v>32</v>
      </c>
      <c r="H70" s="147">
        <v>28</v>
      </c>
      <c r="I70" s="136">
        <f>(H70/G70)*100</f>
        <v>87.5</v>
      </c>
      <c r="J70" s="147">
        <v>0</v>
      </c>
      <c r="K70" s="147">
        <v>0</v>
      </c>
      <c r="L70" s="136">
        <v>0</v>
      </c>
      <c r="M70" s="147">
        <v>85</v>
      </c>
      <c r="N70" s="147">
        <v>73</v>
      </c>
      <c r="O70" s="136">
        <f>(N70/M70)*100</f>
        <v>85.88235294117646</v>
      </c>
      <c r="P70" s="138"/>
    </row>
    <row r="71" spans="1:16" ht="9">
      <c r="A71" s="145"/>
      <c r="B71" s="146" t="s">
        <v>432</v>
      </c>
      <c r="C71" s="146" t="s">
        <v>433</v>
      </c>
      <c r="D71" s="140">
        <f t="shared" si="11"/>
        <v>275</v>
      </c>
      <c r="E71" s="140">
        <f t="shared" si="11"/>
        <v>244</v>
      </c>
      <c r="F71" s="136">
        <f>(E71/D71)*100</f>
        <v>88.72727272727273</v>
      </c>
      <c r="G71" s="147">
        <v>177</v>
      </c>
      <c r="H71" s="147">
        <v>160</v>
      </c>
      <c r="I71" s="136">
        <f>(H71/G71)*100</f>
        <v>90.3954802259887</v>
      </c>
      <c r="J71" s="147">
        <v>0</v>
      </c>
      <c r="K71" s="147">
        <v>0</v>
      </c>
      <c r="L71" s="136">
        <v>0</v>
      </c>
      <c r="M71" s="147">
        <v>98</v>
      </c>
      <c r="N71" s="147">
        <v>84</v>
      </c>
      <c r="O71" s="136">
        <f>(N71/M71)*100</f>
        <v>85.71428571428571</v>
      </c>
      <c r="P71" s="138"/>
    </row>
    <row r="72" spans="1:16" ht="9">
      <c r="A72" s="145" t="s">
        <v>129</v>
      </c>
      <c r="B72" s="146" t="s">
        <v>139</v>
      </c>
      <c r="C72" s="146" t="s">
        <v>140</v>
      </c>
      <c r="D72" s="140">
        <f t="shared" si="11"/>
        <v>99</v>
      </c>
      <c r="E72" s="140">
        <f t="shared" si="11"/>
        <v>93</v>
      </c>
      <c r="F72" s="136">
        <f>(E72/D72)*100</f>
        <v>93.93939393939394</v>
      </c>
      <c r="G72" s="147">
        <v>24</v>
      </c>
      <c r="H72" s="147">
        <v>23</v>
      </c>
      <c r="I72" s="136">
        <f>(H72/G72)*100</f>
        <v>95.83333333333334</v>
      </c>
      <c r="J72" s="147">
        <v>5</v>
      </c>
      <c r="K72" s="147">
        <v>3</v>
      </c>
      <c r="L72" s="136">
        <f>(K72/J72)*100</f>
        <v>60</v>
      </c>
      <c r="M72" s="147">
        <v>70</v>
      </c>
      <c r="N72" s="147">
        <v>67</v>
      </c>
      <c r="O72" s="136">
        <f>(N72/M72)*100</f>
        <v>95.71428571428572</v>
      </c>
      <c r="P72" s="138"/>
    </row>
    <row r="73" spans="1:16" ht="9">
      <c r="A73" s="145"/>
      <c r="B73" s="146"/>
      <c r="C73" s="146"/>
      <c r="D73" s="147"/>
      <c r="E73" s="147"/>
      <c r="F73" s="136"/>
      <c r="G73" s="147"/>
      <c r="H73" s="147"/>
      <c r="I73" s="136"/>
      <c r="J73" s="147"/>
      <c r="K73" s="147"/>
      <c r="L73" s="136"/>
      <c r="M73" s="147"/>
      <c r="N73" s="147"/>
      <c r="O73" s="136"/>
      <c r="P73" s="138"/>
    </row>
    <row r="74" spans="1:16" ht="9">
      <c r="A74" s="141" t="s">
        <v>141</v>
      </c>
      <c r="B74" s="146"/>
      <c r="C74" s="146"/>
      <c r="D74" s="147">
        <f>SUM(D76:D83)</f>
        <v>1353</v>
      </c>
      <c r="E74" s="147">
        <f>SUM(E76:E83)</f>
        <v>1108</v>
      </c>
      <c r="F74" s="136">
        <f>(E74/D74)*100</f>
        <v>81.89209164818921</v>
      </c>
      <c r="G74" s="147">
        <f>SUM(G76:G83)</f>
        <v>446</v>
      </c>
      <c r="H74" s="147">
        <f>SUM(H76:H83)</f>
        <v>396</v>
      </c>
      <c r="I74" s="136">
        <f>(H74/G74)*100</f>
        <v>88.78923766816143</v>
      </c>
      <c r="J74" s="147">
        <f>SUM(J76:J83)</f>
        <v>140</v>
      </c>
      <c r="K74" s="147">
        <f>SUM(K76:K83)</f>
        <v>117</v>
      </c>
      <c r="L74" s="136">
        <f>(K74/J74)*100</f>
        <v>83.57142857142857</v>
      </c>
      <c r="M74" s="147">
        <f>SUM(M76:M83)</f>
        <v>767</v>
      </c>
      <c r="N74" s="147">
        <f>SUM(N76:N83)</f>
        <v>595</v>
      </c>
      <c r="O74" s="136">
        <f>(N74/M74)*100</f>
        <v>77.57496740547587</v>
      </c>
      <c r="P74" s="138"/>
    </row>
    <row r="75" spans="1:16" ht="3.75" customHeight="1">
      <c r="A75" s="145"/>
      <c r="B75" s="146"/>
      <c r="C75" s="146"/>
      <c r="D75" s="96"/>
      <c r="E75" s="96"/>
      <c r="F75" s="136"/>
      <c r="G75" s="147"/>
      <c r="H75" s="147"/>
      <c r="I75" s="136"/>
      <c r="J75" s="147"/>
      <c r="K75" s="147"/>
      <c r="L75" s="136"/>
      <c r="M75" s="147"/>
      <c r="N75" s="147"/>
      <c r="O75" s="136"/>
      <c r="P75" s="138"/>
    </row>
    <row r="76" spans="1:16" ht="9">
      <c r="A76" s="145" t="s">
        <v>142</v>
      </c>
      <c r="B76" s="148" t="s">
        <v>143</v>
      </c>
      <c r="C76" s="146" t="s">
        <v>144</v>
      </c>
      <c r="D76" s="140">
        <f aca="true" t="shared" si="12" ref="D76:E83">SUM(G76+J76+M76)</f>
        <v>134</v>
      </c>
      <c r="E76" s="140">
        <f t="shared" si="12"/>
        <v>116</v>
      </c>
      <c r="F76" s="136">
        <f aca="true" t="shared" si="13" ref="F76:F83">(E76/D76)*100</f>
        <v>86.56716417910447</v>
      </c>
      <c r="G76" s="147">
        <v>30</v>
      </c>
      <c r="H76" s="147">
        <v>24</v>
      </c>
      <c r="I76" s="136">
        <f aca="true" t="shared" si="14" ref="I76:I82">(H76/G76)*100</f>
        <v>80</v>
      </c>
      <c r="J76" s="147">
        <v>20</v>
      </c>
      <c r="K76" s="147">
        <v>22</v>
      </c>
      <c r="L76" s="136">
        <f aca="true" t="shared" si="15" ref="L76:L83">(K76/J76)*100</f>
        <v>110.00000000000001</v>
      </c>
      <c r="M76" s="147">
        <v>84</v>
      </c>
      <c r="N76" s="147">
        <v>70</v>
      </c>
      <c r="O76" s="136">
        <f aca="true" t="shared" si="16" ref="O76:O83">(N76/M76)*100</f>
        <v>83.33333333333334</v>
      </c>
      <c r="P76" s="138"/>
    </row>
    <row r="77" spans="1:16" ht="9">
      <c r="A77" s="145"/>
      <c r="B77" s="148" t="s">
        <v>145</v>
      </c>
      <c r="C77" s="146" t="s">
        <v>146</v>
      </c>
      <c r="D77" s="140">
        <f t="shared" si="12"/>
        <v>150</v>
      </c>
      <c r="E77" s="140">
        <f t="shared" si="12"/>
        <v>118</v>
      </c>
      <c r="F77" s="136">
        <f t="shared" si="13"/>
        <v>78.66666666666666</v>
      </c>
      <c r="G77" s="147">
        <v>28</v>
      </c>
      <c r="H77" s="147">
        <v>20</v>
      </c>
      <c r="I77" s="136">
        <f t="shared" si="14"/>
        <v>71.42857142857143</v>
      </c>
      <c r="J77" s="147">
        <v>34</v>
      </c>
      <c r="K77" s="147">
        <v>31</v>
      </c>
      <c r="L77" s="136">
        <f t="shared" si="15"/>
        <v>91.17647058823529</v>
      </c>
      <c r="M77" s="147">
        <v>88</v>
      </c>
      <c r="N77" s="147">
        <v>67</v>
      </c>
      <c r="O77" s="136">
        <f t="shared" si="16"/>
        <v>76.13636363636364</v>
      </c>
      <c r="P77" s="138"/>
    </row>
    <row r="78" spans="1:16" ht="9">
      <c r="A78" s="145"/>
      <c r="B78" s="148" t="s">
        <v>147</v>
      </c>
      <c r="C78" s="146" t="s">
        <v>148</v>
      </c>
      <c r="D78" s="140">
        <f t="shared" si="12"/>
        <v>120</v>
      </c>
      <c r="E78" s="140">
        <f t="shared" si="12"/>
        <v>84</v>
      </c>
      <c r="F78" s="136">
        <f t="shared" si="13"/>
        <v>70</v>
      </c>
      <c r="G78" s="147">
        <v>20</v>
      </c>
      <c r="H78" s="147">
        <v>14</v>
      </c>
      <c r="I78" s="136">
        <f t="shared" si="14"/>
        <v>70</v>
      </c>
      <c r="J78" s="147">
        <v>13</v>
      </c>
      <c r="K78" s="147">
        <v>3</v>
      </c>
      <c r="L78" s="136">
        <f t="shared" si="15"/>
        <v>23.076923076923077</v>
      </c>
      <c r="M78" s="147">
        <v>87</v>
      </c>
      <c r="N78" s="147">
        <v>67</v>
      </c>
      <c r="O78" s="136">
        <f t="shared" si="16"/>
        <v>77.01149425287356</v>
      </c>
      <c r="P78" s="138"/>
    </row>
    <row r="79" spans="1:16" ht="9">
      <c r="A79" s="145"/>
      <c r="B79" s="148" t="s">
        <v>149</v>
      </c>
      <c r="C79" s="146" t="s">
        <v>150</v>
      </c>
      <c r="D79" s="140">
        <f t="shared" si="12"/>
        <v>204</v>
      </c>
      <c r="E79" s="140">
        <f t="shared" si="12"/>
        <v>168</v>
      </c>
      <c r="F79" s="136">
        <f t="shared" si="13"/>
        <v>82.35294117647058</v>
      </c>
      <c r="G79" s="147">
        <v>140</v>
      </c>
      <c r="H79" s="147">
        <v>124</v>
      </c>
      <c r="I79" s="136">
        <f t="shared" si="14"/>
        <v>88.57142857142857</v>
      </c>
      <c r="J79" s="147">
        <v>2</v>
      </c>
      <c r="K79" s="147">
        <v>0</v>
      </c>
      <c r="L79" s="136">
        <f t="shared" si="15"/>
        <v>0</v>
      </c>
      <c r="M79" s="147">
        <v>62</v>
      </c>
      <c r="N79" s="147">
        <v>44</v>
      </c>
      <c r="O79" s="136">
        <f t="shared" si="16"/>
        <v>70.96774193548387</v>
      </c>
      <c r="P79" s="138"/>
    </row>
    <row r="80" spans="1:16" ht="9">
      <c r="A80" s="145" t="s">
        <v>151</v>
      </c>
      <c r="B80" s="146" t="s">
        <v>152</v>
      </c>
      <c r="C80" s="146" t="s">
        <v>153</v>
      </c>
      <c r="D80" s="140">
        <f t="shared" si="12"/>
        <v>195</v>
      </c>
      <c r="E80" s="140">
        <f t="shared" si="12"/>
        <v>175</v>
      </c>
      <c r="F80" s="136">
        <f t="shared" si="13"/>
        <v>89.74358974358975</v>
      </c>
      <c r="G80" s="147">
        <v>84</v>
      </c>
      <c r="H80" s="147">
        <v>75</v>
      </c>
      <c r="I80" s="136">
        <f t="shared" si="14"/>
        <v>89.28571428571429</v>
      </c>
      <c r="J80" s="147">
        <v>9</v>
      </c>
      <c r="K80" s="147">
        <v>9</v>
      </c>
      <c r="L80" s="136">
        <f t="shared" si="15"/>
        <v>100</v>
      </c>
      <c r="M80" s="147">
        <v>102</v>
      </c>
      <c r="N80" s="147">
        <v>91</v>
      </c>
      <c r="O80" s="136">
        <f t="shared" si="16"/>
        <v>89.2156862745098</v>
      </c>
      <c r="P80" s="138"/>
    </row>
    <row r="81" spans="1:16" ht="9">
      <c r="A81" s="145"/>
      <c r="B81" s="146" t="s">
        <v>154</v>
      </c>
      <c r="C81" s="146" t="s">
        <v>155</v>
      </c>
      <c r="D81" s="140">
        <f t="shared" si="12"/>
        <v>324</v>
      </c>
      <c r="E81" s="140">
        <f t="shared" si="12"/>
        <v>253</v>
      </c>
      <c r="F81" s="136">
        <f t="shared" si="13"/>
        <v>78.08641975308642</v>
      </c>
      <c r="G81" s="147">
        <v>22</v>
      </c>
      <c r="H81" s="147">
        <v>27</v>
      </c>
      <c r="I81" s="136">
        <f t="shared" si="14"/>
        <v>122.72727272727273</v>
      </c>
      <c r="J81" s="147">
        <v>45</v>
      </c>
      <c r="K81" s="147">
        <v>38</v>
      </c>
      <c r="L81" s="136">
        <f t="shared" si="15"/>
        <v>84.44444444444444</v>
      </c>
      <c r="M81" s="147">
        <v>257</v>
      </c>
      <c r="N81" s="147">
        <v>188</v>
      </c>
      <c r="O81" s="136">
        <f t="shared" si="16"/>
        <v>73.15175097276264</v>
      </c>
      <c r="P81" s="138"/>
    </row>
    <row r="82" spans="1:16" ht="9">
      <c r="A82" s="145"/>
      <c r="B82" s="146" t="s">
        <v>156</v>
      </c>
      <c r="C82" s="146" t="s">
        <v>157</v>
      </c>
      <c r="D82" s="140">
        <f t="shared" si="12"/>
        <v>186</v>
      </c>
      <c r="E82" s="140">
        <f t="shared" si="12"/>
        <v>162</v>
      </c>
      <c r="F82" s="136">
        <f t="shared" si="13"/>
        <v>87.09677419354838</v>
      </c>
      <c r="G82" s="147">
        <v>122</v>
      </c>
      <c r="H82" s="147">
        <v>112</v>
      </c>
      <c r="I82" s="136">
        <f t="shared" si="14"/>
        <v>91.80327868852459</v>
      </c>
      <c r="J82" s="147">
        <v>15</v>
      </c>
      <c r="K82" s="147">
        <v>13</v>
      </c>
      <c r="L82" s="136">
        <f t="shared" si="15"/>
        <v>86.66666666666667</v>
      </c>
      <c r="M82" s="147">
        <v>49</v>
      </c>
      <c r="N82" s="147">
        <v>37</v>
      </c>
      <c r="O82" s="136">
        <f t="shared" si="16"/>
        <v>75.51020408163265</v>
      </c>
      <c r="P82" s="138"/>
    </row>
    <row r="83" spans="1:16" ht="9">
      <c r="A83" s="145" t="s">
        <v>129</v>
      </c>
      <c r="B83" s="146" t="s">
        <v>158</v>
      </c>
      <c r="C83" s="146" t="s">
        <v>159</v>
      </c>
      <c r="D83" s="140">
        <f t="shared" si="12"/>
        <v>40</v>
      </c>
      <c r="E83" s="140">
        <f t="shared" si="12"/>
        <v>32</v>
      </c>
      <c r="F83" s="136">
        <f t="shared" si="13"/>
        <v>80</v>
      </c>
      <c r="G83" s="147">
        <v>0</v>
      </c>
      <c r="H83" s="147">
        <v>0</v>
      </c>
      <c r="I83" s="136">
        <v>0</v>
      </c>
      <c r="J83" s="147">
        <v>2</v>
      </c>
      <c r="K83" s="147">
        <v>1</v>
      </c>
      <c r="L83" s="136">
        <f t="shared" si="15"/>
        <v>50</v>
      </c>
      <c r="M83" s="147">
        <v>38</v>
      </c>
      <c r="N83" s="147">
        <v>31</v>
      </c>
      <c r="O83" s="136">
        <f t="shared" si="16"/>
        <v>81.57894736842105</v>
      </c>
      <c r="P83" s="138"/>
    </row>
    <row r="84" spans="1:16" ht="9">
      <c r="A84" s="145"/>
      <c r="B84" s="148"/>
      <c r="C84" s="146"/>
      <c r="D84" s="147"/>
      <c r="E84" s="147"/>
      <c r="F84" s="136"/>
      <c r="G84" s="147"/>
      <c r="H84" s="147"/>
      <c r="I84" s="136"/>
      <c r="J84" s="147"/>
      <c r="K84" s="147"/>
      <c r="L84" s="136"/>
      <c r="M84" s="147"/>
      <c r="N84" s="147"/>
      <c r="O84" s="136"/>
      <c r="P84" s="138"/>
    </row>
    <row r="85" spans="1:16" ht="9">
      <c r="A85" s="141" t="s">
        <v>434</v>
      </c>
      <c r="B85" s="148"/>
      <c r="C85" s="146"/>
      <c r="D85" s="147">
        <f>SUM(D87:D95)</f>
        <v>1442</v>
      </c>
      <c r="E85" s="147">
        <f>SUM(E87:E95)</f>
        <v>1107</v>
      </c>
      <c r="F85" s="136">
        <f>(E85/D85)*100</f>
        <v>76.76837725381415</v>
      </c>
      <c r="G85" s="147">
        <f>SUM(G87:G95)</f>
        <v>359</v>
      </c>
      <c r="H85" s="147">
        <f>SUM(H87:H95)</f>
        <v>297</v>
      </c>
      <c r="I85" s="136">
        <f>(H85/G85)*100</f>
        <v>82.72980501392759</v>
      </c>
      <c r="J85" s="147">
        <f>SUM(J87:J95)</f>
        <v>174</v>
      </c>
      <c r="K85" s="147">
        <f>SUM(K87:K95)</f>
        <v>131</v>
      </c>
      <c r="L85" s="136">
        <f>(K85/J85)*100</f>
        <v>75.28735632183908</v>
      </c>
      <c r="M85" s="147">
        <f>SUM(M87:M95)</f>
        <v>909</v>
      </c>
      <c r="N85" s="147">
        <f>SUM(N87:N95)</f>
        <v>679</v>
      </c>
      <c r="O85" s="136">
        <f>(N85/M85)*100</f>
        <v>74.6974697469747</v>
      </c>
      <c r="P85" s="138"/>
    </row>
    <row r="86" spans="1:16" ht="3.75" customHeight="1">
      <c r="A86" s="145"/>
      <c r="B86" s="148"/>
      <c r="C86" s="146"/>
      <c r="D86" s="96"/>
      <c r="E86" s="96"/>
      <c r="F86" s="136"/>
      <c r="G86" s="147"/>
      <c r="H86" s="147"/>
      <c r="I86" s="136"/>
      <c r="J86" s="147"/>
      <c r="K86" s="147"/>
      <c r="L86" s="136"/>
      <c r="M86" s="147"/>
      <c r="N86" s="147"/>
      <c r="O86" s="136"/>
      <c r="P86" s="138"/>
    </row>
    <row r="87" spans="1:16" ht="9">
      <c r="A87" s="145" t="s">
        <v>161</v>
      </c>
      <c r="B87" s="148" t="s">
        <v>162</v>
      </c>
      <c r="C87" s="146" t="s">
        <v>163</v>
      </c>
      <c r="D87" s="140">
        <f aca="true" t="shared" si="17" ref="D87:D95">SUM(G87+J87+M87)</f>
        <v>122</v>
      </c>
      <c r="E87" s="140">
        <f aca="true" t="shared" si="18" ref="E87:E95">SUM(H87+K87+N87)</f>
        <v>100</v>
      </c>
      <c r="F87" s="136">
        <f aca="true" t="shared" si="19" ref="F87:F95">(E87/D87)*100</f>
        <v>81.9672131147541</v>
      </c>
      <c r="G87" s="147">
        <v>0</v>
      </c>
      <c r="H87" s="147">
        <v>0</v>
      </c>
      <c r="I87" s="136">
        <v>0</v>
      </c>
      <c r="J87" s="147">
        <v>30</v>
      </c>
      <c r="K87" s="147">
        <v>23</v>
      </c>
      <c r="L87" s="136">
        <f>(K87/J87)*100</f>
        <v>76.66666666666667</v>
      </c>
      <c r="M87" s="147">
        <v>92</v>
      </c>
      <c r="N87" s="147">
        <v>77</v>
      </c>
      <c r="O87" s="136">
        <f aca="true" t="shared" si="20" ref="O87:O95">(N87/M87)*100</f>
        <v>83.69565217391305</v>
      </c>
      <c r="P87" s="138"/>
    </row>
    <row r="88" spans="1:16" ht="9">
      <c r="A88" s="145"/>
      <c r="B88" s="148" t="s">
        <v>164</v>
      </c>
      <c r="C88" s="146" t="s">
        <v>165</v>
      </c>
      <c r="D88" s="140">
        <f t="shared" si="17"/>
        <v>78</v>
      </c>
      <c r="E88" s="140">
        <f t="shared" si="18"/>
        <v>43</v>
      </c>
      <c r="F88" s="136">
        <f t="shared" si="19"/>
        <v>55.12820512820513</v>
      </c>
      <c r="G88" s="147">
        <v>0</v>
      </c>
      <c r="H88" s="147">
        <v>0</v>
      </c>
      <c r="I88" s="136">
        <v>0</v>
      </c>
      <c r="J88" s="147">
        <v>11</v>
      </c>
      <c r="K88" s="147">
        <v>8</v>
      </c>
      <c r="L88" s="136">
        <f>(K88/J88)*100</f>
        <v>72.72727272727273</v>
      </c>
      <c r="M88" s="147">
        <v>67</v>
      </c>
      <c r="N88" s="147">
        <v>35</v>
      </c>
      <c r="O88" s="136">
        <f t="shared" si="20"/>
        <v>52.23880597014925</v>
      </c>
      <c r="P88" s="138"/>
    </row>
    <row r="89" spans="1:16" ht="9">
      <c r="A89" s="145"/>
      <c r="B89" s="148" t="s">
        <v>435</v>
      </c>
      <c r="C89" s="149" t="s">
        <v>436</v>
      </c>
      <c r="D89" s="140">
        <f t="shared" si="17"/>
        <v>152</v>
      </c>
      <c r="E89" s="140">
        <f t="shared" si="18"/>
        <v>106</v>
      </c>
      <c r="F89" s="136">
        <f t="shared" si="19"/>
        <v>69.73684210526315</v>
      </c>
      <c r="G89" s="147">
        <v>70</v>
      </c>
      <c r="H89" s="147">
        <v>49</v>
      </c>
      <c r="I89" s="136">
        <f aca="true" t="shared" si="21" ref="I89:I95">(H89/G89)*100</f>
        <v>70</v>
      </c>
      <c r="J89" s="147">
        <v>0</v>
      </c>
      <c r="K89" s="147">
        <v>0</v>
      </c>
      <c r="L89" s="136">
        <v>0</v>
      </c>
      <c r="M89" s="147">
        <v>82</v>
      </c>
      <c r="N89" s="147">
        <v>57</v>
      </c>
      <c r="O89" s="136">
        <f t="shared" si="20"/>
        <v>69.51219512195121</v>
      </c>
      <c r="P89" s="138"/>
    </row>
    <row r="90" spans="1:16" ht="9">
      <c r="A90" s="145"/>
      <c r="B90" s="148" t="s">
        <v>166</v>
      </c>
      <c r="C90" s="146" t="s">
        <v>167</v>
      </c>
      <c r="D90" s="140">
        <f t="shared" si="17"/>
        <v>159</v>
      </c>
      <c r="E90" s="140">
        <f t="shared" si="18"/>
        <v>125</v>
      </c>
      <c r="F90" s="136">
        <f t="shared" si="19"/>
        <v>78.61635220125787</v>
      </c>
      <c r="G90" s="147">
        <v>116</v>
      </c>
      <c r="H90" s="147">
        <v>100</v>
      </c>
      <c r="I90" s="136">
        <f t="shared" si="21"/>
        <v>86.20689655172413</v>
      </c>
      <c r="J90" s="147">
        <v>0</v>
      </c>
      <c r="K90" s="147">
        <v>0</v>
      </c>
      <c r="L90" s="136">
        <v>0</v>
      </c>
      <c r="M90" s="147">
        <v>43</v>
      </c>
      <c r="N90" s="147">
        <v>25</v>
      </c>
      <c r="O90" s="136">
        <f t="shared" si="20"/>
        <v>58.139534883720934</v>
      </c>
      <c r="P90" s="138"/>
    </row>
    <row r="91" spans="1:16" ht="9">
      <c r="A91" s="145" t="s">
        <v>168</v>
      </c>
      <c r="B91" s="148" t="s">
        <v>169</v>
      </c>
      <c r="C91" s="146" t="s">
        <v>170</v>
      </c>
      <c r="D91" s="140">
        <f t="shared" si="17"/>
        <v>202</v>
      </c>
      <c r="E91" s="140">
        <f t="shared" si="18"/>
        <v>158</v>
      </c>
      <c r="F91" s="136">
        <f t="shared" si="19"/>
        <v>78.21782178217822</v>
      </c>
      <c r="G91" s="147">
        <v>40</v>
      </c>
      <c r="H91" s="147">
        <v>43</v>
      </c>
      <c r="I91" s="136">
        <f t="shared" si="21"/>
        <v>107.5</v>
      </c>
      <c r="J91" s="147">
        <v>34</v>
      </c>
      <c r="K91" s="147">
        <v>31</v>
      </c>
      <c r="L91" s="136">
        <f>(K91/J91)*100</f>
        <v>91.17647058823529</v>
      </c>
      <c r="M91" s="147">
        <v>128</v>
      </c>
      <c r="N91" s="147">
        <v>84</v>
      </c>
      <c r="O91" s="136">
        <f t="shared" si="20"/>
        <v>65.625</v>
      </c>
      <c r="P91" s="138"/>
    </row>
    <row r="92" spans="1:16" ht="9">
      <c r="A92" s="145"/>
      <c r="B92" s="148" t="s">
        <v>437</v>
      </c>
      <c r="C92" s="146" t="s">
        <v>172</v>
      </c>
      <c r="D92" s="140">
        <f t="shared" si="17"/>
        <v>384</v>
      </c>
      <c r="E92" s="140">
        <f t="shared" si="18"/>
        <v>293</v>
      </c>
      <c r="F92" s="136">
        <f t="shared" si="19"/>
        <v>76.30208333333334</v>
      </c>
      <c r="G92" s="147">
        <v>93</v>
      </c>
      <c r="H92" s="147">
        <v>75</v>
      </c>
      <c r="I92" s="136">
        <f t="shared" si="21"/>
        <v>80.64516129032258</v>
      </c>
      <c r="J92" s="147">
        <v>39</v>
      </c>
      <c r="K92" s="147">
        <v>25</v>
      </c>
      <c r="L92" s="136">
        <f>(K92/J92)*100</f>
        <v>64.1025641025641</v>
      </c>
      <c r="M92" s="147">
        <v>252</v>
      </c>
      <c r="N92" s="147">
        <v>193</v>
      </c>
      <c r="O92" s="136">
        <f t="shared" si="20"/>
        <v>76.5873015873016</v>
      </c>
      <c r="P92" s="138"/>
    </row>
    <row r="93" spans="1:16" ht="9">
      <c r="A93" s="145"/>
      <c r="B93" s="148" t="s">
        <v>173</v>
      </c>
      <c r="C93" s="146" t="s">
        <v>174</v>
      </c>
      <c r="D93" s="140">
        <f t="shared" si="17"/>
        <v>95</v>
      </c>
      <c r="E93" s="140">
        <f t="shared" si="18"/>
        <v>73</v>
      </c>
      <c r="F93" s="136">
        <f t="shared" si="19"/>
        <v>76.84210526315789</v>
      </c>
      <c r="G93" s="147">
        <v>12</v>
      </c>
      <c r="H93" s="147">
        <v>8</v>
      </c>
      <c r="I93" s="136">
        <f t="shared" si="21"/>
        <v>66.66666666666666</v>
      </c>
      <c r="J93" s="147">
        <v>4</v>
      </c>
      <c r="K93" s="147">
        <v>3</v>
      </c>
      <c r="L93" s="136">
        <f>(K93/J93)*100</f>
        <v>75</v>
      </c>
      <c r="M93" s="147">
        <v>79</v>
      </c>
      <c r="N93" s="147">
        <v>62</v>
      </c>
      <c r="O93" s="136">
        <f t="shared" si="20"/>
        <v>78.48101265822784</v>
      </c>
      <c r="P93" s="138"/>
    </row>
    <row r="94" spans="1:16" ht="9">
      <c r="A94" s="145" t="s">
        <v>175</v>
      </c>
      <c r="B94" s="148" t="s">
        <v>176</v>
      </c>
      <c r="C94" s="146" t="s">
        <v>177</v>
      </c>
      <c r="D94" s="140">
        <f t="shared" si="17"/>
        <v>90</v>
      </c>
      <c r="E94" s="140">
        <f t="shared" si="18"/>
        <v>72</v>
      </c>
      <c r="F94" s="136">
        <f t="shared" si="19"/>
        <v>80</v>
      </c>
      <c r="G94" s="147">
        <v>12</v>
      </c>
      <c r="H94" s="147">
        <v>12</v>
      </c>
      <c r="I94" s="136">
        <f t="shared" si="21"/>
        <v>100</v>
      </c>
      <c r="J94" s="147">
        <v>27</v>
      </c>
      <c r="K94" s="147">
        <v>20</v>
      </c>
      <c r="L94" s="136">
        <f>(K94/J94)*100</f>
        <v>74.07407407407408</v>
      </c>
      <c r="M94" s="147">
        <v>51</v>
      </c>
      <c r="N94" s="147">
        <v>40</v>
      </c>
      <c r="O94" s="136">
        <f t="shared" si="20"/>
        <v>78.43137254901961</v>
      </c>
      <c r="P94" s="138"/>
    </row>
    <row r="95" spans="1:16" ht="9">
      <c r="A95" s="145"/>
      <c r="B95" s="148" t="s">
        <v>178</v>
      </c>
      <c r="C95" s="146" t="s">
        <v>179</v>
      </c>
      <c r="D95" s="140">
        <f t="shared" si="17"/>
        <v>160</v>
      </c>
      <c r="E95" s="140">
        <f t="shared" si="18"/>
        <v>137</v>
      </c>
      <c r="F95" s="136">
        <f t="shared" si="19"/>
        <v>85.625</v>
      </c>
      <c r="G95" s="147">
        <v>16</v>
      </c>
      <c r="H95" s="147">
        <v>10</v>
      </c>
      <c r="I95" s="136">
        <f t="shared" si="21"/>
        <v>62.5</v>
      </c>
      <c r="J95" s="147">
        <v>29</v>
      </c>
      <c r="K95" s="147">
        <v>21</v>
      </c>
      <c r="L95" s="136">
        <f>(K95/J95)*100</f>
        <v>72.41379310344827</v>
      </c>
      <c r="M95" s="147">
        <v>115</v>
      </c>
      <c r="N95" s="147">
        <v>106</v>
      </c>
      <c r="O95" s="136">
        <f t="shared" si="20"/>
        <v>92.17391304347827</v>
      </c>
      <c r="P95" s="138"/>
    </row>
    <row r="96" spans="1:16" ht="9">
      <c r="A96" s="145"/>
      <c r="B96" s="148"/>
      <c r="C96" s="146"/>
      <c r="D96" s="147"/>
      <c r="E96" s="147"/>
      <c r="F96" s="136"/>
      <c r="G96" s="147"/>
      <c r="H96" s="147"/>
      <c r="I96" s="136"/>
      <c r="J96" s="147"/>
      <c r="K96" s="147"/>
      <c r="L96" s="136"/>
      <c r="M96" s="147"/>
      <c r="N96" s="147"/>
      <c r="O96" s="136"/>
      <c r="P96" s="138"/>
    </row>
    <row r="97" spans="1:16" ht="9">
      <c r="A97" s="141" t="s">
        <v>438</v>
      </c>
      <c r="B97" s="148"/>
      <c r="C97" s="146"/>
      <c r="D97" s="147">
        <f>SUM(D99:D105)</f>
        <v>1649</v>
      </c>
      <c r="E97" s="147">
        <f>SUM(E99:E105)</f>
        <v>1228</v>
      </c>
      <c r="F97" s="136">
        <f>(E97/D97)*100</f>
        <v>74.46937537901759</v>
      </c>
      <c r="G97" s="147">
        <f>SUM(G99:G105)</f>
        <v>329</v>
      </c>
      <c r="H97" s="147">
        <f>SUM(H99:H105)</f>
        <v>233</v>
      </c>
      <c r="I97" s="136">
        <f>(H97/G97)*100</f>
        <v>70.82066869300911</v>
      </c>
      <c r="J97" s="147">
        <f>SUM(J99:J105)</f>
        <v>231</v>
      </c>
      <c r="K97" s="147">
        <f>SUM(K99:K105)</f>
        <v>163</v>
      </c>
      <c r="L97" s="136">
        <f>(K97/J97)*100</f>
        <v>70.56277056277057</v>
      </c>
      <c r="M97" s="147">
        <f>SUM(M99:M105)</f>
        <v>1088</v>
      </c>
      <c r="N97" s="147">
        <f>SUM(N99:N105)</f>
        <v>832</v>
      </c>
      <c r="O97" s="136">
        <f>(N97/M97)*100</f>
        <v>76.47058823529412</v>
      </c>
      <c r="P97" s="138"/>
    </row>
    <row r="98" spans="1:16" ht="3.75" customHeight="1">
      <c r="A98" s="145"/>
      <c r="B98" s="148"/>
      <c r="C98" s="146"/>
      <c r="D98" s="147"/>
      <c r="E98" s="147"/>
      <c r="F98" s="136"/>
      <c r="G98" s="147"/>
      <c r="H98" s="147"/>
      <c r="I98" s="136"/>
      <c r="J98" s="147"/>
      <c r="K98" s="147"/>
      <c r="L98" s="136"/>
      <c r="M98" s="147"/>
      <c r="N98" s="147"/>
      <c r="O98" s="136"/>
      <c r="P98" s="138"/>
    </row>
    <row r="99" spans="1:16" ht="9">
      <c r="A99" s="145" t="s">
        <v>181</v>
      </c>
      <c r="B99" s="148" t="s">
        <v>182</v>
      </c>
      <c r="C99" s="146" t="s">
        <v>183</v>
      </c>
      <c r="D99" s="140">
        <f>SUM(G99+J99+M99)</f>
        <v>263</v>
      </c>
      <c r="E99" s="140">
        <f>SUM(H99+K99+N99)</f>
        <v>206</v>
      </c>
      <c r="F99" s="136">
        <f>(E99/D99)*100</f>
        <v>78.32699619771863</v>
      </c>
      <c r="G99" s="147">
        <v>82</v>
      </c>
      <c r="H99" s="147">
        <v>60</v>
      </c>
      <c r="I99" s="136">
        <f>(H99/G99)*100</f>
        <v>73.17073170731707</v>
      </c>
      <c r="J99" s="147">
        <v>37</v>
      </c>
      <c r="K99" s="147">
        <v>28</v>
      </c>
      <c r="L99" s="136">
        <f>(K99/J99)*100</f>
        <v>75.67567567567568</v>
      </c>
      <c r="M99" s="147">
        <v>144</v>
      </c>
      <c r="N99" s="147">
        <v>118</v>
      </c>
      <c r="O99" s="136">
        <f>(N99/M99)*100</f>
        <v>81.94444444444444</v>
      </c>
      <c r="P99" s="138"/>
    </row>
    <row r="100" spans="1:16" ht="9">
      <c r="A100" s="145"/>
      <c r="B100" s="148" t="s">
        <v>184</v>
      </c>
      <c r="C100" s="146" t="s">
        <v>185</v>
      </c>
      <c r="D100" s="140">
        <f>SUM(G100+J100+M100)+1</f>
        <v>288</v>
      </c>
      <c r="E100" s="140">
        <f>SUM(H100+K100+N100)</f>
        <v>215</v>
      </c>
      <c r="F100" s="136">
        <f>(E100/D100)*100</f>
        <v>74.65277777777779</v>
      </c>
      <c r="G100" s="147">
        <v>38</v>
      </c>
      <c r="H100" s="147">
        <v>27</v>
      </c>
      <c r="I100" s="136">
        <f>(H100/G100)*100</f>
        <v>71.05263157894737</v>
      </c>
      <c r="J100" s="147">
        <v>42</v>
      </c>
      <c r="K100" s="147">
        <v>31</v>
      </c>
      <c r="L100" s="136">
        <f>(K100/J100)*100</f>
        <v>73.80952380952381</v>
      </c>
      <c r="M100" s="147">
        <v>207</v>
      </c>
      <c r="N100" s="147">
        <v>157</v>
      </c>
      <c r="O100" s="136">
        <f>(N100/M100)*100</f>
        <v>75.84541062801932</v>
      </c>
      <c r="P100" s="138"/>
    </row>
    <row r="101" spans="1:16" ht="9">
      <c r="A101" s="145"/>
      <c r="B101" s="148" t="s">
        <v>186</v>
      </c>
      <c r="C101" s="146" t="s">
        <v>187</v>
      </c>
      <c r="D101" s="140">
        <f>SUM(G101+J101+M101)</f>
        <v>348</v>
      </c>
      <c r="E101" s="140">
        <f>SUM(H101+K101+N101)</f>
        <v>241</v>
      </c>
      <c r="F101" s="136">
        <v>0</v>
      </c>
      <c r="G101" s="147">
        <v>94</v>
      </c>
      <c r="H101" s="147">
        <v>70</v>
      </c>
      <c r="I101" s="136">
        <v>0</v>
      </c>
      <c r="J101" s="147">
        <v>47</v>
      </c>
      <c r="K101" s="147">
        <v>30</v>
      </c>
      <c r="L101" s="136">
        <v>0</v>
      </c>
      <c r="M101" s="147">
        <v>207</v>
      </c>
      <c r="N101" s="147">
        <v>141</v>
      </c>
      <c r="O101" s="136">
        <v>0</v>
      </c>
      <c r="P101" s="138"/>
    </row>
    <row r="102" spans="1:16" ht="9">
      <c r="A102" s="145"/>
      <c r="B102" s="148" t="s">
        <v>188</v>
      </c>
      <c r="C102" s="146" t="s">
        <v>189</v>
      </c>
      <c r="D102" s="140">
        <f>SUM(G102+J102+M102)</f>
        <v>302</v>
      </c>
      <c r="E102" s="140">
        <f>SUM(H102+K102+N102)</f>
        <v>212</v>
      </c>
      <c r="F102" s="136">
        <f>(E102/D102)*100</f>
        <v>70.19867549668875</v>
      </c>
      <c r="G102" s="147">
        <v>46</v>
      </c>
      <c r="H102" s="147">
        <v>25</v>
      </c>
      <c r="I102" s="136">
        <f>(H102/G102)*100</f>
        <v>54.347826086956516</v>
      </c>
      <c r="J102" s="147">
        <v>54</v>
      </c>
      <c r="K102" s="147">
        <v>41</v>
      </c>
      <c r="L102" s="136">
        <f>(K102/J102)*100</f>
        <v>75.92592592592592</v>
      </c>
      <c r="M102" s="147">
        <v>202</v>
      </c>
      <c r="N102" s="147">
        <v>146</v>
      </c>
      <c r="O102" s="136">
        <f>(N102/M102)*100</f>
        <v>72.27722772277228</v>
      </c>
      <c r="P102" s="138"/>
    </row>
    <row r="103" spans="1:16" ht="9">
      <c r="A103" s="145"/>
      <c r="B103" s="148" t="s">
        <v>439</v>
      </c>
      <c r="C103" s="146" t="s">
        <v>191</v>
      </c>
      <c r="D103" s="140">
        <f>SUM(G103+J103+M103)</f>
        <v>94</v>
      </c>
      <c r="E103" s="140">
        <f>SUM(H103+K103+N103)</f>
        <v>74</v>
      </c>
      <c r="F103" s="136">
        <f>(E103/D103)*100</f>
        <v>78.72340425531915</v>
      </c>
      <c r="G103" s="147">
        <v>18</v>
      </c>
      <c r="H103" s="147">
        <v>17</v>
      </c>
      <c r="I103" s="136">
        <f>(H103/G103)*100</f>
        <v>94.44444444444444</v>
      </c>
      <c r="J103" s="147">
        <v>0</v>
      </c>
      <c r="K103" s="147">
        <v>0</v>
      </c>
      <c r="L103" s="136">
        <v>0</v>
      </c>
      <c r="M103" s="147">
        <v>76</v>
      </c>
      <c r="N103" s="147">
        <v>57</v>
      </c>
      <c r="O103" s="136">
        <f>(N103/M103)*100</f>
        <v>75</v>
      </c>
      <c r="P103" s="138"/>
    </row>
    <row r="104" spans="1:16" ht="9">
      <c r="A104" s="145" t="s">
        <v>192</v>
      </c>
      <c r="B104" s="148" t="s">
        <v>193</v>
      </c>
      <c r="C104" s="146" t="s">
        <v>194</v>
      </c>
      <c r="D104" s="140">
        <f>SUM(G104+J104+M104)</f>
        <v>354</v>
      </c>
      <c r="E104" s="140">
        <f>SUM(H104+K104+N104)</f>
        <v>280</v>
      </c>
      <c r="F104" s="136">
        <f>(E104/D104)*100</f>
        <v>79.09604519774011</v>
      </c>
      <c r="G104" s="147">
        <v>51</v>
      </c>
      <c r="H104" s="147">
        <v>34</v>
      </c>
      <c r="I104" s="136">
        <f>(H104/G104)*100</f>
        <v>66.66666666666666</v>
      </c>
      <c r="J104" s="147">
        <v>51</v>
      </c>
      <c r="K104" s="147">
        <v>33</v>
      </c>
      <c r="L104" s="136">
        <v>0</v>
      </c>
      <c r="M104" s="147">
        <v>252</v>
      </c>
      <c r="N104" s="147">
        <v>213</v>
      </c>
      <c r="O104" s="136">
        <f>(N104/M104)*100</f>
        <v>84.52380952380952</v>
      </c>
      <c r="P104" s="138"/>
    </row>
    <row r="105" spans="4:16" ht="10.5">
      <c r="D105" s="140"/>
      <c r="E105" s="140"/>
      <c r="F105" s="136"/>
      <c r="G105" s="147"/>
      <c r="H105" s="147"/>
      <c r="I105" s="136"/>
      <c r="J105" s="147"/>
      <c r="K105" s="147"/>
      <c r="L105" s="136"/>
      <c r="M105" s="147"/>
      <c r="N105" s="147"/>
      <c r="O105" s="136"/>
      <c r="P105" s="138"/>
    </row>
    <row r="106" spans="1:16" ht="9">
      <c r="A106" s="145"/>
      <c r="B106" s="148"/>
      <c r="C106" s="146"/>
      <c r="D106" s="147"/>
      <c r="E106" s="147"/>
      <c r="F106" s="136"/>
      <c r="G106" s="147"/>
      <c r="H106" s="147"/>
      <c r="I106" s="136"/>
      <c r="J106" s="147"/>
      <c r="K106" s="147"/>
      <c r="L106" s="136"/>
      <c r="M106" s="147"/>
      <c r="N106" s="147"/>
      <c r="O106" s="136"/>
      <c r="P106" s="138"/>
    </row>
    <row r="107" spans="1:16" ht="9">
      <c r="A107" s="141" t="s">
        <v>195</v>
      </c>
      <c r="B107" s="148"/>
      <c r="C107" s="146"/>
      <c r="D107" s="147">
        <f>SUM(D109:D115)</f>
        <v>1231</v>
      </c>
      <c r="E107" s="147">
        <f>SUM(E109:E115)</f>
        <v>974</v>
      </c>
      <c r="F107" s="136">
        <f>(E107/D107)*100</f>
        <v>79.12266450040617</v>
      </c>
      <c r="G107" s="147">
        <f>SUM(G109:G115)</f>
        <v>302</v>
      </c>
      <c r="H107" s="147">
        <f>SUM(H109:H115)</f>
        <v>237</v>
      </c>
      <c r="I107" s="136">
        <f>(H107/G107)*100</f>
        <v>78.47682119205298</v>
      </c>
      <c r="J107" s="147">
        <f>SUM(J109:J115)</f>
        <v>184</v>
      </c>
      <c r="K107" s="147">
        <f>SUM(K109:K115)</f>
        <v>138</v>
      </c>
      <c r="L107" s="136">
        <f>(K107/J107)*100</f>
        <v>75</v>
      </c>
      <c r="M107" s="147">
        <f>SUM(M109:M115)</f>
        <v>745</v>
      </c>
      <c r="N107" s="147">
        <f>SUM(N109:N115)</f>
        <v>599</v>
      </c>
      <c r="O107" s="136">
        <f>(N107/M107)*100</f>
        <v>80.40268456375838</v>
      </c>
      <c r="P107" s="138"/>
    </row>
    <row r="108" spans="1:16" ht="3.75" customHeight="1">
      <c r="A108" s="145"/>
      <c r="B108" s="148"/>
      <c r="C108" s="146"/>
      <c r="D108" s="147"/>
      <c r="E108" s="147"/>
      <c r="F108" s="136"/>
      <c r="G108" s="147"/>
      <c r="H108" s="147"/>
      <c r="I108" s="136"/>
      <c r="J108" s="147"/>
      <c r="K108" s="147"/>
      <c r="L108" s="136"/>
      <c r="M108" s="147"/>
      <c r="N108" s="147"/>
      <c r="O108" s="136"/>
      <c r="P108" s="138"/>
    </row>
    <row r="109" spans="1:16" ht="9">
      <c r="A109" s="145" t="s">
        <v>196</v>
      </c>
      <c r="B109" s="148" t="s">
        <v>440</v>
      </c>
      <c r="C109" s="146" t="s">
        <v>198</v>
      </c>
      <c r="D109" s="140">
        <f aca="true" t="shared" si="22" ref="D109:E115">SUM(G109+J109+M109)</f>
        <v>212</v>
      </c>
      <c r="E109" s="140">
        <f t="shared" si="22"/>
        <v>123</v>
      </c>
      <c r="F109" s="136">
        <f aca="true" t="shared" si="23" ref="F109:F115">(E109/D109)*100</f>
        <v>58.01886792452831</v>
      </c>
      <c r="G109" s="147">
        <v>62</v>
      </c>
      <c r="H109" s="147">
        <v>28</v>
      </c>
      <c r="I109" s="136">
        <f aca="true" t="shared" si="24" ref="I109:I114">(H109/G109)*100</f>
        <v>45.16129032258064</v>
      </c>
      <c r="J109" s="147">
        <v>27</v>
      </c>
      <c r="K109" s="147">
        <v>19</v>
      </c>
      <c r="L109" s="136">
        <f aca="true" t="shared" si="25" ref="L109:L115">(K109/J109)*100</f>
        <v>70.37037037037037</v>
      </c>
      <c r="M109" s="147">
        <v>123</v>
      </c>
      <c r="N109" s="147">
        <v>76</v>
      </c>
      <c r="O109" s="136">
        <f aca="true" t="shared" si="26" ref="O109:O115">(N109/M109)*100</f>
        <v>61.78861788617886</v>
      </c>
      <c r="P109" s="138"/>
    </row>
    <row r="110" spans="1:16" ht="9">
      <c r="A110" s="145"/>
      <c r="B110" s="148" t="s">
        <v>199</v>
      </c>
      <c r="C110" s="146" t="s">
        <v>200</v>
      </c>
      <c r="D110" s="140">
        <f t="shared" si="22"/>
        <v>109</v>
      </c>
      <c r="E110" s="140">
        <f t="shared" si="22"/>
        <v>103</v>
      </c>
      <c r="F110" s="136">
        <f t="shared" si="23"/>
        <v>94.4954128440367</v>
      </c>
      <c r="G110" s="147">
        <v>28</v>
      </c>
      <c r="H110" s="147">
        <v>24</v>
      </c>
      <c r="I110" s="136">
        <f t="shared" si="24"/>
        <v>85.71428571428571</v>
      </c>
      <c r="J110" s="147">
        <v>23</v>
      </c>
      <c r="K110" s="147">
        <v>22</v>
      </c>
      <c r="L110" s="136">
        <f t="shared" si="25"/>
        <v>95.65217391304348</v>
      </c>
      <c r="M110" s="147">
        <v>58</v>
      </c>
      <c r="N110" s="147">
        <v>57</v>
      </c>
      <c r="O110" s="136">
        <f t="shared" si="26"/>
        <v>98.27586206896551</v>
      </c>
      <c r="P110" s="138"/>
    </row>
    <row r="111" spans="1:16" ht="9">
      <c r="A111" s="145" t="s">
        <v>201</v>
      </c>
      <c r="B111" s="148" t="s">
        <v>202</v>
      </c>
      <c r="C111" s="146" t="s">
        <v>203</v>
      </c>
      <c r="D111" s="140">
        <f t="shared" si="22"/>
        <v>284</v>
      </c>
      <c r="E111" s="140">
        <f t="shared" si="22"/>
        <v>211</v>
      </c>
      <c r="F111" s="136">
        <f t="shared" si="23"/>
        <v>74.29577464788733</v>
      </c>
      <c r="G111" s="147">
        <v>25</v>
      </c>
      <c r="H111" s="147">
        <v>19</v>
      </c>
      <c r="I111" s="136">
        <f t="shared" si="24"/>
        <v>76</v>
      </c>
      <c r="J111" s="147">
        <v>48</v>
      </c>
      <c r="K111" s="147">
        <v>35</v>
      </c>
      <c r="L111" s="136">
        <f t="shared" si="25"/>
        <v>72.91666666666666</v>
      </c>
      <c r="M111" s="147">
        <v>211</v>
      </c>
      <c r="N111" s="147">
        <v>157</v>
      </c>
      <c r="O111" s="136">
        <f t="shared" si="26"/>
        <v>74.40758293838863</v>
      </c>
      <c r="P111" s="138"/>
    </row>
    <row r="112" spans="1:16" ht="9">
      <c r="A112" s="145"/>
      <c r="B112" s="148" t="s">
        <v>204</v>
      </c>
      <c r="C112" s="146" t="s">
        <v>205</v>
      </c>
      <c r="D112" s="140">
        <f t="shared" si="22"/>
        <v>171</v>
      </c>
      <c r="E112" s="140">
        <f t="shared" si="22"/>
        <v>129</v>
      </c>
      <c r="F112" s="136">
        <f t="shared" si="23"/>
        <v>75.43859649122807</v>
      </c>
      <c r="G112" s="147">
        <v>21</v>
      </c>
      <c r="H112" s="147">
        <v>17</v>
      </c>
      <c r="I112" s="136">
        <f t="shared" si="24"/>
        <v>80.95238095238095</v>
      </c>
      <c r="J112" s="147">
        <v>26</v>
      </c>
      <c r="K112" s="147">
        <v>19</v>
      </c>
      <c r="L112" s="136">
        <f t="shared" si="25"/>
        <v>73.07692307692307</v>
      </c>
      <c r="M112" s="147">
        <v>124</v>
      </c>
      <c r="N112" s="147">
        <v>93</v>
      </c>
      <c r="O112" s="136">
        <f t="shared" si="26"/>
        <v>75</v>
      </c>
      <c r="P112" s="138"/>
    </row>
    <row r="113" spans="1:16" ht="9">
      <c r="A113" s="145"/>
      <c r="B113" s="148" t="s">
        <v>206</v>
      </c>
      <c r="C113" s="146" t="s">
        <v>207</v>
      </c>
      <c r="D113" s="140">
        <f t="shared" si="22"/>
        <v>236</v>
      </c>
      <c r="E113" s="140">
        <f t="shared" si="22"/>
        <v>227</v>
      </c>
      <c r="F113" s="136">
        <f t="shared" si="23"/>
        <v>96.1864406779661</v>
      </c>
      <c r="G113" s="147">
        <v>149</v>
      </c>
      <c r="H113" s="147">
        <v>135</v>
      </c>
      <c r="I113" s="136">
        <f t="shared" si="24"/>
        <v>90.60402684563759</v>
      </c>
      <c r="J113" s="147">
        <v>6</v>
      </c>
      <c r="K113" s="147">
        <v>5</v>
      </c>
      <c r="L113" s="136">
        <f t="shared" si="25"/>
        <v>83.33333333333334</v>
      </c>
      <c r="M113" s="147">
        <v>81</v>
      </c>
      <c r="N113" s="147">
        <v>87</v>
      </c>
      <c r="O113" s="136">
        <f t="shared" si="26"/>
        <v>107.40740740740742</v>
      </c>
      <c r="P113" s="138"/>
    </row>
    <row r="114" spans="1:16" ht="9">
      <c r="A114" s="145"/>
      <c r="B114" s="148" t="s">
        <v>208</v>
      </c>
      <c r="C114" s="146" t="s">
        <v>209</v>
      </c>
      <c r="D114" s="140">
        <f t="shared" si="22"/>
        <v>139</v>
      </c>
      <c r="E114" s="140">
        <f t="shared" si="22"/>
        <v>119</v>
      </c>
      <c r="F114" s="136">
        <f t="shared" si="23"/>
        <v>85.61151079136691</v>
      </c>
      <c r="G114" s="147">
        <v>17</v>
      </c>
      <c r="H114" s="147">
        <v>14</v>
      </c>
      <c r="I114" s="136">
        <f t="shared" si="24"/>
        <v>82.35294117647058</v>
      </c>
      <c r="J114" s="147">
        <v>39</v>
      </c>
      <c r="K114" s="147">
        <v>30</v>
      </c>
      <c r="L114" s="136">
        <f t="shared" si="25"/>
        <v>76.92307692307693</v>
      </c>
      <c r="M114" s="147">
        <v>83</v>
      </c>
      <c r="N114" s="147">
        <v>75</v>
      </c>
      <c r="O114" s="136">
        <f t="shared" si="26"/>
        <v>90.36144578313254</v>
      </c>
      <c r="P114" s="138"/>
    </row>
    <row r="115" spans="1:16" ht="9">
      <c r="A115" s="145" t="s">
        <v>129</v>
      </c>
      <c r="B115" s="146" t="s">
        <v>210</v>
      </c>
      <c r="C115" s="146" t="s">
        <v>211</v>
      </c>
      <c r="D115" s="140">
        <f t="shared" si="22"/>
        <v>80</v>
      </c>
      <c r="E115" s="140">
        <f t="shared" si="22"/>
        <v>62</v>
      </c>
      <c r="F115" s="136">
        <f t="shared" si="23"/>
        <v>77.5</v>
      </c>
      <c r="G115" s="147">
        <v>0</v>
      </c>
      <c r="H115" s="147">
        <v>0</v>
      </c>
      <c r="I115" s="136">
        <v>0</v>
      </c>
      <c r="J115" s="147">
        <v>15</v>
      </c>
      <c r="K115" s="147">
        <v>8</v>
      </c>
      <c r="L115" s="136">
        <f t="shared" si="25"/>
        <v>53.333333333333336</v>
      </c>
      <c r="M115" s="147">
        <v>65</v>
      </c>
      <c r="N115" s="147">
        <v>54</v>
      </c>
      <c r="O115" s="136">
        <f t="shared" si="26"/>
        <v>83.07692307692308</v>
      </c>
      <c r="P115" s="138"/>
    </row>
    <row r="116" spans="1:16" ht="9">
      <c r="A116" s="145"/>
      <c r="B116" s="148"/>
      <c r="C116" s="146"/>
      <c r="D116" s="147"/>
      <c r="E116" s="147"/>
      <c r="F116" s="136"/>
      <c r="G116" s="147"/>
      <c r="H116" s="147"/>
      <c r="I116" s="136"/>
      <c r="J116" s="147"/>
      <c r="K116" s="147"/>
      <c r="L116" s="136"/>
      <c r="M116" s="147"/>
      <c r="N116" s="147"/>
      <c r="O116" s="136"/>
      <c r="P116" s="138"/>
    </row>
    <row r="117" spans="1:16" ht="9">
      <c r="A117" s="141" t="s">
        <v>212</v>
      </c>
      <c r="B117" s="148"/>
      <c r="C117" s="146"/>
      <c r="D117" s="147">
        <f>SUM(D119:D122)</f>
        <v>855</v>
      </c>
      <c r="E117" s="147">
        <f>SUM(E119:E122)</f>
        <v>709</v>
      </c>
      <c r="F117" s="136">
        <f>(E117/D117)*100</f>
        <v>82.92397660818713</v>
      </c>
      <c r="G117" s="147">
        <f>SUM(G119:G122)</f>
        <v>338</v>
      </c>
      <c r="H117" s="147">
        <f>SUM(H119:H122)</f>
        <v>288</v>
      </c>
      <c r="I117" s="136">
        <f>(H117/G117)*100</f>
        <v>85.20710059171599</v>
      </c>
      <c r="J117" s="147">
        <f>SUM(J119:J122)</f>
        <v>87</v>
      </c>
      <c r="K117" s="147">
        <f>SUM(K119:K122)</f>
        <v>65</v>
      </c>
      <c r="L117" s="136">
        <f>(K117/J117)*100</f>
        <v>74.71264367816092</v>
      </c>
      <c r="M117" s="147">
        <f>SUM(M119:M122)</f>
        <v>430</v>
      </c>
      <c r="N117" s="147">
        <f>SUM(N119:N122)</f>
        <v>356</v>
      </c>
      <c r="O117" s="136">
        <f>(N117/M117)*100</f>
        <v>82.7906976744186</v>
      </c>
      <c r="P117" s="138"/>
    </row>
    <row r="118" spans="1:16" ht="3.75" customHeight="1">
      <c r="A118" s="145"/>
      <c r="B118" s="148"/>
      <c r="C118" s="146"/>
      <c r="D118" s="147"/>
      <c r="E118" s="147"/>
      <c r="F118" s="136"/>
      <c r="G118" s="147"/>
      <c r="H118" s="147"/>
      <c r="I118" s="136"/>
      <c r="J118" s="147"/>
      <c r="K118" s="147"/>
      <c r="L118" s="136"/>
      <c r="M118" s="147"/>
      <c r="N118" s="147"/>
      <c r="O118" s="136"/>
      <c r="P118" s="138"/>
    </row>
    <row r="119" spans="1:16" ht="9">
      <c r="A119" s="145" t="s">
        <v>213</v>
      </c>
      <c r="B119" s="148" t="s">
        <v>214</v>
      </c>
      <c r="C119" s="146" t="s">
        <v>215</v>
      </c>
      <c r="D119" s="140">
        <f aca="true" t="shared" si="27" ref="D119:E122">SUM(G119+J119+M119)</f>
        <v>170</v>
      </c>
      <c r="E119" s="140">
        <f t="shared" si="27"/>
        <v>139</v>
      </c>
      <c r="F119" s="136">
        <f>(E119/D119)*100</f>
        <v>81.76470588235294</v>
      </c>
      <c r="G119" s="147">
        <v>78</v>
      </c>
      <c r="H119" s="147">
        <v>60</v>
      </c>
      <c r="I119" s="136">
        <f>(H119/G119)*100</f>
        <v>76.92307692307693</v>
      </c>
      <c r="J119" s="147">
        <v>0</v>
      </c>
      <c r="K119" s="147">
        <v>0</v>
      </c>
      <c r="L119" s="136">
        <v>0</v>
      </c>
      <c r="M119" s="147">
        <v>92</v>
      </c>
      <c r="N119" s="147">
        <v>79</v>
      </c>
      <c r="O119" s="136">
        <f>(N119/M119)*100</f>
        <v>85.86956521739131</v>
      </c>
      <c r="P119" s="138"/>
    </row>
    <row r="120" spans="1:16" ht="9">
      <c r="A120" s="145"/>
      <c r="B120" s="148" t="s">
        <v>216</v>
      </c>
      <c r="C120" s="146" t="s">
        <v>217</v>
      </c>
      <c r="D120" s="140">
        <f t="shared" si="27"/>
        <v>139</v>
      </c>
      <c r="E120" s="140">
        <f t="shared" si="27"/>
        <v>109</v>
      </c>
      <c r="F120" s="136">
        <f>(E120/D120)*100</f>
        <v>78.41726618705036</v>
      </c>
      <c r="G120" s="147">
        <v>48</v>
      </c>
      <c r="H120" s="147">
        <v>40</v>
      </c>
      <c r="I120" s="136">
        <f>(H120/G120)*100</f>
        <v>83.33333333333334</v>
      </c>
      <c r="J120" s="147">
        <v>19</v>
      </c>
      <c r="K120" s="147">
        <v>12</v>
      </c>
      <c r="L120" s="136">
        <f>(K120/J120)*100</f>
        <v>63.1578947368421</v>
      </c>
      <c r="M120" s="147">
        <v>72</v>
      </c>
      <c r="N120" s="147">
        <v>57</v>
      </c>
      <c r="O120" s="136">
        <f>(N120/M120)*100</f>
        <v>79.16666666666666</v>
      </c>
      <c r="P120" s="138"/>
    </row>
    <row r="121" spans="1:16" ht="9">
      <c r="A121" s="145"/>
      <c r="B121" s="148" t="s">
        <v>441</v>
      </c>
      <c r="C121" s="146" t="s">
        <v>219</v>
      </c>
      <c r="D121" s="140">
        <f t="shared" si="27"/>
        <v>385</v>
      </c>
      <c r="E121" s="140">
        <f t="shared" si="27"/>
        <v>318</v>
      </c>
      <c r="F121" s="136">
        <f>(E121/D121)*100</f>
        <v>82.5974025974026</v>
      </c>
      <c r="G121" s="147">
        <v>194</v>
      </c>
      <c r="H121" s="147">
        <v>172</v>
      </c>
      <c r="I121" s="136">
        <f>(H121/G121)*100</f>
        <v>88.65979381443299</v>
      </c>
      <c r="J121" s="147">
        <v>43</v>
      </c>
      <c r="K121" s="147">
        <v>37</v>
      </c>
      <c r="L121" s="136">
        <f>(K121/J121)*100</f>
        <v>86.04651162790698</v>
      </c>
      <c r="M121" s="147">
        <v>148</v>
      </c>
      <c r="N121" s="147">
        <v>109</v>
      </c>
      <c r="O121" s="136">
        <f>(N121/M121)*100</f>
        <v>73.64864864864865</v>
      </c>
      <c r="P121" s="138"/>
    </row>
    <row r="122" spans="1:16" ht="9">
      <c r="A122" s="145"/>
      <c r="B122" s="148" t="s">
        <v>220</v>
      </c>
      <c r="C122" s="146" t="s">
        <v>221</v>
      </c>
      <c r="D122" s="140">
        <f t="shared" si="27"/>
        <v>161</v>
      </c>
      <c r="E122" s="140">
        <f t="shared" si="27"/>
        <v>143</v>
      </c>
      <c r="F122" s="136">
        <f>(E122/D122)*100</f>
        <v>88.81987577639751</v>
      </c>
      <c r="G122" s="147">
        <v>18</v>
      </c>
      <c r="H122" s="147">
        <v>16</v>
      </c>
      <c r="I122" s="136">
        <f>(H122/G122)*100</f>
        <v>88.88888888888889</v>
      </c>
      <c r="J122" s="147">
        <v>25</v>
      </c>
      <c r="K122" s="147">
        <v>16</v>
      </c>
      <c r="L122" s="136">
        <f>(K122/J122)*100</f>
        <v>64</v>
      </c>
      <c r="M122" s="147">
        <v>118</v>
      </c>
      <c r="N122" s="147">
        <v>111</v>
      </c>
      <c r="O122" s="136">
        <f>(N122/M122)*100</f>
        <v>94.0677966101695</v>
      </c>
      <c r="P122" s="138"/>
    </row>
    <row r="123" spans="1:16" ht="9">
      <c r="A123" s="145"/>
      <c r="B123" s="148"/>
      <c r="C123" s="146"/>
      <c r="D123" s="147"/>
      <c r="E123" s="147"/>
      <c r="F123" s="136"/>
      <c r="G123" s="147"/>
      <c r="H123" s="147"/>
      <c r="I123" s="136"/>
      <c r="J123" s="147"/>
      <c r="K123" s="147"/>
      <c r="L123" s="136"/>
      <c r="M123" s="147"/>
      <c r="N123" s="147"/>
      <c r="O123" s="136"/>
      <c r="P123" s="138"/>
    </row>
    <row r="124" spans="1:16" ht="9">
      <c r="A124" s="141" t="s">
        <v>222</v>
      </c>
      <c r="B124" s="148"/>
      <c r="C124" s="146"/>
      <c r="D124" s="147">
        <f>SUM(D126:D134)</f>
        <v>1341</v>
      </c>
      <c r="E124" s="147">
        <f>SUM(E126:E134)</f>
        <v>1079</v>
      </c>
      <c r="F124" s="136">
        <f>(E124/D124)*100</f>
        <v>80.46234153616703</v>
      </c>
      <c r="G124" s="147">
        <f>SUM(G126:G134)</f>
        <v>685</v>
      </c>
      <c r="H124" s="147">
        <f>SUM(H126:H134)</f>
        <v>553</v>
      </c>
      <c r="I124" s="136">
        <f>(H124/G124)*100</f>
        <v>80.72992700729927</v>
      </c>
      <c r="J124" s="147">
        <f>SUM(J126:J134)</f>
        <v>108</v>
      </c>
      <c r="K124" s="147">
        <f>SUM(K126:K134)</f>
        <v>77</v>
      </c>
      <c r="L124" s="136">
        <f>(K124/J124)*100</f>
        <v>71.29629629629629</v>
      </c>
      <c r="M124" s="147">
        <f>SUM(M126:M134)</f>
        <v>548</v>
      </c>
      <c r="N124" s="147">
        <f>SUM(N126:N134)</f>
        <v>449</v>
      </c>
      <c r="O124" s="136">
        <f>(N124/M124)*100</f>
        <v>81.93430656934306</v>
      </c>
      <c r="P124" s="138"/>
    </row>
    <row r="125" spans="1:16" ht="3.75" customHeight="1">
      <c r="A125" s="145"/>
      <c r="B125" s="148"/>
      <c r="C125" s="146"/>
      <c r="D125" s="147"/>
      <c r="E125" s="147"/>
      <c r="F125" s="136"/>
      <c r="G125" s="147"/>
      <c r="H125" s="147"/>
      <c r="I125" s="136"/>
      <c r="J125" s="147"/>
      <c r="K125" s="147"/>
      <c r="L125" s="136"/>
      <c r="M125" s="147"/>
      <c r="N125" s="147"/>
      <c r="O125" s="136"/>
      <c r="P125" s="138"/>
    </row>
    <row r="126" spans="1:16" ht="9">
      <c r="A126" s="145" t="s">
        <v>223</v>
      </c>
      <c r="B126" s="148" t="s">
        <v>224</v>
      </c>
      <c r="C126" s="146" t="s">
        <v>225</v>
      </c>
      <c r="D126" s="140">
        <f aca="true" t="shared" si="28" ref="D126:E133">SUM(G126+J126+M126)</f>
        <v>309</v>
      </c>
      <c r="E126" s="140">
        <f t="shared" si="28"/>
        <v>266</v>
      </c>
      <c r="F126" s="136">
        <f aca="true" t="shared" si="29" ref="F126:F133">(E126/D126)*100</f>
        <v>86.08414239482201</v>
      </c>
      <c r="G126" s="147">
        <v>74</v>
      </c>
      <c r="H126" s="147">
        <v>55</v>
      </c>
      <c r="I126" s="136">
        <f>(H126/G126)*100</f>
        <v>74.32432432432432</v>
      </c>
      <c r="J126" s="147">
        <v>4</v>
      </c>
      <c r="K126" s="147">
        <v>2</v>
      </c>
      <c r="L126" s="136">
        <f>(K126/J126)*100</f>
        <v>50</v>
      </c>
      <c r="M126" s="147">
        <v>231</v>
      </c>
      <c r="N126" s="147">
        <v>209</v>
      </c>
      <c r="O126" s="136">
        <f aca="true" t="shared" si="30" ref="O126:O133">(N126/M126)*100</f>
        <v>90.47619047619048</v>
      </c>
      <c r="P126" s="138"/>
    </row>
    <row r="127" spans="1:16" ht="9">
      <c r="A127" s="145" t="s">
        <v>226</v>
      </c>
      <c r="B127" s="148" t="s">
        <v>227</v>
      </c>
      <c r="C127" s="146" t="s">
        <v>228</v>
      </c>
      <c r="D127" s="140">
        <f t="shared" si="28"/>
        <v>138</v>
      </c>
      <c r="E127" s="140">
        <f t="shared" si="28"/>
        <v>103</v>
      </c>
      <c r="F127" s="136">
        <f t="shared" si="29"/>
        <v>74.63768115942028</v>
      </c>
      <c r="G127" s="147">
        <v>12</v>
      </c>
      <c r="H127" s="147">
        <v>7</v>
      </c>
      <c r="I127" s="136">
        <f>(H127/G127)*100</f>
        <v>58.333333333333336</v>
      </c>
      <c r="J127" s="147">
        <v>31</v>
      </c>
      <c r="K127" s="147">
        <v>23</v>
      </c>
      <c r="L127" s="136">
        <f>(K127/J127)*100</f>
        <v>74.19354838709677</v>
      </c>
      <c r="M127" s="147">
        <v>95</v>
      </c>
      <c r="N127" s="147">
        <v>73</v>
      </c>
      <c r="O127" s="136">
        <f t="shared" si="30"/>
        <v>76.84210526315789</v>
      </c>
      <c r="P127" s="138"/>
    </row>
    <row r="128" spans="1:16" ht="9">
      <c r="A128" s="96"/>
      <c r="B128" s="148" t="s">
        <v>229</v>
      </c>
      <c r="C128" s="146" t="s">
        <v>230</v>
      </c>
      <c r="D128" s="140">
        <f t="shared" si="28"/>
        <v>320</v>
      </c>
      <c r="E128" s="140">
        <f t="shared" si="28"/>
        <v>229</v>
      </c>
      <c r="F128" s="136">
        <f t="shared" si="29"/>
        <v>71.5625</v>
      </c>
      <c r="G128" s="147">
        <v>304</v>
      </c>
      <c r="H128" s="147">
        <v>223</v>
      </c>
      <c r="I128" s="136">
        <f>(H128/G128)*100</f>
        <v>73.35526315789474</v>
      </c>
      <c r="J128" s="147">
        <v>0</v>
      </c>
      <c r="K128" s="147">
        <v>0</v>
      </c>
      <c r="L128" s="136">
        <v>0</v>
      </c>
      <c r="M128" s="147">
        <v>16</v>
      </c>
      <c r="N128" s="147">
        <v>6</v>
      </c>
      <c r="O128" s="136">
        <f t="shared" si="30"/>
        <v>37.5</v>
      </c>
      <c r="P128" s="138"/>
    </row>
    <row r="129" spans="1:16" ht="9">
      <c r="A129" s="96"/>
      <c r="B129" s="148" t="s">
        <v>442</v>
      </c>
      <c r="C129" s="146" t="s">
        <v>443</v>
      </c>
      <c r="D129" s="140">
        <f t="shared" si="28"/>
        <v>26</v>
      </c>
      <c r="E129" s="140">
        <f t="shared" si="28"/>
        <v>21</v>
      </c>
      <c r="F129" s="136">
        <f t="shared" si="29"/>
        <v>80.76923076923077</v>
      </c>
      <c r="G129" s="147">
        <v>0</v>
      </c>
      <c r="H129" s="147">
        <v>0</v>
      </c>
      <c r="I129" s="136">
        <v>0</v>
      </c>
      <c r="J129" s="147">
        <v>0</v>
      </c>
      <c r="K129" s="147">
        <v>0</v>
      </c>
      <c r="L129" s="136">
        <v>0</v>
      </c>
      <c r="M129" s="147">
        <v>26</v>
      </c>
      <c r="N129" s="147">
        <v>21</v>
      </c>
      <c r="O129" s="136">
        <f t="shared" si="30"/>
        <v>80.76923076923077</v>
      </c>
      <c r="P129" s="138"/>
    </row>
    <row r="130" spans="1:16" ht="9">
      <c r="A130" s="145" t="s">
        <v>231</v>
      </c>
      <c r="B130" s="148" t="s">
        <v>232</v>
      </c>
      <c r="C130" s="146" t="s">
        <v>233</v>
      </c>
      <c r="D130" s="140">
        <f t="shared" si="28"/>
        <v>111</v>
      </c>
      <c r="E130" s="140">
        <f t="shared" si="28"/>
        <v>89</v>
      </c>
      <c r="F130" s="136">
        <f t="shared" si="29"/>
        <v>80.18018018018019</v>
      </c>
      <c r="G130" s="147">
        <v>18</v>
      </c>
      <c r="H130" s="147">
        <v>15</v>
      </c>
      <c r="I130" s="136">
        <f>(H130/G130)*100</f>
        <v>83.33333333333334</v>
      </c>
      <c r="J130" s="147">
        <v>44</v>
      </c>
      <c r="K130" s="147">
        <v>28</v>
      </c>
      <c r="L130" s="136">
        <f>(K130/J130)*100</f>
        <v>63.63636363636363</v>
      </c>
      <c r="M130" s="147">
        <v>49</v>
      </c>
      <c r="N130" s="147">
        <v>46</v>
      </c>
      <c r="O130" s="136">
        <f t="shared" si="30"/>
        <v>93.87755102040816</v>
      </c>
      <c r="P130" s="138"/>
    </row>
    <row r="131" spans="1:16" ht="9">
      <c r="A131" s="145"/>
      <c r="B131" s="148" t="s">
        <v>234</v>
      </c>
      <c r="C131" s="146" t="s">
        <v>235</v>
      </c>
      <c r="D131" s="140">
        <f t="shared" si="28"/>
        <v>270</v>
      </c>
      <c r="E131" s="140">
        <f t="shared" si="28"/>
        <v>234</v>
      </c>
      <c r="F131" s="136">
        <f t="shared" si="29"/>
        <v>86.66666666666667</v>
      </c>
      <c r="G131" s="147">
        <v>239</v>
      </c>
      <c r="H131" s="147">
        <v>216</v>
      </c>
      <c r="I131" s="136">
        <f>(H131/G131)*100</f>
        <v>90.3765690376569</v>
      </c>
      <c r="J131" s="147">
        <v>0</v>
      </c>
      <c r="K131" s="147">
        <v>0</v>
      </c>
      <c r="L131" s="136">
        <v>0</v>
      </c>
      <c r="M131" s="147">
        <v>31</v>
      </c>
      <c r="N131" s="147">
        <v>18</v>
      </c>
      <c r="O131" s="136">
        <f t="shared" si="30"/>
        <v>58.06451612903226</v>
      </c>
      <c r="P131" s="138"/>
    </row>
    <row r="132" spans="1:16" ht="9">
      <c r="A132" s="145"/>
      <c r="B132" s="148" t="s">
        <v>236</v>
      </c>
      <c r="C132" s="146" t="s">
        <v>237</v>
      </c>
      <c r="D132" s="140">
        <f t="shared" si="28"/>
        <v>134</v>
      </c>
      <c r="E132" s="140">
        <f t="shared" si="28"/>
        <v>117</v>
      </c>
      <c r="F132" s="136">
        <f t="shared" si="29"/>
        <v>87.31343283582089</v>
      </c>
      <c r="G132" s="147">
        <v>38</v>
      </c>
      <c r="H132" s="147">
        <v>37</v>
      </c>
      <c r="I132" s="136">
        <f>(H132/G132)*100</f>
        <v>97.36842105263158</v>
      </c>
      <c r="J132" s="147">
        <v>29</v>
      </c>
      <c r="K132" s="147">
        <v>24</v>
      </c>
      <c r="L132" s="136">
        <f>(K132/J132)*100</f>
        <v>82.75862068965517</v>
      </c>
      <c r="M132" s="147">
        <v>67</v>
      </c>
      <c r="N132" s="147">
        <v>56</v>
      </c>
      <c r="O132" s="136">
        <f t="shared" si="30"/>
        <v>83.5820895522388</v>
      </c>
      <c r="P132" s="138"/>
    </row>
    <row r="133" spans="1:16" ht="9">
      <c r="A133" s="145"/>
      <c r="B133" s="148" t="s">
        <v>238</v>
      </c>
      <c r="C133" s="146" t="s">
        <v>239</v>
      </c>
      <c r="D133" s="140">
        <f t="shared" si="28"/>
        <v>33</v>
      </c>
      <c r="E133" s="140">
        <f t="shared" si="28"/>
        <v>20</v>
      </c>
      <c r="F133" s="136">
        <f t="shared" si="29"/>
        <v>60.60606060606061</v>
      </c>
      <c r="G133" s="147">
        <v>0</v>
      </c>
      <c r="H133" s="147">
        <v>0</v>
      </c>
      <c r="I133" s="136">
        <v>0</v>
      </c>
      <c r="J133" s="147">
        <v>0</v>
      </c>
      <c r="K133" s="147">
        <v>0</v>
      </c>
      <c r="L133" s="136">
        <v>0</v>
      </c>
      <c r="M133" s="147">
        <v>33</v>
      </c>
      <c r="N133" s="147">
        <v>20</v>
      </c>
      <c r="O133" s="136">
        <f t="shared" si="30"/>
        <v>60.60606060606061</v>
      </c>
      <c r="P133" s="138"/>
    </row>
    <row r="134" spans="1:16" ht="9">
      <c r="A134" s="96"/>
      <c r="C134" s="96"/>
      <c r="D134" s="147"/>
      <c r="E134" s="147"/>
      <c r="F134" s="136"/>
      <c r="G134" s="147"/>
      <c r="H134" s="147"/>
      <c r="I134" s="136"/>
      <c r="J134" s="147"/>
      <c r="K134" s="147"/>
      <c r="L134" s="136"/>
      <c r="M134" s="147"/>
      <c r="N134" s="147"/>
      <c r="O134" s="136"/>
      <c r="P134" s="138"/>
    </row>
    <row r="135" spans="1:16" ht="9">
      <c r="A135" s="145"/>
      <c r="B135" s="148"/>
      <c r="C135" s="146"/>
      <c r="D135" s="147"/>
      <c r="E135" s="147"/>
      <c r="F135" s="136"/>
      <c r="G135" s="147"/>
      <c r="H135" s="147"/>
      <c r="I135" s="136"/>
      <c r="J135" s="147"/>
      <c r="K135" s="147"/>
      <c r="L135" s="136"/>
      <c r="M135" s="147"/>
      <c r="N135" s="147"/>
      <c r="O135" s="136"/>
      <c r="P135" s="138"/>
    </row>
    <row r="136" spans="1:16" ht="9">
      <c r="A136" s="141" t="s">
        <v>444</v>
      </c>
      <c r="B136" s="148"/>
      <c r="C136" s="146"/>
      <c r="D136" s="147">
        <f>SUM(D138:D145)</f>
        <v>1423</v>
      </c>
      <c r="E136" s="147">
        <f>SUM(E138:E145)</f>
        <v>1111</v>
      </c>
      <c r="F136" s="136">
        <f>(E136/D136)*100</f>
        <v>78.07449051300071</v>
      </c>
      <c r="G136" s="147">
        <f>SUM(G138:G145)</f>
        <v>574</v>
      </c>
      <c r="H136" s="147">
        <f>SUM(H138:H145)</f>
        <v>465</v>
      </c>
      <c r="I136" s="136">
        <f>(H136/G136)*100</f>
        <v>81.01045296167247</v>
      </c>
      <c r="J136" s="147">
        <f>SUM(J138:J145)</f>
        <v>147</v>
      </c>
      <c r="K136" s="147">
        <f>SUM(K138:K145)</f>
        <v>102</v>
      </c>
      <c r="L136" s="136">
        <f>(K136/J136)*100</f>
        <v>69.38775510204081</v>
      </c>
      <c r="M136" s="147">
        <f>SUM(M138:M145)</f>
        <v>702</v>
      </c>
      <c r="N136" s="147">
        <f>SUM(N138:N145)</f>
        <v>544</v>
      </c>
      <c r="O136" s="136">
        <f>(N136/M136)*100</f>
        <v>77.49287749287748</v>
      </c>
      <c r="P136" s="138"/>
    </row>
    <row r="137" spans="1:16" ht="3.75" customHeight="1">
      <c r="A137" s="145"/>
      <c r="B137" s="148"/>
      <c r="C137" s="146"/>
      <c r="D137" s="147"/>
      <c r="E137" s="147"/>
      <c r="F137" s="136"/>
      <c r="G137" s="147"/>
      <c r="H137" s="147"/>
      <c r="I137" s="136"/>
      <c r="J137" s="147"/>
      <c r="K137" s="147"/>
      <c r="L137" s="136"/>
      <c r="M137" s="147"/>
      <c r="N137" s="147"/>
      <c r="O137" s="136"/>
      <c r="P137" s="138"/>
    </row>
    <row r="138" spans="1:16" ht="9">
      <c r="A138" s="145" t="s">
        <v>223</v>
      </c>
      <c r="B138" s="148" t="s">
        <v>241</v>
      </c>
      <c r="C138" s="146" t="s">
        <v>242</v>
      </c>
      <c r="D138" s="140">
        <f aca="true" t="shared" si="31" ref="D138:E145">SUM(G138+J138+M138)</f>
        <v>215</v>
      </c>
      <c r="E138" s="140">
        <f t="shared" si="31"/>
        <v>165</v>
      </c>
      <c r="F138" s="136">
        <f aca="true" t="shared" si="32" ref="F138:F145">(E138/D138)*100</f>
        <v>76.74418604651163</v>
      </c>
      <c r="G138" s="147">
        <v>58</v>
      </c>
      <c r="H138" s="147">
        <v>49</v>
      </c>
      <c r="I138" s="136">
        <f>(H138/G138)*100</f>
        <v>84.48275862068965</v>
      </c>
      <c r="J138" s="147">
        <v>25</v>
      </c>
      <c r="K138" s="147">
        <v>14</v>
      </c>
      <c r="L138" s="136">
        <f>(K138/J138)*100</f>
        <v>56.00000000000001</v>
      </c>
      <c r="M138" s="147">
        <v>132</v>
      </c>
      <c r="N138" s="147">
        <v>102</v>
      </c>
      <c r="O138" s="136">
        <f aca="true" t="shared" si="33" ref="O138:O145">(N138/M138)*100</f>
        <v>77.27272727272727</v>
      </c>
      <c r="P138" s="138"/>
    </row>
    <row r="139" spans="1:16" ht="9">
      <c r="A139" s="145"/>
      <c r="B139" s="148" t="s">
        <v>445</v>
      </c>
      <c r="C139" s="149" t="s">
        <v>446</v>
      </c>
      <c r="D139" s="140">
        <f t="shared" si="31"/>
        <v>125</v>
      </c>
      <c r="E139" s="140">
        <f t="shared" si="31"/>
        <v>102</v>
      </c>
      <c r="F139" s="136">
        <f t="shared" si="32"/>
        <v>81.6</v>
      </c>
      <c r="G139" s="147">
        <v>3</v>
      </c>
      <c r="H139" s="147">
        <v>3</v>
      </c>
      <c r="I139" s="136">
        <f>(H139/G139)*100</f>
        <v>100</v>
      </c>
      <c r="J139" s="147">
        <v>21</v>
      </c>
      <c r="K139" s="147">
        <v>12</v>
      </c>
      <c r="L139" s="136">
        <f>(K139/J139)*100</f>
        <v>57.14285714285714</v>
      </c>
      <c r="M139" s="147">
        <v>101</v>
      </c>
      <c r="N139" s="147">
        <v>87</v>
      </c>
      <c r="O139" s="136">
        <f t="shared" si="33"/>
        <v>86.13861386138613</v>
      </c>
      <c r="P139" s="138"/>
    </row>
    <row r="140" spans="1:16" ht="9">
      <c r="A140" s="145"/>
      <c r="B140" s="148" t="s">
        <v>243</v>
      </c>
      <c r="C140" s="146" t="s">
        <v>244</v>
      </c>
      <c r="D140" s="140">
        <f t="shared" si="31"/>
        <v>429</v>
      </c>
      <c r="E140" s="140">
        <f t="shared" si="31"/>
        <v>306</v>
      </c>
      <c r="F140" s="136">
        <f t="shared" si="32"/>
        <v>71.32867132867133</v>
      </c>
      <c r="G140" s="147">
        <v>150</v>
      </c>
      <c r="H140" s="147">
        <v>103</v>
      </c>
      <c r="I140" s="136">
        <f>(H140/G140)*100</f>
        <v>68.66666666666667</v>
      </c>
      <c r="J140" s="147">
        <v>43</v>
      </c>
      <c r="K140" s="147">
        <v>32</v>
      </c>
      <c r="L140" s="136">
        <f>(K140/J140)*100</f>
        <v>74.4186046511628</v>
      </c>
      <c r="M140" s="147">
        <v>236</v>
      </c>
      <c r="N140" s="147">
        <v>171</v>
      </c>
      <c r="O140" s="136">
        <f t="shared" si="33"/>
        <v>72.45762711864407</v>
      </c>
      <c r="P140" s="138"/>
    </row>
    <row r="141" spans="1:16" ht="9">
      <c r="A141" s="151"/>
      <c r="B141" s="148" t="s">
        <v>245</v>
      </c>
      <c r="C141" s="146" t="s">
        <v>246</v>
      </c>
      <c r="D141" s="140">
        <f t="shared" si="31"/>
        <v>237</v>
      </c>
      <c r="E141" s="140">
        <f t="shared" si="31"/>
        <v>212</v>
      </c>
      <c r="F141" s="136">
        <f t="shared" si="32"/>
        <v>89.45147679324894</v>
      </c>
      <c r="G141" s="147">
        <v>211</v>
      </c>
      <c r="H141" s="147">
        <v>190</v>
      </c>
      <c r="I141" s="136">
        <f>(H141/G141)*100</f>
        <v>90.04739336492891</v>
      </c>
      <c r="J141" s="147">
        <v>0</v>
      </c>
      <c r="K141" s="147">
        <v>0</v>
      </c>
      <c r="L141" s="136">
        <v>0</v>
      </c>
      <c r="M141" s="147">
        <v>26</v>
      </c>
      <c r="N141" s="147">
        <v>22</v>
      </c>
      <c r="O141" s="136">
        <f t="shared" si="33"/>
        <v>84.61538461538461</v>
      </c>
      <c r="P141" s="138"/>
    </row>
    <row r="142" spans="1:16" ht="9">
      <c r="A142" s="145" t="s">
        <v>231</v>
      </c>
      <c r="B142" s="148" t="s">
        <v>247</v>
      </c>
      <c r="C142" s="146" t="s">
        <v>248</v>
      </c>
      <c r="D142" s="140">
        <f t="shared" si="31"/>
        <v>17</v>
      </c>
      <c r="E142" s="140">
        <f t="shared" si="31"/>
        <v>16</v>
      </c>
      <c r="F142" s="136">
        <f t="shared" si="32"/>
        <v>94.11764705882352</v>
      </c>
      <c r="G142" s="147">
        <v>0</v>
      </c>
      <c r="H142" s="147">
        <v>0</v>
      </c>
      <c r="I142" s="136">
        <v>0</v>
      </c>
      <c r="J142" s="147">
        <v>2</v>
      </c>
      <c r="K142" s="147">
        <v>1</v>
      </c>
      <c r="L142" s="136">
        <f>(K142/J142)*100</f>
        <v>50</v>
      </c>
      <c r="M142" s="147">
        <v>15</v>
      </c>
      <c r="N142" s="147">
        <v>15</v>
      </c>
      <c r="O142" s="136">
        <f t="shared" si="33"/>
        <v>100</v>
      </c>
      <c r="P142" s="138"/>
    </row>
    <row r="143" spans="1:16" ht="9">
      <c r="A143" s="145" t="s">
        <v>249</v>
      </c>
      <c r="B143" s="148" t="s">
        <v>250</v>
      </c>
      <c r="C143" s="146" t="s">
        <v>251</v>
      </c>
      <c r="D143" s="140">
        <f t="shared" si="31"/>
        <v>93</v>
      </c>
      <c r="E143" s="140">
        <f t="shared" si="31"/>
        <v>80</v>
      </c>
      <c r="F143" s="136">
        <f t="shared" si="32"/>
        <v>86.02150537634408</v>
      </c>
      <c r="G143" s="147">
        <v>15</v>
      </c>
      <c r="H143" s="147">
        <v>19</v>
      </c>
      <c r="I143" s="136">
        <f>(H143/G143)*100</f>
        <v>126.66666666666666</v>
      </c>
      <c r="J143" s="147">
        <v>24</v>
      </c>
      <c r="K143" s="147">
        <v>18</v>
      </c>
      <c r="L143" s="136">
        <f>(K143/J143)*100</f>
        <v>75</v>
      </c>
      <c r="M143" s="147">
        <v>54</v>
      </c>
      <c r="N143" s="147">
        <v>43</v>
      </c>
      <c r="O143" s="136">
        <f t="shared" si="33"/>
        <v>79.62962962962963</v>
      </c>
      <c r="P143" s="138"/>
    </row>
    <row r="144" spans="1:16" ht="9">
      <c r="A144" s="151"/>
      <c r="B144" s="148" t="s">
        <v>252</v>
      </c>
      <c r="C144" s="146" t="s">
        <v>253</v>
      </c>
      <c r="D144" s="140">
        <f t="shared" si="31"/>
        <v>182</v>
      </c>
      <c r="E144" s="140">
        <f t="shared" si="31"/>
        <v>137</v>
      </c>
      <c r="F144" s="136">
        <f t="shared" si="32"/>
        <v>75.27472527472527</v>
      </c>
      <c r="G144" s="147">
        <v>22</v>
      </c>
      <c r="H144" s="147">
        <v>17</v>
      </c>
      <c r="I144" s="136">
        <f>(H144/G144)*100</f>
        <v>77.27272727272727</v>
      </c>
      <c r="J144" s="147">
        <v>32</v>
      </c>
      <c r="K144" s="147">
        <v>25</v>
      </c>
      <c r="L144" s="136">
        <f>(K144/J144)*100</f>
        <v>78.125</v>
      </c>
      <c r="M144" s="147">
        <v>128</v>
      </c>
      <c r="N144" s="147">
        <v>95</v>
      </c>
      <c r="O144" s="136">
        <f t="shared" si="33"/>
        <v>74.21875</v>
      </c>
      <c r="P144" s="138"/>
    </row>
    <row r="145" spans="1:16" ht="9">
      <c r="A145" s="145"/>
      <c r="B145" s="148" t="s">
        <v>254</v>
      </c>
      <c r="C145" s="146" t="s">
        <v>255</v>
      </c>
      <c r="D145" s="140">
        <f t="shared" si="31"/>
        <v>125</v>
      </c>
      <c r="E145" s="140">
        <f t="shared" si="31"/>
        <v>93</v>
      </c>
      <c r="F145" s="136">
        <f t="shared" si="32"/>
        <v>74.4</v>
      </c>
      <c r="G145" s="147">
        <v>115</v>
      </c>
      <c r="H145" s="147">
        <v>84</v>
      </c>
      <c r="I145" s="136">
        <f>(H145/G145)*100</f>
        <v>73.04347826086956</v>
      </c>
      <c r="J145" s="147">
        <v>0</v>
      </c>
      <c r="K145" s="147">
        <v>0</v>
      </c>
      <c r="L145" s="136">
        <v>0</v>
      </c>
      <c r="M145" s="147">
        <v>10</v>
      </c>
      <c r="N145" s="147">
        <v>9</v>
      </c>
      <c r="O145" s="136">
        <f t="shared" si="33"/>
        <v>90</v>
      </c>
      <c r="P145" s="138"/>
    </row>
    <row r="146" spans="1:16" ht="9">
      <c r="A146" s="145"/>
      <c r="B146" s="148"/>
      <c r="C146" s="14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138"/>
    </row>
    <row r="147" spans="1:16" ht="9">
      <c r="A147" s="141" t="s">
        <v>447</v>
      </c>
      <c r="B147" s="148"/>
      <c r="C147" s="146"/>
      <c r="D147" s="147">
        <f>SUM(D149:D154)</f>
        <v>494</v>
      </c>
      <c r="E147" s="147">
        <f>SUM(E149:E154)</f>
        <v>341</v>
      </c>
      <c r="F147" s="136">
        <f>(E147/D147)*100</f>
        <v>69.02834008097166</v>
      </c>
      <c r="G147" s="147">
        <f>SUM(G149:G154)</f>
        <v>133</v>
      </c>
      <c r="H147" s="147">
        <f>SUM(H149:H154)</f>
        <v>86</v>
      </c>
      <c r="I147" s="136">
        <f>(H147/G147)*100</f>
        <v>64.66165413533834</v>
      </c>
      <c r="J147" s="147">
        <f>SUM(J149:J154)</f>
        <v>127</v>
      </c>
      <c r="K147" s="147">
        <f>SUM(K149:K154)</f>
        <v>78</v>
      </c>
      <c r="L147" s="136">
        <f>(K147/J147)*100</f>
        <v>61.417322834645674</v>
      </c>
      <c r="M147" s="147">
        <f>SUM(M149:M154)</f>
        <v>234</v>
      </c>
      <c r="N147" s="147">
        <f>SUM(N149:N154)</f>
        <v>177</v>
      </c>
      <c r="O147" s="136">
        <f>(N147/M147)*100</f>
        <v>75.64102564102564</v>
      </c>
      <c r="P147" s="138"/>
    </row>
    <row r="148" spans="1:16" ht="3.75" customHeight="1">
      <c r="A148" s="145"/>
      <c r="B148" s="148"/>
      <c r="C148" s="146"/>
      <c r="D148" s="147"/>
      <c r="E148" s="147"/>
      <c r="F148" s="136"/>
      <c r="G148" s="147"/>
      <c r="H148" s="147"/>
      <c r="I148" s="136"/>
      <c r="J148" s="147"/>
      <c r="K148" s="147"/>
      <c r="L148" s="136"/>
      <c r="M148" s="147"/>
      <c r="N148" s="147"/>
      <c r="O148" s="136"/>
      <c r="P148" s="138"/>
    </row>
    <row r="149" spans="1:16" ht="9">
      <c r="A149" s="145" t="s">
        <v>257</v>
      </c>
      <c r="B149" s="148" t="s">
        <v>258</v>
      </c>
      <c r="C149" s="146" t="s">
        <v>259</v>
      </c>
      <c r="D149" s="140">
        <f aca="true" t="shared" si="34" ref="D149:E154">SUM(G149+J149+M149)</f>
        <v>257</v>
      </c>
      <c r="E149" s="140">
        <f t="shared" si="34"/>
        <v>167</v>
      </c>
      <c r="F149" s="136">
        <f aca="true" t="shared" si="35" ref="F149:F154">(E149/D149)*100</f>
        <v>64.98054474708171</v>
      </c>
      <c r="G149" s="147">
        <v>45</v>
      </c>
      <c r="H149" s="147">
        <v>25</v>
      </c>
      <c r="I149" s="136">
        <f>(H149/G149)*100</f>
        <v>55.55555555555556</v>
      </c>
      <c r="J149" s="147">
        <v>92</v>
      </c>
      <c r="K149" s="147">
        <v>57</v>
      </c>
      <c r="L149" s="136">
        <f>(K149/J149)*100</f>
        <v>61.95652173913043</v>
      </c>
      <c r="M149" s="147">
        <v>120</v>
      </c>
      <c r="N149" s="147">
        <v>85</v>
      </c>
      <c r="O149" s="136">
        <f aca="true" t="shared" si="36" ref="O149:O154">(N149/M149)*100</f>
        <v>70.83333333333334</v>
      </c>
      <c r="P149" s="138"/>
    </row>
    <row r="150" spans="1:16" ht="9">
      <c r="A150" s="145"/>
      <c r="B150" s="148" t="s">
        <v>260</v>
      </c>
      <c r="C150" s="146" t="s">
        <v>261</v>
      </c>
      <c r="D150" s="140">
        <f t="shared" si="34"/>
        <v>65</v>
      </c>
      <c r="E150" s="140">
        <f t="shared" si="34"/>
        <v>42</v>
      </c>
      <c r="F150" s="136">
        <f t="shared" si="35"/>
        <v>64.61538461538461</v>
      </c>
      <c r="G150" s="147">
        <v>53</v>
      </c>
      <c r="H150" s="147">
        <v>34</v>
      </c>
      <c r="I150" s="136">
        <f>(H150/G150)*100</f>
        <v>64.15094339622641</v>
      </c>
      <c r="J150" s="147">
        <v>0</v>
      </c>
      <c r="K150" s="147">
        <v>0</v>
      </c>
      <c r="L150" s="136">
        <v>0</v>
      </c>
      <c r="M150" s="147">
        <v>12</v>
      </c>
      <c r="N150" s="147">
        <v>8</v>
      </c>
      <c r="O150" s="136">
        <f t="shared" si="36"/>
        <v>66.66666666666666</v>
      </c>
      <c r="P150" s="138"/>
    </row>
    <row r="151" spans="1:16" ht="9">
      <c r="A151" s="145" t="s">
        <v>262</v>
      </c>
      <c r="B151" s="148" t="s">
        <v>263</v>
      </c>
      <c r="C151" s="146" t="s">
        <v>264</v>
      </c>
      <c r="D151" s="140">
        <f t="shared" si="34"/>
        <v>60</v>
      </c>
      <c r="E151" s="140">
        <f t="shared" si="34"/>
        <v>46</v>
      </c>
      <c r="F151" s="136">
        <f t="shared" si="35"/>
        <v>76.66666666666667</v>
      </c>
      <c r="G151" s="147">
        <v>9</v>
      </c>
      <c r="H151" s="147">
        <v>7</v>
      </c>
      <c r="I151" s="136">
        <f>(H151/G151)*100</f>
        <v>77.77777777777779</v>
      </c>
      <c r="J151" s="147">
        <v>14</v>
      </c>
      <c r="K151" s="147">
        <v>9</v>
      </c>
      <c r="L151" s="136">
        <f>(K151/J151)*100</f>
        <v>64.28571428571429</v>
      </c>
      <c r="M151" s="147">
        <v>37</v>
      </c>
      <c r="N151" s="147">
        <v>30</v>
      </c>
      <c r="O151" s="136">
        <f t="shared" si="36"/>
        <v>81.08108108108108</v>
      </c>
      <c r="P151" s="138"/>
    </row>
    <row r="152" spans="1:16" ht="9">
      <c r="A152" s="145" t="s">
        <v>265</v>
      </c>
      <c r="B152" s="148" t="s">
        <v>266</v>
      </c>
      <c r="C152" s="146" t="s">
        <v>267</v>
      </c>
      <c r="D152" s="140">
        <f t="shared" si="34"/>
        <v>45</v>
      </c>
      <c r="E152" s="140">
        <f t="shared" si="34"/>
        <v>40</v>
      </c>
      <c r="F152" s="136">
        <f t="shared" si="35"/>
        <v>88.88888888888889</v>
      </c>
      <c r="G152" s="147">
        <v>20</v>
      </c>
      <c r="H152" s="147">
        <v>17</v>
      </c>
      <c r="I152" s="136">
        <f>(H152/G152)*100</f>
        <v>85</v>
      </c>
      <c r="J152" s="147">
        <v>11</v>
      </c>
      <c r="K152" s="147">
        <v>8</v>
      </c>
      <c r="L152" s="136">
        <f>(K152/J152)*100</f>
        <v>72.72727272727273</v>
      </c>
      <c r="M152" s="147">
        <v>14</v>
      </c>
      <c r="N152" s="147">
        <v>15</v>
      </c>
      <c r="O152" s="136">
        <f t="shared" si="36"/>
        <v>107.14285714285714</v>
      </c>
      <c r="P152" s="138"/>
    </row>
    <row r="153" spans="1:16" ht="9">
      <c r="A153" s="145"/>
      <c r="B153" s="148" t="s">
        <v>448</v>
      </c>
      <c r="C153" s="146" t="s">
        <v>449</v>
      </c>
      <c r="D153" s="140">
        <f t="shared" si="34"/>
        <v>22</v>
      </c>
      <c r="E153" s="140">
        <f t="shared" si="34"/>
        <v>15</v>
      </c>
      <c r="F153" s="136">
        <f t="shared" si="35"/>
        <v>68.18181818181817</v>
      </c>
      <c r="G153" s="147">
        <v>0</v>
      </c>
      <c r="H153" s="147">
        <v>0</v>
      </c>
      <c r="I153" s="136">
        <v>0</v>
      </c>
      <c r="J153" s="147">
        <v>1</v>
      </c>
      <c r="K153" s="147">
        <v>0</v>
      </c>
      <c r="L153" s="136">
        <f>(K153/J153)*100</f>
        <v>0</v>
      </c>
      <c r="M153" s="147">
        <v>21</v>
      </c>
      <c r="N153" s="147">
        <v>15</v>
      </c>
      <c r="O153" s="136">
        <f t="shared" si="36"/>
        <v>71.42857142857143</v>
      </c>
      <c r="P153" s="138"/>
    </row>
    <row r="154" spans="1:16" ht="9">
      <c r="A154" s="145"/>
      <c r="B154" s="148" t="s">
        <v>268</v>
      </c>
      <c r="C154" s="146" t="s">
        <v>269</v>
      </c>
      <c r="D154" s="140">
        <f t="shared" si="34"/>
        <v>45</v>
      </c>
      <c r="E154" s="140">
        <f t="shared" si="34"/>
        <v>31</v>
      </c>
      <c r="F154" s="136">
        <f t="shared" si="35"/>
        <v>68.88888888888889</v>
      </c>
      <c r="G154" s="147">
        <v>6</v>
      </c>
      <c r="H154" s="147">
        <v>3</v>
      </c>
      <c r="I154" s="136">
        <f>(H154/G154)*100</f>
        <v>50</v>
      </c>
      <c r="J154" s="147">
        <v>9</v>
      </c>
      <c r="K154" s="147">
        <v>4</v>
      </c>
      <c r="L154" s="136">
        <f>(K154/J154)*100</f>
        <v>44.44444444444444</v>
      </c>
      <c r="M154" s="147">
        <v>30</v>
      </c>
      <c r="N154" s="147">
        <v>24</v>
      </c>
      <c r="O154" s="136">
        <f t="shared" si="36"/>
        <v>80</v>
      </c>
      <c r="P154" s="138"/>
    </row>
    <row r="155" spans="1:16" ht="9">
      <c r="A155" s="145"/>
      <c r="B155" s="148"/>
      <c r="C155" s="146"/>
      <c r="D155" s="147"/>
      <c r="E155" s="147"/>
      <c r="F155" s="136"/>
      <c r="G155" s="147"/>
      <c r="H155" s="147"/>
      <c r="I155" s="136"/>
      <c r="J155" s="147"/>
      <c r="K155" s="147"/>
      <c r="L155" s="136"/>
      <c r="M155" s="147"/>
      <c r="N155" s="147"/>
      <c r="O155" s="136"/>
      <c r="P155" s="138"/>
    </row>
    <row r="156" spans="1:16" ht="9">
      <c r="A156" s="141" t="s">
        <v>450</v>
      </c>
      <c r="B156" s="148"/>
      <c r="C156" s="146"/>
      <c r="D156" s="147">
        <f>SUM(D158:D163)</f>
        <v>399</v>
      </c>
      <c r="E156" s="147">
        <f>SUM(E158:E163)</f>
        <v>228</v>
      </c>
      <c r="F156" s="136">
        <f>(E156/D156)*100</f>
        <v>57.14285714285714</v>
      </c>
      <c r="G156" s="147">
        <f>SUM(G158:G163)</f>
        <v>124</v>
      </c>
      <c r="H156" s="147">
        <f>SUM(H158:H163)</f>
        <v>69</v>
      </c>
      <c r="I156" s="136">
        <f>(H156/G156)*100</f>
        <v>55.64516129032258</v>
      </c>
      <c r="J156" s="147">
        <f>SUM(J158:J163)</f>
        <v>80</v>
      </c>
      <c r="K156" s="147">
        <f>SUM(K158:K163)</f>
        <v>40</v>
      </c>
      <c r="L156" s="136">
        <f>(K156/J156)*100</f>
        <v>50</v>
      </c>
      <c r="M156" s="147">
        <f>SUM(M158:M163)</f>
        <v>195</v>
      </c>
      <c r="N156" s="147">
        <f>SUM(N158:N163)</f>
        <v>119</v>
      </c>
      <c r="O156" s="136">
        <f>(N156/M156)*100</f>
        <v>61.02564102564103</v>
      </c>
      <c r="P156" s="138"/>
    </row>
    <row r="157" spans="1:16" ht="3.75" customHeight="1">
      <c r="A157" s="145"/>
      <c r="B157" s="148"/>
      <c r="C157" s="146"/>
      <c r="D157" s="147"/>
      <c r="E157" s="147"/>
      <c r="F157" s="136"/>
      <c r="G157" s="147"/>
      <c r="H157" s="147"/>
      <c r="I157" s="136"/>
      <c r="J157" s="147"/>
      <c r="K157" s="147"/>
      <c r="L157" s="136"/>
      <c r="M157" s="147"/>
      <c r="N157" s="147"/>
      <c r="O157" s="136"/>
      <c r="P157" s="138"/>
    </row>
    <row r="158" spans="1:16" ht="9">
      <c r="A158" s="145" t="s">
        <v>271</v>
      </c>
      <c r="B158" s="148" t="s">
        <v>272</v>
      </c>
      <c r="C158" s="146" t="s">
        <v>273</v>
      </c>
      <c r="D158" s="140">
        <f aca="true" t="shared" si="37" ref="D158:E163">SUM(G158+J158+M158)</f>
        <v>41</v>
      </c>
      <c r="E158" s="140">
        <f t="shared" si="37"/>
        <v>36</v>
      </c>
      <c r="F158" s="136">
        <f aca="true" t="shared" si="38" ref="F158:F163">(E158/D158)*100</f>
        <v>87.8048780487805</v>
      </c>
      <c r="G158" s="147">
        <v>0</v>
      </c>
      <c r="H158" s="147">
        <v>0</v>
      </c>
      <c r="I158" s="136">
        <v>0</v>
      </c>
      <c r="J158" s="147">
        <v>12</v>
      </c>
      <c r="K158" s="147">
        <v>10</v>
      </c>
      <c r="L158" s="136">
        <v>0</v>
      </c>
      <c r="M158" s="147">
        <v>29</v>
      </c>
      <c r="N158" s="147">
        <v>26</v>
      </c>
      <c r="O158" s="136">
        <f>(N158/M158)*100</f>
        <v>89.65517241379311</v>
      </c>
      <c r="P158" s="138"/>
    </row>
    <row r="159" spans="1:16" ht="9">
      <c r="A159" s="145"/>
      <c r="B159" s="148" t="s">
        <v>451</v>
      </c>
      <c r="C159" s="149" t="s">
        <v>452</v>
      </c>
      <c r="D159" s="140">
        <f t="shared" si="37"/>
        <v>68</v>
      </c>
      <c r="E159" s="140">
        <f t="shared" si="37"/>
        <v>43</v>
      </c>
      <c r="F159" s="136">
        <f t="shared" si="38"/>
        <v>63.23529411764706</v>
      </c>
      <c r="G159" s="147">
        <v>42</v>
      </c>
      <c r="H159" s="147">
        <v>28</v>
      </c>
      <c r="I159" s="136">
        <f>(H159/G159)*100</f>
        <v>66.66666666666666</v>
      </c>
      <c r="J159" s="147">
        <v>0</v>
      </c>
      <c r="K159" s="147">
        <v>0</v>
      </c>
      <c r="L159" s="136">
        <v>0</v>
      </c>
      <c r="M159" s="147">
        <v>26</v>
      </c>
      <c r="N159" s="147">
        <v>15</v>
      </c>
      <c r="O159" s="136">
        <f>(N159/M159)*100</f>
        <v>57.692307692307686</v>
      </c>
      <c r="P159" s="138"/>
    </row>
    <row r="160" spans="1:16" ht="9">
      <c r="A160" s="145"/>
      <c r="B160" s="148" t="s">
        <v>274</v>
      </c>
      <c r="C160" s="146" t="s">
        <v>275</v>
      </c>
      <c r="D160" s="140">
        <f t="shared" si="37"/>
        <v>97</v>
      </c>
      <c r="E160" s="140">
        <f t="shared" si="37"/>
        <v>65</v>
      </c>
      <c r="F160" s="136">
        <f t="shared" si="38"/>
        <v>67.0103092783505</v>
      </c>
      <c r="G160" s="147">
        <v>15</v>
      </c>
      <c r="H160" s="147">
        <v>9</v>
      </c>
      <c r="I160" s="136">
        <f>(H160/G160)*100</f>
        <v>60</v>
      </c>
      <c r="J160" s="147">
        <v>23</v>
      </c>
      <c r="K160" s="147">
        <v>17</v>
      </c>
      <c r="L160" s="136">
        <v>0</v>
      </c>
      <c r="M160" s="147">
        <v>59</v>
      </c>
      <c r="N160" s="147">
        <v>39</v>
      </c>
      <c r="O160" s="136">
        <f>(N160/M160)*100</f>
        <v>66.10169491525424</v>
      </c>
      <c r="P160" s="138"/>
    </row>
    <row r="161" spans="1:16" ht="9">
      <c r="A161" s="145" t="s">
        <v>276</v>
      </c>
      <c r="B161" s="148" t="s">
        <v>277</v>
      </c>
      <c r="C161" s="146" t="s">
        <v>278</v>
      </c>
      <c r="D161" s="140">
        <f t="shared" si="37"/>
        <v>53</v>
      </c>
      <c r="E161" s="140">
        <f t="shared" si="37"/>
        <v>1</v>
      </c>
      <c r="F161" s="136">
        <f t="shared" si="38"/>
        <v>1.8867924528301887</v>
      </c>
      <c r="G161" s="147">
        <v>15</v>
      </c>
      <c r="H161" s="147">
        <v>1</v>
      </c>
      <c r="I161" s="136">
        <f>(H161/G161)*100</f>
        <v>6.666666666666667</v>
      </c>
      <c r="J161" s="147">
        <v>12</v>
      </c>
      <c r="K161" s="147">
        <v>0</v>
      </c>
      <c r="L161" s="136">
        <f>(K161/J161)*100</f>
        <v>0</v>
      </c>
      <c r="M161" s="147">
        <v>26</v>
      </c>
      <c r="N161" s="147">
        <v>0</v>
      </c>
      <c r="O161" s="136">
        <f>(N161/M161)*100</f>
        <v>0</v>
      </c>
      <c r="P161" s="138"/>
    </row>
    <row r="162" spans="1:16" ht="9">
      <c r="A162" s="145"/>
      <c r="B162" s="148" t="s">
        <v>453</v>
      </c>
      <c r="C162" s="149" t="s">
        <v>454</v>
      </c>
      <c r="D162" s="140">
        <f t="shared" si="37"/>
        <v>18</v>
      </c>
      <c r="E162" s="140">
        <f t="shared" si="37"/>
        <v>14</v>
      </c>
      <c r="F162" s="136">
        <f t="shared" si="38"/>
        <v>77.77777777777779</v>
      </c>
      <c r="G162" s="147">
        <v>18</v>
      </c>
      <c r="H162" s="147">
        <v>14</v>
      </c>
      <c r="I162" s="136">
        <f>(H162/G162)*100</f>
        <v>77.77777777777779</v>
      </c>
      <c r="J162" s="147">
        <v>0</v>
      </c>
      <c r="K162" s="147">
        <v>0</v>
      </c>
      <c r="L162" s="136">
        <v>0</v>
      </c>
      <c r="M162" s="147">
        <v>0</v>
      </c>
      <c r="N162" s="147">
        <v>0</v>
      </c>
      <c r="O162" s="136">
        <v>0</v>
      </c>
      <c r="P162" s="138"/>
    </row>
    <row r="163" spans="1:16" ht="9">
      <c r="A163" s="145"/>
      <c r="B163" s="148" t="s">
        <v>279</v>
      </c>
      <c r="C163" s="146" t="s">
        <v>280</v>
      </c>
      <c r="D163" s="140">
        <f t="shared" si="37"/>
        <v>122</v>
      </c>
      <c r="E163" s="140">
        <f t="shared" si="37"/>
        <v>69</v>
      </c>
      <c r="F163" s="136">
        <f t="shared" si="38"/>
        <v>56.557377049180324</v>
      </c>
      <c r="G163" s="147">
        <v>34</v>
      </c>
      <c r="H163" s="147">
        <v>17</v>
      </c>
      <c r="I163" s="136">
        <f>(H163/G163)*100</f>
        <v>50</v>
      </c>
      <c r="J163" s="147">
        <v>33</v>
      </c>
      <c r="K163" s="147">
        <v>13</v>
      </c>
      <c r="L163" s="136">
        <f>(K163/J163)*100</f>
        <v>39.39393939393939</v>
      </c>
      <c r="M163" s="147">
        <v>55</v>
      </c>
      <c r="N163" s="147">
        <v>39</v>
      </c>
      <c r="O163" s="136">
        <f>(N163/M163)*100</f>
        <v>70.9090909090909</v>
      </c>
      <c r="P163" s="138"/>
    </row>
    <row r="164" spans="1:16" ht="9">
      <c r="A164" s="145"/>
      <c r="B164" s="148"/>
      <c r="C164" s="146"/>
      <c r="D164" s="147"/>
      <c r="E164" s="147"/>
      <c r="F164" s="136"/>
      <c r="G164" s="147"/>
      <c r="H164" s="147"/>
      <c r="I164" s="136"/>
      <c r="J164" s="147"/>
      <c r="K164" s="147"/>
      <c r="L164" s="136"/>
      <c r="M164" s="147"/>
      <c r="N164" s="147"/>
      <c r="O164" s="136"/>
      <c r="P164" s="138"/>
    </row>
    <row r="165" spans="1:16" ht="9">
      <c r="A165" s="141" t="s">
        <v>455</v>
      </c>
      <c r="B165" s="148"/>
      <c r="C165" s="146"/>
      <c r="D165" s="147">
        <f>SUM(D167:D174)</f>
        <v>824</v>
      </c>
      <c r="E165" s="147">
        <f>SUM(E167:E174)</f>
        <v>692</v>
      </c>
      <c r="F165" s="136">
        <f>(E165/D165)*100</f>
        <v>83.98058252427184</v>
      </c>
      <c r="G165" s="147">
        <f>SUM(G167:G174)</f>
        <v>282</v>
      </c>
      <c r="H165" s="147">
        <f>SUM(H167:H174)</f>
        <v>251</v>
      </c>
      <c r="I165" s="136">
        <f>(H165/G165)*100</f>
        <v>89.00709219858156</v>
      </c>
      <c r="J165" s="147">
        <f>SUM(J167:J174)</f>
        <v>111</v>
      </c>
      <c r="K165" s="147">
        <f>SUM(K167:K174)</f>
        <v>83</v>
      </c>
      <c r="L165" s="136">
        <f>(K165/J165)*100</f>
        <v>74.77477477477478</v>
      </c>
      <c r="M165" s="147">
        <f>SUM(M167:M174)</f>
        <v>431</v>
      </c>
      <c r="N165" s="147">
        <f>SUM(N167:N174)</f>
        <v>358</v>
      </c>
      <c r="O165" s="136">
        <f>(N165/M165)*100</f>
        <v>83.06264501160094</v>
      </c>
      <c r="P165" s="138"/>
    </row>
    <row r="166" spans="1:16" ht="3.75" customHeight="1">
      <c r="A166" s="145"/>
      <c r="B166" s="148"/>
      <c r="C166" s="146"/>
      <c r="D166" s="147"/>
      <c r="E166" s="147"/>
      <c r="F166" s="136"/>
      <c r="G166" s="147"/>
      <c r="H166" s="147"/>
      <c r="I166" s="136"/>
      <c r="J166" s="147"/>
      <c r="K166" s="147"/>
      <c r="L166" s="136"/>
      <c r="M166" s="147"/>
      <c r="N166" s="147"/>
      <c r="O166" s="136"/>
      <c r="P166" s="138"/>
    </row>
    <row r="167" spans="1:16" ht="9">
      <c r="A167" s="145" t="s">
        <v>223</v>
      </c>
      <c r="B167" s="148" t="s">
        <v>229</v>
      </c>
      <c r="C167" s="146" t="s">
        <v>282</v>
      </c>
      <c r="D167" s="140">
        <f aca="true" t="shared" si="39" ref="D167:E174">SUM(G167+J167+M167)</f>
        <v>47</v>
      </c>
      <c r="E167" s="140">
        <f t="shared" si="39"/>
        <v>42</v>
      </c>
      <c r="F167" s="136">
        <f aca="true" t="shared" si="40" ref="F167:F174">(E167/D167)*100</f>
        <v>89.36170212765957</v>
      </c>
      <c r="G167" s="147">
        <v>12</v>
      </c>
      <c r="H167" s="147">
        <v>6</v>
      </c>
      <c r="I167" s="136">
        <f aca="true" t="shared" si="41" ref="I167:I172">(H167/G167)*100</f>
        <v>50</v>
      </c>
      <c r="J167" s="147">
        <v>7</v>
      </c>
      <c r="K167" s="147">
        <v>6</v>
      </c>
      <c r="L167" s="136">
        <f aca="true" t="shared" si="42" ref="L167:L172">(K167/J167)*100</f>
        <v>85.71428571428571</v>
      </c>
      <c r="M167" s="147">
        <v>28</v>
      </c>
      <c r="N167" s="147">
        <v>30</v>
      </c>
      <c r="O167" s="136">
        <f aca="true" t="shared" si="43" ref="O167:O174">(N167/M167)*100</f>
        <v>107.14285714285714</v>
      </c>
      <c r="P167" s="138"/>
    </row>
    <row r="168" spans="1:16" ht="9">
      <c r="A168" s="145" t="s">
        <v>283</v>
      </c>
      <c r="B168" s="148" t="s">
        <v>286</v>
      </c>
      <c r="C168" s="146" t="s">
        <v>287</v>
      </c>
      <c r="D168" s="140">
        <f t="shared" si="39"/>
        <v>174</v>
      </c>
      <c r="E168" s="140">
        <f t="shared" si="39"/>
        <v>158</v>
      </c>
      <c r="F168" s="136">
        <f t="shared" si="40"/>
        <v>90.80459770114942</v>
      </c>
      <c r="G168" s="147">
        <v>110</v>
      </c>
      <c r="H168" s="147">
        <v>115</v>
      </c>
      <c r="I168" s="136">
        <f t="shared" si="41"/>
        <v>104.54545454545455</v>
      </c>
      <c r="J168" s="147">
        <v>6</v>
      </c>
      <c r="K168" s="147">
        <v>2</v>
      </c>
      <c r="L168" s="136">
        <f t="shared" si="42"/>
        <v>33.33333333333333</v>
      </c>
      <c r="M168" s="147">
        <v>58</v>
      </c>
      <c r="N168" s="147">
        <v>41</v>
      </c>
      <c r="O168" s="136">
        <f t="shared" si="43"/>
        <v>70.6896551724138</v>
      </c>
      <c r="P168" s="138"/>
    </row>
    <row r="169" spans="1:16" ht="9">
      <c r="A169" s="145"/>
      <c r="B169" s="148" t="s">
        <v>456</v>
      </c>
      <c r="C169" s="149" t="s">
        <v>457</v>
      </c>
      <c r="D169" s="140">
        <f t="shared" si="39"/>
        <v>65</v>
      </c>
      <c r="E169" s="140">
        <f t="shared" si="39"/>
        <v>50</v>
      </c>
      <c r="F169" s="136">
        <f t="shared" si="40"/>
        <v>76.92307692307693</v>
      </c>
      <c r="G169" s="147">
        <v>15</v>
      </c>
      <c r="H169" s="147">
        <v>17</v>
      </c>
      <c r="I169" s="136">
        <f t="shared" si="41"/>
        <v>113.33333333333333</v>
      </c>
      <c r="J169" s="147">
        <v>4</v>
      </c>
      <c r="K169" s="147">
        <v>4</v>
      </c>
      <c r="L169" s="136">
        <f t="shared" si="42"/>
        <v>100</v>
      </c>
      <c r="M169" s="147">
        <v>46</v>
      </c>
      <c r="N169" s="147">
        <v>29</v>
      </c>
      <c r="O169" s="136">
        <f t="shared" si="43"/>
        <v>63.04347826086957</v>
      </c>
      <c r="P169" s="138"/>
    </row>
    <row r="170" spans="1:16" ht="9">
      <c r="A170" s="145"/>
      <c r="B170" s="148" t="s">
        <v>284</v>
      </c>
      <c r="C170" s="146" t="s">
        <v>285</v>
      </c>
      <c r="D170" s="140">
        <f t="shared" si="39"/>
        <v>52</v>
      </c>
      <c r="E170" s="140">
        <f t="shared" si="39"/>
        <v>36</v>
      </c>
      <c r="F170" s="136">
        <f t="shared" si="40"/>
        <v>69.23076923076923</v>
      </c>
      <c r="G170" s="147">
        <v>4</v>
      </c>
      <c r="H170" s="147">
        <v>0</v>
      </c>
      <c r="I170" s="136">
        <f t="shared" si="41"/>
        <v>0</v>
      </c>
      <c r="J170" s="147">
        <v>19</v>
      </c>
      <c r="K170" s="147">
        <v>6</v>
      </c>
      <c r="L170" s="136">
        <f t="shared" si="42"/>
        <v>31.57894736842105</v>
      </c>
      <c r="M170" s="147">
        <v>29</v>
      </c>
      <c r="N170" s="147">
        <v>30</v>
      </c>
      <c r="O170" s="136">
        <f t="shared" si="43"/>
        <v>103.44827586206897</v>
      </c>
      <c r="P170" s="138"/>
    </row>
    <row r="171" spans="1:16" ht="9">
      <c r="A171" s="145" t="s">
        <v>288</v>
      </c>
      <c r="B171" s="148" t="s">
        <v>178</v>
      </c>
      <c r="C171" s="146" t="s">
        <v>289</v>
      </c>
      <c r="D171" s="140">
        <f t="shared" si="39"/>
        <v>66</v>
      </c>
      <c r="E171" s="140">
        <f t="shared" si="39"/>
        <v>56</v>
      </c>
      <c r="F171" s="136">
        <f t="shared" si="40"/>
        <v>84.84848484848484</v>
      </c>
      <c r="G171" s="147">
        <v>6</v>
      </c>
      <c r="H171" s="147">
        <v>7</v>
      </c>
      <c r="I171" s="136">
        <f t="shared" si="41"/>
        <v>116.66666666666667</v>
      </c>
      <c r="J171" s="147">
        <v>16</v>
      </c>
      <c r="K171" s="147">
        <v>16</v>
      </c>
      <c r="L171" s="136">
        <f t="shared" si="42"/>
        <v>100</v>
      </c>
      <c r="M171" s="147">
        <v>44</v>
      </c>
      <c r="N171" s="147">
        <v>33</v>
      </c>
      <c r="O171" s="136">
        <f t="shared" si="43"/>
        <v>75</v>
      </c>
      <c r="P171" s="138"/>
    </row>
    <row r="172" spans="1:16" ht="9">
      <c r="A172" s="145"/>
      <c r="B172" s="148" t="s">
        <v>290</v>
      </c>
      <c r="C172" s="146" t="s">
        <v>291</v>
      </c>
      <c r="D172" s="140">
        <f t="shared" si="39"/>
        <v>168</v>
      </c>
      <c r="E172" s="140">
        <f t="shared" si="39"/>
        <v>135</v>
      </c>
      <c r="F172" s="136">
        <f t="shared" si="40"/>
        <v>80.35714285714286</v>
      </c>
      <c r="G172" s="147">
        <v>65</v>
      </c>
      <c r="H172" s="147">
        <v>51</v>
      </c>
      <c r="I172" s="136">
        <f t="shared" si="41"/>
        <v>78.46153846153847</v>
      </c>
      <c r="J172" s="147">
        <v>27</v>
      </c>
      <c r="K172" s="147">
        <v>23</v>
      </c>
      <c r="L172" s="136">
        <f t="shared" si="42"/>
        <v>85.18518518518519</v>
      </c>
      <c r="M172" s="147">
        <v>76</v>
      </c>
      <c r="N172" s="147">
        <v>61</v>
      </c>
      <c r="O172" s="136">
        <f t="shared" si="43"/>
        <v>80.26315789473685</v>
      </c>
      <c r="P172" s="138"/>
    </row>
    <row r="173" spans="1:16" ht="9">
      <c r="A173" s="145"/>
      <c r="B173" s="148" t="s">
        <v>292</v>
      </c>
      <c r="C173" s="146" t="s">
        <v>293</v>
      </c>
      <c r="D173" s="140">
        <f t="shared" si="39"/>
        <v>11</v>
      </c>
      <c r="E173" s="140">
        <f t="shared" si="39"/>
        <v>13</v>
      </c>
      <c r="F173" s="136">
        <f t="shared" si="40"/>
        <v>118.18181818181819</v>
      </c>
      <c r="G173" s="147">
        <v>0</v>
      </c>
      <c r="H173" s="147">
        <v>1</v>
      </c>
      <c r="I173" s="136">
        <v>0</v>
      </c>
      <c r="J173" s="147">
        <v>0</v>
      </c>
      <c r="K173" s="147">
        <v>0</v>
      </c>
      <c r="L173" s="136">
        <v>0</v>
      </c>
      <c r="M173" s="147">
        <v>11</v>
      </c>
      <c r="N173" s="147">
        <v>12</v>
      </c>
      <c r="O173" s="136">
        <f t="shared" si="43"/>
        <v>109.09090909090908</v>
      </c>
      <c r="P173" s="138"/>
    </row>
    <row r="174" spans="1:16" ht="9">
      <c r="A174" s="145"/>
      <c r="B174" s="148" t="s">
        <v>458</v>
      </c>
      <c r="C174" s="146" t="s">
        <v>295</v>
      </c>
      <c r="D174" s="140">
        <f t="shared" si="39"/>
        <v>241</v>
      </c>
      <c r="E174" s="140">
        <f t="shared" si="39"/>
        <v>202</v>
      </c>
      <c r="F174" s="136">
        <f t="shared" si="40"/>
        <v>83.81742738589212</v>
      </c>
      <c r="G174" s="147">
        <v>70</v>
      </c>
      <c r="H174" s="147">
        <v>54</v>
      </c>
      <c r="I174" s="136">
        <f>(H174/G174)*100</f>
        <v>77.14285714285715</v>
      </c>
      <c r="J174" s="147">
        <v>32</v>
      </c>
      <c r="K174" s="147">
        <v>26</v>
      </c>
      <c r="L174" s="136">
        <f>(K174/J174)*100</f>
        <v>81.25</v>
      </c>
      <c r="M174" s="147">
        <v>139</v>
      </c>
      <c r="N174" s="147">
        <v>122</v>
      </c>
      <c r="O174" s="136">
        <f t="shared" si="43"/>
        <v>87.76978417266187</v>
      </c>
      <c r="P174" s="138"/>
    </row>
    <row r="175" spans="1:16" ht="9">
      <c r="A175" s="145"/>
      <c r="B175" s="148"/>
      <c r="C175" s="146"/>
      <c r="D175" s="147"/>
      <c r="E175" s="147"/>
      <c r="F175" s="136"/>
      <c r="G175" s="147"/>
      <c r="H175" s="147"/>
      <c r="I175" s="136"/>
      <c r="J175" s="147"/>
      <c r="K175" s="147"/>
      <c r="L175" s="136"/>
      <c r="M175" s="147"/>
      <c r="N175" s="147"/>
      <c r="O175" s="136"/>
      <c r="P175" s="138"/>
    </row>
    <row r="176" spans="1:16" ht="9">
      <c r="A176" s="141" t="s">
        <v>459</v>
      </c>
      <c r="B176" s="148"/>
      <c r="C176" s="146"/>
      <c r="D176" s="147">
        <f>SUM(D178:D187)</f>
        <v>1708</v>
      </c>
      <c r="E176" s="147">
        <f>SUM(E178:E187)</f>
        <v>1403</v>
      </c>
      <c r="F176" s="136">
        <f>(E176/D176)*100</f>
        <v>82.14285714285714</v>
      </c>
      <c r="G176" s="147">
        <f>SUM(G178:G187)</f>
        <v>522</v>
      </c>
      <c r="H176" s="147">
        <f>SUM(H178:H187)</f>
        <v>403</v>
      </c>
      <c r="I176" s="136">
        <f>(H176/G176)*100</f>
        <v>77.20306513409962</v>
      </c>
      <c r="J176" s="147">
        <f>SUM(J178:J187)</f>
        <v>250</v>
      </c>
      <c r="K176" s="147">
        <f>SUM(K178:K187)</f>
        <v>211</v>
      </c>
      <c r="L176" s="136">
        <f>(K176/J176)*100</f>
        <v>84.39999999999999</v>
      </c>
      <c r="M176" s="147">
        <f>SUM(M178:M187)</f>
        <v>936</v>
      </c>
      <c r="N176" s="147">
        <f>SUM(N178:N187)</f>
        <v>789</v>
      </c>
      <c r="O176" s="136">
        <f>(N176/M176)*100</f>
        <v>84.2948717948718</v>
      </c>
      <c r="P176" s="138"/>
    </row>
    <row r="177" spans="1:16" ht="3.75" customHeight="1">
      <c r="A177" s="145"/>
      <c r="B177" s="148"/>
      <c r="C177" s="146"/>
      <c r="D177" s="147"/>
      <c r="E177" s="147"/>
      <c r="F177" s="136"/>
      <c r="G177" s="147"/>
      <c r="H177" s="147"/>
      <c r="I177" s="136"/>
      <c r="J177" s="147"/>
      <c r="K177" s="147"/>
      <c r="L177" s="136"/>
      <c r="M177" s="147"/>
      <c r="N177" s="147"/>
      <c r="O177" s="136"/>
      <c r="P177" s="138"/>
    </row>
    <row r="178" spans="1:16" ht="9">
      <c r="A178" s="145" t="s">
        <v>297</v>
      </c>
      <c r="B178" s="148" t="s">
        <v>147</v>
      </c>
      <c r="C178" s="146" t="s">
        <v>298</v>
      </c>
      <c r="D178" s="140">
        <f aca="true" t="shared" si="44" ref="D178:D187">SUM(G178+J178+M178)</f>
        <v>51</v>
      </c>
      <c r="E178" s="140">
        <f aca="true" t="shared" si="45" ref="E178:E187">SUM(H178+K178+N178)</f>
        <v>48</v>
      </c>
      <c r="F178" s="136">
        <f aca="true" t="shared" si="46" ref="F178:F187">(E178/D178)*100</f>
        <v>94.11764705882352</v>
      </c>
      <c r="G178" s="147">
        <v>10</v>
      </c>
      <c r="H178" s="147">
        <v>10</v>
      </c>
      <c r="I178" s="136">
        <f aca="true" t="shared" si="47" ref="I178:I184">(H178/G178)*100</f>
        <v>100</v>
      </c>
      <c r="J178" s="147">
        <v>5</v>
      </c>
      <c r="K178" s="147">
        <v>2</v>
      </c>
      <c r="L178" s="136">
        <f aca="true" t="shared" si="48" ref="L178:L187">(K178/J178)*100</f>
        <v>40</v>
      </c>
      <c r="M178" s="147">
        <v>36</v>
      </c>
      <c r="N178" s="147">
        <v>36</v>
      </c>
      <c r="O178" s="136">
        <f aca="true" t="shared" si="49" ref="O178:O187">(N178/M178)*100</f>
        <v>100</v>
      </c>
      <c r="P178" s="138"/>
    </row>
    <row r="179" spans="1:16" ht="9">
      <c r="A179" s="145"/>
      <c r="B179" s="148" t="s">
        <v>460</v>
      </c>
      <c r="C179" s="146" t="s">
        <v>300</v>
      </c>
      <c r="D179" s="140">
        <f t="shared" si="44"/>
        <v>313</v>
      </c>
      <c r="E179" s="140">
        <f t="shared" si="45"/>
        <v>266</v>
      </c>
      <c r="F179" s="136">
        <f t="shared" si="46"/>
        <v>84.98402555910543</v>
      </c>
      <c r="G179" s="147">
        <v>113</v>
      </c>
      <c r="H179" s="147">
        <v>89</v>
      </c>
      <c r="I179" s="136">
        <f t="shared" si="47"/>
        <v>78.76106194690266</v>
      </c>
      <c r="J179" s="147">
        <v>52</v>
      </c>
      <c r="K179" s="147">
        <v>44</v>
      </c>
      <c r="L179" s="136">
        <f t="shared" si="48"/>
        <v>84.61538461538461</v>
      </c>
      <c r="M179" s="147">
        <v>148</v>
      </c>
      <c r="N179" s="147">
        <v>133</v>
      </c>
      <c r="O179" s="136">
        <f t="shared" si="49"/>
        <v>89.86486486486487</v>
      </c>
      <c r="P179" s="138"/>
    </row>
    <row r="180" spans="1:16" ht="9">
      <c r="A180" s="145" t="s">
        <v>301</v>
      </c>
      <c r="B180" s="148" t="s">
        <v>302</v>
      </c>
      <c r="C180" s="146" t="s">
        <v>303</v>
      </c>
      <c r="D180" s="140">
        <f t="shared" si="44"/>
        <v>108</v>
      </c>
      <c r="E180" s="140">
        <f t="shared" si="45"/>
        <v>102</v>
      </c>
      <c r="F180" s="136">
        <f t="shared" si="46"/>
        <v>94.44444444444444</v>
      </c>
      <c r="G180" s="147">
        <v>47</v>
      </c>
      <c r="H180" s="147">
        <v>48</v>
      </c>
      <c r="I180" s="136">
        <f t="shared" si="47"/>
        <v>102.12765957446808</v>
      </c>
      <c r="J180" s="147">
        <v>15</v>
      </c>
      <c r="K180" s="147">
        <v>11</v>
      </c>
      <c r="L180" s="136">
        <f t="shared" si="48"/>
        <v>73.33333333333333</v>
      </c>
      <c r="M180" s="147">
        <v>46</v>
      </c>
      <c r="N180" s="147">
        <v>43</v>
      </c>
      <c r="O180" s="136">
        <f t="shared" si="49"/>
        <v>93.47826086956522</v>
      </c>
      <c r="P180" s="138"/>
    </row>
    <row r="181" spans="1:16" ht="9">
      <c r="A181" s="145"/>
      <c r="B181" s="148" t="s">
        <v>304</v>
      </c>
      <c r="C181" s="146" t="s">
        <v>305</v>
      </c>
      <c r="D181" s="140">
        <f t="shared" si="44"/>
        <v>128</v>
      </c>
      <c r="E181" s="140">
        <f t="shared" si="45"/>
        <v>100</v>
      </c>
      <c r="F181" s="136">
        <f t="shared" si="46"/>
        <v>78.125</v>
      </c>
      <c r="G181" s="147">
        <v>31</v>
      </c>
      <c r="H181" s="147">
        <v>23</v>
      </c>
      <c r="I181" s="136">
        <f t="shared" si="47"/>
        <v>74.19354838709677</v>
      </c>
      <c r="J181" s="147">
        <v>37</v>
      </c>
      <c r="K181" s="147">
        <v>32</v>
      </c>
      <c r="L181" s="136">
        <f t="shared" si="48"/>
        <v>86.48648648648648</v>
      </c>
      <c r="M181" s="147">
        <v>60</v>
      </c>
      <c r="N181" s="147">
        <v>45</v>
      </c>
      <c r="O181" s="136">
        <f t="shared" si="49"/>
        <v>75</v>
      </c>
      <c r="P181" s="138"/>
    </row>
    <row r="182" spans="1:16" ht="9">
      <c r="A182" s="145"/>
      <c r="B182" s="148" t="s">
        <v>306</v>
      </c>
      <c r="C182" s="146" t="s">
        <v>307</v>
      </c>
      <c r="D182" s="140">
        <f t="shared" si="44"/>
        <v>105</v>
      </c>
      <c r="E182" s="140">
        <f t="shared" si="45"/>
        <v>78</v>
      </c>
      <c r="F182" s="136">
        <f t="shared" si="46"/>
        <v>74.28571428571429</v>
      </c>
      <c r="G182" s="147">
        <v>16</v>
      </c>
      <c r="H182" s="147">
        <v>12</v>
      </c>
      <c r="I182" s="136">
        <f t="shared" si="47"/>
        <v>75</v>
      </c>
      <c r="J182" s="147">
        <v>23</v>
      </c>
      <c r="K182" s="147">
        <v>16</v>
      </c>
      <c r="L182" s="136">
        <f t="shared" si="48"/>
        <v>69.56521739130434</v>
      </c>
      <c r="M182" s="147">
        <v>66</v>
      </c>
      <c r="N182" s="147">
        <v>50</v>
      </c>
      <c r="O182" s="136">
        <f t="shared" si="49"/>
        <v>75.75757575757575</v>
      </c>
      <c r="P182" s="138"/>
    </row>
    <row r="183" spans="1:16" ht="9">
      <c r="A183" s="145" t="s">
        <v>308</v>
      </c>
      <c r="B183" s="148" t="s">
        <v>461</v>
      </c>
      <c r="C183" s="146" t="s">
        <v>310</v>
      </c>
      <c r="D183" s="140">
        <f t="shared" si="44"/>
        <v>255</v>
      </c>
      <c r="E183" s="140">
        <f t="shared" si="45"/>
        <v>178</v>
      </c>
      <c r="F183" s="136">
        <f t="shared" si="46"/>
        <v>69.80392156862744</v>
      </c>
      <c r="G183" s="147">
        <v>166</v>
      </c>
      <c r="H183" s="147">
        <v>105</v>
      </c>
      <c r="I183" s="136">
        <f t="shared" si="47"/>
        <v>63.25301204819277</v>
      </c>
      <c r="J183" s="147">
        <v>9</v>
      </c>
      <c r="K183" s="147">
        <v>10</v>
      </c>
      <c r="L183" s="136">
        <f t="shared" si="48"/>
        <v>111.11111111111111</v>
      </c>
      <c r="M183" s="147">
        <v>80</v>
      </c>
      <c r="N183" s="147">
        <v>63</v>
      </c>
      <c r="O183" s="136">
        <f t="shared" si="49"/>
        <v>78.75</v>
      </c>
      <c r="P183" s="138"/>
    </row>
    <row r="184" spans="1:16" ht="9">
      <c r="A184" s="145"/>
      <c r="B184" s="148" t="s">
        <v>311</v>
      </c>
      <c r="C184" s="146" t="s">
        <v>312</v>
      </c>
      <c r="D184" s="140">
        <f t="shared" si="44"/>
        <v>165</v>
      </c>
      <c r="E184" s="140">
        <f t="shared" si="45"/>
        <v>137</v>
      </c>
      <c r="F184" s="136">
        <f t="shared" si="46"/>
        <v>83.03030303030303</v>
      </c>
      <c r="G184" s="147">
        <v>53</v>
      </c>
      <c r="H184" s="147">
        <v>42</v>
      </c>
      <c r="I184" s="136">
        <f t="shared" si="47"/>
        <v>79.24528301886792</v>
      </c>
      <c r="J184" s="147">
        <v>31</v>
      </c>
      <c r="K184" s="147">
        <v>21</v>
      </c>
      <c r="L184" s="136">
        <f t="shared" si="48"/>
        <v>67.74193548387096</v>
      </c>
      <c r="M184" s="147">
        <v>81</v>
      </c>
      <c r="N184" s="147">
        <v>74</v>
      </c>
      <c r="O184" s="136">
        <f t="shared" si="49"/>
        <v>91.35802469135803</v>
      </c>
      <c r="P184" s="138"/>
    </row>
    <row r="185" spans="1:16" ht="9">
      <c r="A185" s="145" t="s">
        <v>313</v>
      </c>
      <c r="B185" s="148" t="s">
        <v>314</v>
      </c>
      <c r="C185" s="146" t="s">
        <v>315</v>
      </c>
      <c r="D185" s="140">
        <f t="shared" si="44"/>
        <v>50</v>
      </c>
      <c r="E185" s="140">
        <f t="shared" si="45"/>
        <v>43</v>
      </c>
      <c r="F185" s="136">
        <f t="shared" si="46"/>
        <v>86</v>
      </c>
      <c r="G185" s="147">
        <v>0</v>
      </c>
      <c r="H185" s="147">
        <v>0</v>
      </c>
      <c r="I185" s="136">
        <v>0</v>
      </c>
      <c r="J185" s="147">
        <v>5</v>
      </c>
      <c r="K185" s="147">
        <v>1</v>
      </c>
      <c r="L185" s="136">
        <f t="shared" si="48"/>
        <v>20</v>
      </c>
      <c r="M185" s="147">
        <v>45</v>
      </c>
      <c r="N185" s="147">
        <v>42</v>
      </c>
      <c r="O185" s="136">
        <f t="shared" si="49"/>
        <v>93.33333333333333</v>
      </c>
      <c r="P185" s="138"/>
    </row>
    <row r="186" spans="1:16" ht="9">
      <c r="A186" s="145"/>
      <c r="B186" s="148" t="s">
        <v>316</v>
      </c>
      <c r="C186" s="146" t="s">
        <v>317</v>
      </c>
      <c r="D186" s="140">
        <f t="shared" si="44"/>
        <v>151</v>
      </c>
      <c r="E186" s="140">
        <f t="shared" si="45"/>
        <v>130</v>
      </c>
      <c r="F186" s="136">
        <f t="shared" si="46"/>
        <v>86.09271523178808</v>
      </c>
      <c r="G186" s="147">
        <v>46</v>
      </c>
      <c r="H186" s="147">
        <v>40</v>
      </c>
      <c r="I186" s="136">
        <f>(H186/G186)*100</f>
        <v>86.95652173913044</v>
      </c>
      <c r="J186" s="147">
        <v>27</v>
      </c>
      <c r="K186" s="147">
        <v>29</v>
      </c>
      <c r="L186" s="136">
        <f t="shared" si="48"/>
        <v>107.40740740740742</v>
      </c>
      <c r="M186" s="147">
        <v>78</v>
      </c>
      <c r="N186" s="147">
        <v>61</v>
      </c>
      <c r="O186" s="136">
        <f t="shared" si="49"/>
        <v>78.2051282051282</v>
      </c>
      <c r="P186" s="138"/>
    </row>
    <row r="187" spans="1:16" ht="9">
      <c r="A187" s="145" t="s">
        <v>318</v>
      </c>
      <c r="B187" s="148" t="s">
        <v>319</v>
      </c>
      <c r="C187" s="146" t="s">
        <v>320</v>
      </c>
      <c r="D187" s="140">
        <f t="shared" si="44"/>
        <v>382</v>
      </c>
      <c r="E187" s="140">
        <f t="shared" si="45"/>
        <v>321</v>
      </c>
      <c r="F187" s="136">
        <f t="shared" si="46"/>
        <v>84.03141361256544</v>
      </c>
      <c r="G187" s="147">
        <v>40</v>
      </c>
      <c r="H187" s="147">
        <v>34</v>
      </c>
      <c r="I187" s="136">
        <f>(H187/G187)*100</f>
        <v>85</v>
      </c>
      <c r="J187" s="147">
        <v>46</v>
      </c>
      <c r="K187" s="147">
        <v>45</v>
      </c>
      <c r="L187" s="136">
        <f t="shared" si="48"/>
        <v>97.82608695652173</v>
      </c>
      <c r="M187" s="147">
        <v>296</v>
      </c>
      <c r="N187" s="147">
        <v>242</v>
      </c>
      <c r="O187" s="136">
        <f t="shared" si="49"/>
        <v>81.75675675675676</v>
      </c>
      <c r="P187" s="138"/>
    </row>
    <row r="188" spans="1:16" ht="9">
      <c r="A188" s="145"/>
      <c r="B188" s="148"/>
      <c r="C188" s="146"/>
      <c r="D188" s="147"/>
      <c r="E188" s="147"/>
      <c r="F188" s="136"/>
      <c r="G188" s="147"/>
      <c r="H188" s="147"/>
      <c r="I188" s="136"/>
      <c r="J188" s="147"/>
      <c r="K188" s="147"/>
      <c r="L188" s="136"/>
      <c r="M188" s="147"/>
      <c r="N188" s="147"/>
      <c r="O188" s="136"/>
      <c r="P188" s="138"/>
    </row>
    <row r="189" spans="1:16" ht="9">
      <c r="A189" s="141" t="s">
        <v>462</v>
      </c>
      <c r="B189" s="148"/>
      <c r="C189" s="146"/>
      <c r="D189" s="147">
        <f>SUM(D191:D198)</f>
        <v>1337</v>
      </c>
      <c r="E189" s="147">
        <f>SUM(E191:E198)</f>
        <v>982</v>
      </c>
      <c r="F189" s="136">
        <f>(E189/D189)*100</f>
        <v>73.44801795063574</v>
      </c>
      <c r="G189" s="147">
        <f>SUM(G191:G198)</f>
        <v>628</v>
      </c>
      <c r="H189" s="147">
        <f>SUM(H191:H198)</f>
        <v>460</v>
      </c>
      <c r="I189" s="136">
        <f>(H189/G189)*100</f>
        <v>73.24840764331209</v>
      </c>
      <c r="J189" s="147">
        <f>SUM(J191:J198)</f>
        <v>155</v>
      </c>
      <c r="K189" s="147">
        <f>SUM(K191:K198)</f>
        <v>122</v>
      </c>
      <c r="L189" s="136">
        <f>(K189/J189)*100</f>
        <v>78.70967741935485</v>
      </c>
      <c r="M189" s="147">
        <f>SUM(M191:M198)</f>
        <v>554</v>
      </c>
      <c r="N189" s="147">
        <f>SUM(N191:N198)</f>
        <v>400</v>
      </c>
      <c r="O189" s="136">
        <f>(N189/M189)*100</f>
        <v>72.20216606498195</v>
      </c>
      <c r="P189" s="138"/>
    </row>
    <row r="190" spans="1:16" ht="3.75" customHeight="1">
      <c r="A190" s="145"/>
      <c r="B190" s="148"/>
      <c r="C190" s="146"/>
      <c r="D190" s="147"/>
      <c r="E190" s="147"/>
      <c r="F190" s="136"/>
      <c r="G190" s="147"/>
      <c r="H190" s="147"/>
      <c r="I190" s="136"/>
      <c r="J190" s="147"/>
      <c r="K190" s="147"/>
      <c r="L190" s="136"/>
      <c r="M190" s="147"/>
      <c r="N190" s="147"/>
      <c r="O190" s="136"/>
      <c r="P190" s="138"/>
    </row>
    <row r="191" spans="1:16" ht="9">
      <c r="A191" s="145" t="s">
        <v>318</v>
      </c>
      <c r="B191" s="148" t="s">
        <v>322</v>
      </c>
      <c r="C191" s="146" t="s">
        <v>323</v>
      </c>
      <c r="D191" s="140">
        <f aca="true" t="shared" si="50" ref="D191:E195">SUM(G191+J191+M191)</f>
        <v>316</v>
      </c>
      <c r="E191" s="140">
        <f t="shared" si="50"/>
        <v>254</v>
      </c>
      <c r="F191" s="136">
        <f>(E191/D191)*100</f>
        <v>80.37974683544303</v>
      </c>
      <c r="G191" s="147">
        <v>101</v>
      </c>
      <c r="H191" s="147">
        <v>73</v>
      </c>
      <c r="I191" s="136">
        <f>(H191/G191)*100</f>
        <v>72.27722772277228</v>
      </c>
      <c r="J191" s="147">
        <v>57</v>
      </c>
      <c r="K191" s="147">
        <v>51</v>
      </c>
      <c r="L191" s="136">
        <f>(K191/J191)*100</f>
        <v>89.47368421052632</v>
      </c>
      <c r="M191" s="147">
        <v>158</v>
      </c>
      <c r="N191" s="147">
        <v>130</v>
      </c>
      <c r="O191" s="136">
        <f>(N191/M191)*100</f>
        <v>82.27848101265823</v>
      </c>
      <c r="P191" s="138"/>
    </row>
    <row r="192" spans="1:16" ht="9">
      <c r="A192" s="145"/>
      <c r="B192" s="148" t="s">
        <v>463</v>
      </c>
      <c r="C192" s="149" t="s">
        <v>464</v>
      </c>
      <c r="D192" s="140">
        <f t="shared" si="50"/>
        <v>13</v>
      </c>
      <c r="E192" s="140">
        <f t="shared" si="50"/>
        <v>3</v>
      </c>
      <c r="F192" s="136">
        <f>(E192/D192)*100</f>
        <v>23.076923076923077</v>
      </c>
      <c r="G192" s="147">
        <v>0</v>
      </c>
      <c r="H192" s="147">
        <v>0</v>
      </c>
      <c r="I192" s="136">
        <v>0</v>
      </c>
      <c r="J192" s="147">
        <v>0</v>
      </c>
      <c r="K192" s="147">
        <v>0</v>
      </c>
      <c r="L192" s="136">
        <v>0</v>
      </c>
      <c r="M192" s="147">
        <v>13</v>
      </c>
      <c r="N192" s="147">
        <v>3</v>
      </c>
      <c r="O192" s="136">
        <v>0</v>
      </c>
      <c r="P192" s="138"/>
    </row>
    <row r="193" spans="1:16" ht="9">
      <c r="A193" s="145"/>
      <c r="B193" s="148" t="s">
        <v>324</v>
      </c>
      <c r="C193" s="146" t="s">
        <v>325</v>
      </c>
      <c r="D193" s="140">
        <f t="shared" si="50"/>
        <v>305</v>
      </c>
      <c r="E193" s="140">
        <f t="shared" si="50"/>
        <v>212</v>
      </c>
      <c r="F193" s="136">
        <f>(E193/D193)*100</f>
        <v>69.50819672131148</v>
      </c>
      <c r="G193" s="147">
        <v>91</v>
      </c>
      <c r="H193" s="147">
        <v>72</v>
      </c>
      <c r="I193" s="136">
        <f>(H193/G193)*100</f>
        <v>79.12087912087912</v>
      </c>
      <c r="J193" s="147">
        <v>58</v>
      </c>
      <c r="K193" s="147">
        <v>41</v>
      </c>
      <c r="L193" s="136">
        <f>(K193/J193)*100</f>
        <v>70.6896551724138</v>
      </c>
      <c r="M193" s="147">
        <v>156</v>
      </c>
      <c r="N193" s="147">
        <v>99</v>
      </c>
      <c r="O193" s="136">
        <f>(N193/M193)*100</f>
        <v>63.46153846153846</v>
      </c>
      <c r="P193" s="138"/>
    </row>
    <row r="194" spans="1:16" ht="9">
      <c r="A194" s="145"/>
      <c r="B194" s="148" t="s">
        <v>465</v>
      </c>
      <c r="C194" s="146" t="s">
        <v>466</v>
      </c>
      <c r="D194" s="140">
        <f t="shared" si="50"/>
        <v>32</v>
      </c>
      <c r="E194" s="140">
        <f t="shared" si="50"/>
        <v>22</v>
      </c>
      <c r="F194" s="136">
        <f>(E194/D194)*100</f>
        <v>68.75</v>
      </c>
      <c r="G194" s="147">
        <v>3</v>
      </c>
      <c r="H194" s="147">
        <v>3</v>
      </c>
      <c r="I194" s="136">
        <f>(H194/G194)*100</f>
        <v>100</v>
      </c>
      <c r="J194" s="147">
        <v>0</v>
      </c>
      <c r="K194" s="147">
        <v>0</v>
      </c>
      <c r="L194" s="136">
        <v>0</v>
      </c>
      <c r="M194" s="147">
        <v>29</v>
      </c>
      <c r="N194" s="147">
        <v>19</v>
      </c>
      <c r="O194" s="136">
        <f>(N194/M194)*100</f>
        <v>65.51724137931035</v>
      </c>
      <c r="P194" s="138"/>
    </row>
    <row r="195" spans="1:16" ht="9">
      <c r="A195" s="145"/>
      <c r="B195" s="148" t="s">
        <v>326</v>
      </c>
      <c r="C195" s="146" t="s">
        <v>327</v>
      </c>
      <c r="D195" s="140">
        <f t="shared" si="50"/>
        <v>671</v>
      </c>
      <c r="E195" s="140">
        <f t="shared" si="50"/>
        <v>491</v>
      </c>
      <c r="F195" s="136">
        <f>(E195/D195)*100</f>
        <v>73.17436661698957</v>
      </c>
      <c r="G195" s="147">
        <v>433</v>
      </c>
      <c r="H195" s="147">
        <v>312</v>
      </c>
      <c r="I195" s="136">
        <f>(H195/G195)*100</f>
        <v>72.05542725173211</v>
      </c>
      <c r="J195" s="147">
        <v>40</v>
      </c>
      <c r="K195" s="147">
        <v>30</v>
      </c>
      <c r="L195" s="136">
        <f>(K195/J195)*100</f>
        <v>75</v>
      </c>
      <c r="M195" s="147">
        <v>198</v>
      </c>
      <c r="N195" s="147">
        <v>149</v>
      </c>
      <c r="O195" s="136">
        <f>(N195/M195)*100</f>
        <v>75.25252525252525</v>
      </c>
      <c r="P195" s="138"/>
    </row>
    <row r="196" spans="1:16" ht="9">
      <c r="A196" s="145"/>
      <c r="B196" s="148"/>
      <c r="C196" s="14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138"/>
    </row>
    <row r="197" spans="1:16" ht="9">
      <c r="A197" s="145"/>
      <c r="B197" s="152"/>
      <c r="C197" s="146"/>
      <c r="D197" s="147"/>
      <c r="E197" s="147"/>
      <c r="F197" s="136"/>
      <c r="G197" s="147"/>
      <c r="H197" s="147"/>
      <c r="I197" s="136"/>
      <c r="J197" s="147"/>
      <c r="K197" s="147"/>
      <c r="L197" s="136"/>
      <c r="M197" s="147"/>
      <c r="N197" s="147"/>
      <c r="O197" s="136"/>
      <c r="P197" s="138"/>
    </row>
    <row r="198" spans="1:16" ht="9">
      <c r="A198" s="145"/>
      <c r="B198" s="152"/>
      <c r="C198" s="146"/>
      <c r="D198" s="147"/>
      <c r="E198" s="147"/>
      <c r="F198" s="136"/>
      <c r="G198" s="147"/>
      <c r="H198" s="147"/>
      <c r="I198" s="136"/>
      <c r="J198" s="147"/>
      <c r="K198" s="147"/>
      <c r="L198" s="136"/>
      <c r="M198" s="147"/>
      <c r="N198" s="147"/>
      <c r="O198" s="136"/>
      <c r="P198" s="138"/>
    </row>
    <row r="199" spans="1:16" ht="9">
      <c r="A199" s="145"/>
      <c r="B199" s="148"/>
      <c r="C199" s="146"/>
      <c r="D199" s="147"/>
      <c r="E199" s="147"/>
      <c r="F199" s="136"/>
      <c r="G199" s="147"/>
      <c r="H199" s="147"/>
      <c r="I199" s="136"/>
      <c r="J199" s="147"/>
      <c r="K199" s="147"/>
      <c r="L199" s="136"/>
      <c r="M199" s="147"/>
      <c r="N199" s="147"/>
      <c r="O199" s="136"/>
      <c r="P199" s="138"/>
    </row>
    <row r="200" spans="1:16" ht="9">
      <c r="A200" s="141" t="s">
        <v>467</v>
      </c>
      <c r="B200" s="148"/>
      <c r="C200" s="146"/>
      <c r="D200" s="147">
        <f>SUM(D202:D207)</f>
        <v>683</v>
      </c>
      <c r="E200" s="147">
        <f>SUM(E202:E207)</f>
        <v>527</v>
      </c>
      <c r="F200" s="136">
        <f>(E200/D200)*100</f>
        <v>77.15959004392387</v>
      </c>
      <c r="G200" s="147">
        <f>SUM(G202:G207)</f>
        <v>154</v>
      </c>
      <c r="H200" s="147">
        <f>SUM(H202:H207)</f>
        <v>126</v>
      </c>
      <c r="I200" s="136">
        <f>(H200/G200)*100</f>
        <v>81.81818181818183</v>
      </c>
      <c r="J200" s="147">
        <f>SUM(J202:J207)</f>
        <v>154</v>
      </c>
      <c r="K200" s="147">
        <f>SUM(K202:K207)</f>
        <v>101</v>
      </c>
      <c r="L200" s="136">
        <f>(K200/J200)*100</f>
        <v>65.5844155844156</v>
      </c>
      <c r="M200" s="147">
        <f>SUM(M202:M207)</f>
        <v>375</v>
      </c>
      <c r="N200" s="147">
        <f>SUM(N202:N207)</f>
        <v>300</v>
      </c>
      <c r="O200" s="136">
        <f>(N200/M200)*100</f>
        <v>80</v>
      </c>
      <c r="P200" s="138"/>
    </row>
    <row r="201" spans="1:16" ht="3.75" customHeight="1">
      <c r="A201" s="145"/>
      <c r="B201" s="148"/>
      <c r="C201" s="146"/>
      <c r="D201" s="147"/>
      <c r="E201" s="147"/>
      <c r="F201" s="136"/>
      <c r="G201" s="147"/>
      <c r="H201" s="147"/>
      <c r="I201" s="136"/>
      <c r="J201" s="147"/>
      <c r="K201" s="147"/>
      <c r="L201" s="136"/>
      <c r="M201" s="147"/>
      <c r="N201" s="147"/>
      <c r="O201" s="136"/>
      <c r="P201" s="138"/>
    </row>
    <row r="202" spans="1:16" ht="9">
      <c r="A202" s="145" t="s">
        <v>329</v>
      </c>
      <c r="B202" s="148" t="s">
        <v>330</v>
      </c>
      <c r="C202" s="146" t="s">
        <v>331</v>
      </c>
      <c r="D202" s="140">
        <f aca="true" t="shared" si="51" ref="D202:E207">SUM(G202+J202+M202)</f>
        <v>208</v>
      </c>
      <c r="E202" s="140">
        <f t="shared" si="51"/>
        <v>132</v>
      </c>
      <c r="F202" s="136">
        <f aca="true" t="shared" si="52" ref="F202:F207">(E202/D202)*100</f>
        <v>63.46153846153846</v>
      </c>
      <c r="G202" s="147">
        <v>40</v>
      </c>
      <c r="H202" s="147">
        <v>35</v>
      </c>
      <c r="I202" s="136">
        <f>(H202/G202)*100</f>
        <v>87.5</v>
      </c>
      <c r="J202" s="147">
        <v>57</v>
      </c>
      <c r="K202" s="147">
        <v>25</v>
      </c>
      <c r="L202" s="136">
        <f>(K202/J202)*100</f>
        <v>43.859649122807014</v>
      </c>
      <c r="M202" s="147">
        <v>111</v>
      </c>
      <c r="N202" s="147">
        <v>72</v>
      </c>
      <c r="O202" s="136">
        <f aca="true" t="shared" si="53" ref="O202:O207">(N202/M202)*100</f>
        <v>64.86486486486487</v>
      </c>
      <c r="P202" s="138"/>
    </row>
    <row r="203" spans="1:16" ht="9">
      <c r="A203" s="145"/>
      <c r="B203" s="148" t="s">
        <v>332</v>
      </c>
      <c r="C203" s="146" t="s">
        <v>333</v>
      </c>
      <c r="D203" s="140">
        <f t="shared" si="51"/>
        <v>25</v>
      </c>
      <c r="E203" s="140">
        <f t="shared" si="51"/>
        <v>24</v>
      </c>
      <c r="F203" s="136">
        <f t="shared" si="52"/>
        <v>96</v>
      </c>
      <c r="G203" s="147">
        <v>0</v>
      </c>
      <c r="H203" s="147">
        <v>0</v>
      </c>
      <c r="I203" s="136">
        <v>0</v>
      </c>
      <c r="J203" s="147">
        <v>0</v>
      </c>
      <c r="K203" s="147">
        <v>0</v>
      </c>
      <c r="L203" s="136">
        <v>0</v>
      </c>
      <c r="M203" s="147">
        <v>25</v>
      </c>
      <c r="N203" s="147">
        <v>24</v>
      </c>
      <c r="O203" s="136">
        <f t="shared" si="53"/>
        <v>96</v>
      </c>
      <c r="P203" s="138"/>
    </row>
    <row r="204" spans="1:16" ht="9">
      <c r="A204" s="145"/>
      <c r="B204" s="148" t="s">
        <v>334</v>
      </c>
      <c r="C204" s="146" t="s">
        <v>335</v>
      </c>
      <c r="D204" s="140">
        <f t="shared" si="51"/>
        <v>142</v>
      </c>
      <c r="E204" s="140">
        <f t="shared" si="51"/>
        <v>125</v>
      </c>
      <c r="F204" s="136">
        <f t="shared" si="52"/>
        <v>88.02816901408451</v>
      </c>
      <c r="G204" s="147">
        <v>39</v>
      </c>
      <c r="H204" s="147">
        <v>27</v>
      </c>
      <c r="I204" s="136">
        <f>(H204/G204)*100</f>
        <v>69.23076923076923</v>
      </c>
      <c r="J204" s="147">
        <v>31</v>
      </c>
      <c r="K204" s="147">
        <v>26</v>
      </c>
      <c r="L204" s="136">
        <f>(K204/J204)*100</f>
        <v>83.87096774193549</v>
      </c>
      <c r="M204" s="147">
        <v>72</v>
      </c>
      <c r="N204" s="147">
        <v>72</v>
      </c>
      <c r="O204" s="136">
        <f t="shared" si="53"/>
        <v>100</v>
      </c>
      <c r="P204" s="138"/>
    </row>
    <row r="205" spans="1:16" ht="9">
      <c r="A205" s="145" t="s">
        <v>336</v>
      </c>
      <c r="B205" s="148" t="s">
        <v>337</v>
      </c>
      <c r="C205" s="146" t="s">
        <v>338</v>
      </c>
      <c r="D205" s="140">
        <f t="shared" si="51"/>
        <v>173</v>
      </c>
      <c r="E205" s="140">
        <f t="shared" si="51"/>
        <v>152</v>
      </c>
      <c r="F205" s="136">
        <f t="shared" si="52"/>
        <v>87.86127167630057</v>
      </c>
      <c r="G205" s="147">
        <v>42</v>
      </c>
      <c r="H205" s="147">
        <v>39</v>
      </c>
      <c r="I205" s="136">
        <f>(H205/G205)*100</f>
        <v>92.85714285714286</v>
      </c>
      <c r="J205" s="147">
        <v>37</v>
      </c>
      <c r="K205" s="147">
        <v>31</v>
      </c>
      <c r="L205" s="136">
        <f>(K205/J205)*100</f>
        <v>83.78378378378379</v>
      </c>
      <c r="M205" s="147">
        <v>94</v>
      </c>
      <c r="N205" s="147">
        <v>82</v>
      </c>
      <c r="O205" s="136">
        <f t="shared" si="53"/>
        <v>87.2340425531915</v>
      </c>
      <c r="P205" s="138"/>
    </row>
    <row r="206" spans="1:16" ht="9">
      <c r="A206" s="145" t="s">
        <v>318</v>
      </c>
      <c r="B206" s="148" t="s">
        <v>339</v>
      </c>
      <c r="C206" s="146" t="s">
        <v>340</v>
      </c>
      <c r="D206" s="140">
        <f t="shared" si="51"/>
        <v>74</v>
      </c>
      <c r="E206" s="140">
        <f t="shared" si="51"/>
        <v>43</v>
      </c>
      <c r="F206" s="136">
        <f t="shared" si="52"/>
        <v>58.108108108108105</v>
      </c>
      <c r="G206" s="147">
        <v>0</v>
      </c>
      <c r="H206" s="147">
        <v>0</v>
      </c>
      <c r="I206" s="136">
        <v>0</v>
      </c>
      <c r="J206" s="147">
        <v>23</v>
      </c>
      <c r="K206" s="147">
        <v>16</v>
      </c>
      <c r="L206" s="136">
        <f>(K206/J206)*100</f>
        <v>69.56521739130434</v>
      </c>
      <c r="M206" s="147">
        <v>51</v>
      </c>
      <c r="N206" s="147">
        <v>27</v>
      </c>
      <c r="O206" s="136">
        <f t="shared" si="53"/>
        <v>52.94117647058824</v>
      </c>
      <c r="P206" s="138"/>
    </row>
    <row r="207" spans="1:16" ht="9">
      <c r="A207" s="145"/>
      <c r="B207" s="148" t="s">
        <v>341</v>
      </c>
      <c r="C207" s="146" t="s">
        <v>342</v>
      </c>
      <c r="D207" s="140">
        <f t="shared" si="51"/>
        <v>61</v>
      </c>
      <c r="E207" s="140">
        <f t="shared" si="51"/>
        <v>51</v>
      </c>
      <c r="F207" s="136">
        <f t="shared" si="52"/>
        <v>83.60655737704919</v>
      </c>
      <c r="G207" s="147">
        <v>33</v>
      </c>
      <c r="H207" s="147">
        <v>25</v>
      </c>
      <c r="I207" s="136">
        <f>(H207/G207)*100</f>
        <v>75.75757575757575</v>
      </c>
      <c r="J207" s="147">
        <v>6</v>
      </c>
      <c r="K207" s="147">
        <v>3</v>
      </c>
      <c r="L207" s="136">
        <f>(K207/J207)*100</f>
        <v>50</v>
      </c>
      <c r="M207" s="147">
        <v>22</v>
      </c>
      <c r="N207" s="147">
        <v>23</v>
      </c>
      <c r="O207" s="136">
        <f t="shared" si="53"/>
        <v>104.54545454545455</v>
      </c>
      <c r="P207" s="138"/>
    </row>
    <row r="208" spans="1:16" ht="9">
      <c r="A208" s="145"/>
      <c r="B208" s="148"/>
      <c r="C208" s="146"/>
      <c r="D208" s="147"/>
      <c r="E208" s="147"/>
      <c r="F208" s="136"/>
      <c r="G208" s="147"/>
      <c r="H208" s="147"/>
      <c r="I208" s="136"/>
      <c r="J208" s="147"/>
      <c r="K208" s="147"/>
      <c r="L208" s="136"/>
      <c r="M208" s="147"/>
      <c r="N208" s="147"/>
      <c r="O208" s="136"/>
      <c r="P208" s="138"/>
    </row>
    <row r="209" spans="1:16" ht="9">
      <c r="A209" s="141" t="s">
        <v>468</v>
      </c>
      <c r="B209" s="148"/>
      <c r="C209" s="146"/>
      <c r="D209" s="147">
        <f>SUM(D211:D218)</f>
        <v>490</v>
      </c>
      <c r="E209" s="147">
        <f>SUM(E211:E218)</f>
        <v>387</v>
      </c>
      <c r="F209" s="136">
        <f>(E209/D209)*100</f>
        <v>78.9795918367347</v>
      </c>
      <c r="G209" s="147">
        <f>SUM(G211:G218)</f>
        <v>167</v>
      </c>
      <c r="H209" s="147">
        <f>SUM(H211:H218)</f>
        <v>130</v>
      </c>
      <c r="I209" s="136">
        <f>(H209/G209)*100</f>
        <v>77.84431137724552</v>
      </c>
      <c r="J209" s="147">
        <f>SUM(J211:J218)</f>
        <v>105</v>
      </c>
      <c r="K209" s="147">
        <f>SUM(K211:K218)</f>
        <v>68</v>
      </c>
      <c r="L209" s="136">
        <f>(K209/J209)*100</f>
        <v>64.76190476190476</v>
      </c>
      <c r="M209" s="147">
        <f>SUM(M211:M218)</f>
        <v>218</v>
      </c>
      <c r="N209" s="147">
        <f>SUM(N211:N218)</f>
        <v>189</v>
      </c>
      <c r="O209" s="136">
        <f>(N209/M209)*100</f>
        <v>86.69724770642202</v>
      </c>
      <c r="P209" s="138"/>
    </row>
    <row r="210" spans="1:16" ht="3.75" customHeight="1">
      <c r="A210" s="145"/>
      <c r="B210" s="148"/>
      <c r="C210" s="146"/>
      <c r="D210" s="147"/>
      <c r="E210" s="147"/>
      <c r="F210" s="136"/>
      <c r="G210" s="147"/>
      <c r="H210" s="147"/>
      <c r="I210" s="136"/>
      <c r="J210" s="147"/>
      <c r="K210" s="147"/>
      <c r="L210" s="136"/>
      <c r="M210" s="147"/>
      <c r="N210" s="147"/>
      <c r="O210" s="136"/>
      <c r="P210" s="138"/>
    </row>
    <row r="211" spans="1:16" ht="9">
      <c r="A211" s="145" t="s">
        <v>344</v>
      </c>
      <c r="B211" s="148" t="s">
        <v>345</v>
      </c>
      <c r="C211" s="146" t="s">
        <v>346</v>
      </c>
      <c r="D211" s="140">
        <f aca="true" t="shared" si="54" ref="D211:E216">SUM(G211+J211+M211)</f>
        <v>179</v>
      </c>
      <c r="E211" s="140">
        <f t="shared" si="54"/>
        <v>144</v>
      </c>
      <c r="F211" s="136">
        <f aca="true" t="shared" si="55" ref="F211:F216">(E211/D211)*100</f>
        <v>80.44692737430168</v>
      </c>
      <c r="G211" s="147">
        <v>62</v>
      </c>
      <c r="H211" s="147">
        <v>50</v>
      </c>
      <c r="I211" s="136">
        <f>(H211/G211)*100</f>
        <v>80.64516129032258</v>
      </c>
      <c r="J211" s="147">
        <v>50</v>
      </c>
      <c r="K211" s="147">
        <v>27</v>
      </c>
      <c r="L211" s="136">
        <f>(K211/J211)*100</f>
        <v>54</v>
      </c>
      <c r="M211" s="147">
        <v>67</v>
      </c>
      <c r="N211" s="147">
        <v>67</v>
      </c>
      <c r="O211" s="136">
        <f aca="true" t="shared" si="56" ref="O211:O216">(N211/M211)*100</f>
        <v>100</v>
      </c>
      <c r="P211" s="138"/>
    </row>
    <row r="212" spans="1:16" ht="9">
      <c r="A212" s="145"/>
      <c r="B212" s="148" t="s">
        <v>347</v>
      </c>
      <c r="C212" s="146" t="s">
        <v>348</v>
      </c>
      <c r="D212" s="140">
        <f t="shared" si="54"/>
        <v>23</v>
      </c>
      <c r="E212" s="140">
        <f t="shared" si="54"/>
        <v>19</v>
      </c>
      <c r="F212" s="136">
        <f t="shared" si="55"/>
        <v>82.6086956521739</v>
      </c>
      <c r="G212" s="147">
        <v>8</v>
      </c>
      <c r="H212" s="147">
        <v>5</v>
      </c>
      <c r="I212" s="136">
        <f>(H212/G212)*100</f>
        <v>62.5</v>
      </c>
      <c r="J212" s="147">
        <v>5</v>
      </c>
      <c r="K212" s="147">
        <v>5</v>
      </c>
      <c r="L212" s="136">
        <f>(K212/J212)*100</f>
        <v>100</v>
      </c>
      <c r="M212" s="147">
        <v>10</v>
      </c>
      <c r="N212" s="147">
        <v>9</v>
      </c>
      <c r="O212" s="136">
        <f t="shared" si="56"/>
        <v>90</v>
      </c>
      <c r="P212" s="138"/>
    </row>
    <row r="213" spans="1:16" ht="9">
      <c r="A213" s="145" t="s">
        <v>349</v>
      </c>
      <c r="B213" s="148" t="s">
        <v>350</v>
      </c>
      <c r="C213" s="146" t="s">
        <v>351</v>
      </c>
      <c r="D213" s="140">
        <f t="shared" si="54"/>
        <v>50</v>
      </c>
      <c r="E213" s="140">
        <f t="shared" si="54"/>
        <v>38</v>
      </c>
      <c r="F213" s="136">
        <f t="shared" si="55"/>
        <v>76</v>
      </c>
      <c r="G213" s="147">
        <v>5</v>
      </c>
      <c r="H213" s="147">
        <v>3</v>
      </c>
      <c r="I213" s="136">
        <f>(H213/G213)*100</f>
        <v>60</v>
      </c>
      <c r="J213" s="147">
        <v>10</v>
      </c>
      <c r="K213" s="147">
        <v>7</v>
      </c>
      <c r="L213" s="136">
        <f>(K213/J213)*100</f>
        <v>70</v>
      </c>
      <c r="M213" s="147">
        <v>35</v>
      </c>
      <c r="N213" s="147">
        <v>28</v>
      </c>
      <c r="O213" s="136">
        <f t="shared" si="56"/>
        <v>80</v>
      </c>
      <c r="P213" s="138"/>
    </row>
    <row r="214" spans="1:16" ht="9">
      <c r="A214" s="145" t="s">
        <v>352</v>
      </c>
      <c r="B214" s="148" t="s">
        <v>353</v>
      </c>
      <c r="C214" s="146" t="s">
        <v>354</v>
      </c>
      <c r="D214" s="140">
        <f t="shared" si="54"/>
        <v>124</v>
      </c>
      <c r="E214" s="140">
        <f t="shared" si="54"/>
        <v>97</v>
      </c>
      <c r="F214" s="136">
        <f t="shared" si="55"/>
        <v>78.2258064516129</v>
      </c>
      <c r="G214" s="147">
        <v>22</v>
      </c>
      <c r="H214" s="147">
        <v>16</v>
      </c>
      <c r="I214" s="136">
        <f>(H214/G214)*100</f>
        <v>72.72727272727273</v>
      </c>
      <c r="J214" s="147">
        <v>36</v>
      </c>
      <c r="K214" s="147">
        <v>27</v>
      </c>
      <c r="L214" s="136">
        <f>(K214/J214)*100</f>
        <v>75</v>
      </c>
      <c r="M214" s="147">
        <v>66</v>
      </c>
      <c r="N214" s="147">
        <v>54</v>
      </c>
      <c r="O214" s="136">
        <f t="shared" si="56"/>
        <v>81.81818181818183</v>
      </c>
      <c r="P214" s="138"/>
    </row>
    <row r="215" spans="1:16" ht="9">
      <c r="A215" s="145" t="s">
        <v>355</v>
      </c>
      <c r="B215" s="148" t="s">
        <v>356</v>
      </c>
      <c r="C215" s="146" t="s">
        <v>357</v>
      </c>
      <c r="D215" s="140">
        <f t="shared" si="54"/>
        <v>21</v>
      </c>
      <c r="E215" s="140">
        <f t="shared" si="54"/>
        <v>15</v>
      </c>
      <c r="F215" s="136">
        <f t="shared" si="55"/>
        <v>71.42857142857143</v>
      </c>
      <c r="G215" s="147">
        <v>0</v>
      </c>
      <c r="H215" s="147">
        <v>0</v>
      </c>
      <c r="I215" s="136">
        <v>0</v>
      </c>
      <c r="J215" s="147">
        <v>4</v>
      </c>
      <c r="K215" s="147">
        <v>2</v>
      </c>
      <c r="L215" s="136">
        <f>(K215/J215)*100</f>
        <v>50</v>
      </c>
      <c r="M215" s="147">
        <v>17</v>
      </c>
      <c r="N215" s="147">
        <v>13</v>
      </c>
      <c r="O215" s="136">
        <f t="shared" si="56"/>
        <v>76.47058823529412</v>
      </c>
      <c r="P215" s="138"/>
    </row>
    <row r="216" spans="1:16" ht="9">
      <c r="A216" s="145"/>
      <c r="B216" s="148" t="s">
        <v>358</v>
      </c>
      <c r="C216" s="146" t="s">
        <v>359</v>
      </c>
      <c r="D216" s="140">
        <f t="shared" si="54"/>
        <v>93</v>
      </c>
      <c r="E216" s="140">
        <f t="shared" si="54"/>
        <v>74</v>
      </c>
      <c r="F216" s="136">
        <f t="shared" si="55"/>
        <v>79.56989247311827</v>
      </c>
      <c r="G216" s="147">
        <v>70</v>
      </c>
      <c r="H216" s="147">
        <v>56</v>
      </c>
      <c r="I216" s="136">
        <v>0</v>
      </c>
      <c r="J216" s="147">
        <v>0</v>
      </c>
      <c r="K216" s="147">
        <v>0</v>
      </c>
      <c r="L216" s="136">
        <v>0</v>
      </c>
      <c r="M216" s="147">
        <v>23</v>
      </c>
      <c r="N216" s="147">
        <v>18</v>
      </c>
      <c r="O216" s="136">
        <f t="shared" si="56"/>
        <v>78.26086956521739</v>
      </c>
      <c r="P216" s="138"/>
    </row>
    <row r="217" spans="4:16" ht="10.5">
      <c r="D217" s="140"/>
      <c r="E217" s="140"/>
      <c r="F217" s="136"/>
      <c r="G217" s="147"/>
      <c r="H217" s="147"/>
      <c r="I217" s="136"/>
      <c r="J217" s="147"/>
      <c r="K217" s="147"/>
      <c r="L217" s="136"/>
      <c r="M217" s="147"/>
      <c r="N217" s="147"/>
      <c r="O217" s="136"/>
      <c r="P217" s="138"/>
    </row>
    <row r="218" spans="1:16" ht="9">
      <c r="A218" s="96"/>
      <c r="C218" s="96"/>
      <c r="D218" s="140"/>
      <c r="E218" s="147"/>
      <c r="F218" s="136"/>
      <c r="G218" s="147"/>
      <c r="H218" s="147"/>
      <c r="I218" s="136"/>
      <c r="J218" s="147"/>
      <c r="K218" s="147"/>
      <c r="L218" s="136"/>
      <c r="M218" s="147"/>
      <c r="N218" s="147"/>
      <c r="O218" s="136"/>
      <c r="P218" s="138"/>
    </row>
    <row r="219" spans="1:16" ht="9">
      <c r="A219" s="145"/>
      <c r="B219" s="148"/>
      <c r="C219" s="146"/>
      <c r="D219" s="147"/>
      <c r="E219" s="147"/>
      <c r="F219" s="136"/>
      <c r="G219" s="147"/>
      <c r="H219" s="147"/>
      <c r="I219" s="136"/>
      <c r="J219" s="147"/>
      <c r="K219" s="147"/>
      <c r="L219" s="136"/>
      <c r="M219" s="147"/>
      <c r="N219" s="147"/>
      <c r="O219" s="136"/>
      <c r="P219" s="138"/>
    </row>
    <row r="220" spans="1:16" ht="9">
      <c r="A220" s="141" t="s">
        <v>469</v>
      </c>
      <c r="B220" s="148"/>
      <c r="C220" s="146"/>
      <c r="D220" s="147">
        <f>SUM(D222:D230)</f>
        <v>831</v>
      </c>
      <c r="E220" s="147">
        <f>SUM(E222:E230)</f>
        <v>628</v>
      </c>
      <c r="F220" s="136">
        <f>(E220/D220)*100</f>
        <v>75.57160048134777</v>
      </c>
      <c r="G220" s="147">
        <f>SUM(G222:G230)</f>
        <v>331</v>
      </c>
      <c r="H220" s="147">
        <f>SUM(H222:H230)</f>
        <v>258</v>
      </c>
      <c r="I220" s="136">
        <f>(H220/G220)*100</f>
        <v>77.94561933534743</v>
      </c>
      <c r="J220" s="147">
        <f>SUM(J222:J230)</f>
        <v>131</v>
      </c>
      <c r="K220" s="147">
        <f>SUM(K222:K230)</f>
        <v>97</v>
      </c>
      <c r="L220" s="136">
        <f>(K220/J220)*100</f>
        <v>74.04580152671755</v>
      </c>
      <c r="M220" s="147">
        <f>SUM(M222:M230)</f>
        <v>369</v>
      </c>
      <c r="N220" s="147">
        <f>SUM(N222:N230)</f>
        <v>273</v>
      </c>
      <c r="O220" s="136">
        <f>(N220/M220)*100</f>
        <v>73.98373983739837</v>
      </c>
      <c r="P220" s="138"/>
    </row>
    <row r="221" spans="1:16" ht="3.75" customHeight="1">
      <c r="A221" s="145"/>
      <c r="B221" s="148"/>
      <c r="C221" s="146"/>
      <c r="D221" s="147"/>
      <c r="E221" s="147"/>
      <c r="F221" s="136"/>
      <c r="G221" s="147"/>
      <c r="H221" s="147"/>
      <c r="I221" s="136"/>
      <c r="J221" s="147"/>
      <c r="K221" s="147"/>
      <c r="L221" s="136"/>
      <c r="M221" s="147"/>
      <c r="N221" s="147"/>
      <c r="O221" s="136"/>
      <c r="P221" s="138"/>
    </row>
    <row r="222" spans="1:16" ht="9">
      <c r="A222" s="145" t="s">
        <v>361</v>
      </c>
      <c r="B222" s="148" t="s">
        <v>470</v>
      </c>
      <c r="C222" s="146" t="s">
        <v>363</v>
      </c>
      <c r="D222" s="140">
        <f>SUM(G222+J222+M222)</f>
        <v>24</v>
      </c>
      <c r="E222" s="140">
        <f>SUM(H222+K222+N222)</f>
        <v>21</v>
      </c>
      <c r="F222" s="136">
        <f aca="true" t="shared" si="57" ref="F222:F229">(E222/D222)*100</f>
        <v>87.5</v>
      </c>
      <c r="G222" s="147">
        <v>24</v>
      </c>
      <c r="H222" s="147">
        <v>21</v>
      </c>
      <c r="I222" s="136">
        <f aca="true" t="shared" si="58" ref="I222:I229">(H222/G222)*100</f>
        <v>87.5</v>
      </c>
      <c r="J222" s="147">
        <v>0</v>
      </c>
      <c r="K222" s="147">
        <v>0</v>
      </c>
      <c r="L222" s="136">
        <v>0</v>
      </c>
      <c r="M222" s="147">
        <v>0</v>
      </c>
      <c r="N222" s="147">
        <v>0</v>
      </c>
      <c r="O222" s="136">
        <v>0</v>
      </c>
      <c r="P222" s="138"/>
    </row>
    <row r="223" spans="1:16" ht="9">
      <c r="A223" s="145" t="s">
        <v>364</v>
      </c>
      <c r="B223" s="148" t="s">
        <v>365</v>
      </c>
      <c r="C223" s="146" t="s">
        <v>366</v>
      </c>
      <c r="D223" s="140">
        <f>SUM(G223+J223+M223)</f>
        <v>53</v>
      </c>
      <c r="E223" s="140">
        <f>SUM(H223+K223+N223)</f>
        <v>45</v>
      </c>
      <c r="F223" s="136">
        <f t="shared" si="57"/>
        <v>84.90566037735849</v>
      </c>
      <c r="G223" s="147">
        <v>17</v>
      </c>
      <c r="H223" s="147">
        <v>14</v>
      </c>
      <c r="I223" s="136">
        <f t="shared" si="58"/>
        <v>82.35294117647058</v>
      </c>
      <c r="J223" s="147">
        <v>6</v>
      </c>
      <c r="K223" s="147">
        <v>4</v>
      </c>
      <c r="L223" s="136">
        <f>(K223/J223)*100</f>
        <v>66.66666666666666</v>
      </c>
      <c r="M223" s="147">
        <v>30</v>
      </c>
      <c r="N223" s="147">
        <v>27</v>
      </c>
      <c r="O223" s="136">
        <f aca="true" t="shared" si="59" ref="O223:O229">(N223/M223)*100</f>
        <v>90</v>
      </c>
      <c r="P223" s="138"/>
    </row>
    <row r="224" spans="1:16" ht="9">
      <c r="A224" s="145" t="s">
        <v>367</v>
      </c>
      <c r="B224" s="149" t="s">
        <v>471</v>
      </c>
      <c r="C224" s="146" t="s">
        <v>369</v>
      </c>
      <c r="D224" s="140">
        <f aca="true" t="shared" si="60" ref="D224:D229">SUM(G224+J224+M224)</f>
        <v>179</v>
      </c>
      <c r="E224" s="140">
        <f>SUM(H224+K224+N224)+1</f>
        <v>140</v>
      </c>
      <c r="F224" s="136">
        <f t="shared" si="57"/>
        <v>78.2122905027933</v>
      </c>
      <c r="G224" s="147">
        <v>35</v>
      </c>
      <c r="H224" s="147">
        <v>28</v>
      </c>
      <c r="I224" s="136">
        <f t="shared" si="58"/>
        <v>80</v>
      </c>
      <c r="J224" s="147">
        <v>60</v>
      </c>
      <c r="K224" s="147">
        <v>44</v>
      </c>
      <c r="L224" s="136">
        <f>(K224/J224)*100</f>
        <v>73.33333333333333</v>
      </c>
      <c r="M224" s="147">
        <v>84</v>
      </c>
      <c r="N224" s="147">
        <v>67</v>
      </c>
      <c r="O224" s="136">
        <f t="shared" si="59"/>
        <v>79.76190476190477</v>
      </c>
      <c r="P224" s="138"/>
    </row>
    <row r="225" spans="1:16" ht="9">
      <c r="A225" s="145"/>
      <c r="B225" s="148" t="s">
        <v>370</v>
      </c>
      <c r="C225" s="146" t="s">
        <v>371</v>
      </c>
      <c r="D225" s="140">
        <f t="shared" si="60"/>
        <v>99</v>
      </c>
      <c r="E225" s="140">
        <f>SUM(H225+K225+N225)</f>
        <v>73</v>
      </c>
      <c r="F225" s="136">
        <f t="shared" si="57"/>
        <v>73.73737373737373</v>
      </c>
      <c r="G225" s="147">
        <v>56</v>
      </c>
      <c r="H225" s="147">
        <v>46</v>
      </c>
      <c r="I225" s="136">
        <f t="shared" si="58"/>
        <v>82.14285714285714</v>
      </c>
      <c r="J225" s="147">
        <v>6</v>
      </c>
      <c r="K225" s="147">
        <v>3</v>
      </c>
      <c r="L225" s="136">
        <f>(K225/J225)*100</f>
        <v>50</v>
      </c>
      <c r="M225" s="147">
        <v>37</v>
      </c>
      <c r="N225" s="147">
        <v>24</v>
      </c>
      <c r="O225" s="136">
        <f t="shared" si="59"/>
        <v>64.86486486486487</v>
      </c>
      <c r="P225" s="138"/>
    </row>
    <row r="226" spans="1:16" ht="9">
      <c r="A226" s="145" t="s">
        <v>134</v>
      </c>
      <c r="B226" s="148" t="s">
        <v>372</v>
      </c>
      <c r="C226" s="146" t="s">
        <v>373</v>
      </c>
      <c r="D226" s="140">
        <f t="shared" si="60"/>
        <v>253</v>
      </c>
      <c r="E226" s="140">
        <f>SUM(H226+K226+N226)</f>
        <v>188</v>
      </c>
      <c r="F226" s="136">
        <f t="shared" si="57"/>
        <v>74.30830039525692</v>
      </c>
      <c r="G226" s="147">
        <v>58</v>
      </c>
      <c r="H226" s="147">
        <v>44</v>
      </c>
      <c r="I226" s="136">
        <f t="shared" si="58"/>
        <v>75.86206896551724</v>
      </c>
      <c r="J226" s="147">
        <v>55</v>
      </c>
      <c r="K226" s="147">
        <v>43</v>
      </c>
      <c r="L226" s="136">
        <f>(K226/J226)*100</f>
        <v>78.18181818181819</v>
      </c>
      <c r="M226" s="147">
        <v>140</v>
      </c>
      <c r="N226" s="147">
        <v>101</v>
      </c>
      <c r="O226" s="136">
        <f t="shared" si="59"/>
        <v>72.14285714285714</v>
      </c>
      <c r="P226" s="138"/>
    </row>
    <row r="227" spans="1:16" ht="9">
      <c r="A227" s="96"/>
      <c r="B227" s="148" t="s">
        <v>472</v>
      </c>
      <c r="C227" s="153" t="s">
        <v>473</v>
      </c>
      <c r="D227" s="140">
        <f t="shared" si="60"/>
        <v>145</v>
      </c>
      <c r="E227" s="140">
        <f>SUM(H227+K227+N227)</f>
        <v>114</v>
      </c>
      <c r="F227" s="136">
        <f t="shared" si="57"/>
        <v>78.62068965517241</v>
      </c>
      <c r="G227" s="147">
        <v>100</v>
      </c>
      <c r="H227" s="147">
        <v>82</v>
      </c>
      <c r="I227" s="136">
        <f t="shared" si="58"/>
        <v>82</v>
      </c>
      <c r="J227" s="147">
        <v>0</v>
      </c>
      <c r="K227" s="147">
        <v>0</v>
      </c>
      <c r="L227" s="136">
        <v>0</v>
      </c>
      <c r="M227" s="147">
        <v>45</v>
      </c>
      <c r="N227" s="147">
        <v>32</v>
      </c>
      <c r="O227" s="136">
        <f t="shared" si="59"/>
        <v>71.11111111111111</v>
      </c>
      <c r="P227" s="138"/>
    </row>
    <row r="228" spans="1:16" ht="9">
      <c r="A228" s="145"/>
      <c r="B228" s="148" t="s">
        <v>374</v>
      </c>
      <c r="C228" s="146" t="s">
        <v>375</v>
      </c>
      <c r="D228" s="140">
        <f t="shared" si="60"/>
        <v>33</v>
      </c>
      <c r="E228" s="140">
        <f>SUM(H228+K228+N228)</f>
        <v>23</v>
      </c>
      <c r="F228" s="136">
        <f t="shared" si="57"/>
        <v>69.6969696969697</v>
      </c>
      <c r="G228" s="147">
        <v>9</v>
      </c>
      <c r="H228" s="147">
        <v>4</v>
      </c>
      <c r="I228" s="136">
        <f t="shared" si="58"/>
        <v>44.44444444444444</v>
      </c>
      <c r="J228" s="147">
        <v>4</v>
      </c>
      <c r="K228" s="147">
        <v>3</v>
      </c>
      <c r="L228" s="136">
        <f>(K228/J228)*100</f>
        <v>75</v>
      </c>
      <c r="M228" s="147">
        <v>20</v>
      </c>
      <c r="N228" s="147">
        <v>16</v>
      </c>
      <c r="O228" s="136">
        <f t="shared" si="59"/>
        <v>80</v>
      </c>
      <c r="P228" s="138"/>
    </row>
    <row r="229" spans="1:16" ht="9">
      <c r="A229" s="145"/>
      <c r="B229" s="148" t="s">
        <v>376</v>
      </c>
      <c r="C229" s="146" t="s">
        <v>377</v>
      </c>
      <c r="D229" s="140">
        <f t="shared" si="60"/>
        <v>45</v>
      </c>
      <c r="E229" s="140">
        <f>SUM(H229+K229+N229)-1</f>
        <v>24</v>
      </c>
      <c r="F229" s="136">
        <f t="shared" si="57"/>
        <v>53.333333333333336</v>
      </c>
      <c r="G229" s="147">
        <v>32</v>
      </c>
      <c r="H229" s="147">
        <v>19</v>
      </c>
      <c r="I229" s="136">
        <f t="shared" si="58"/>
        <v>59.375</v>
      </c>
      <c r="J229" s="147">
        <v>0</v>
      </c>
      <c r="K229" s="147">
        <v>0</v>
      </c>
      <c r="L229" s="136">
        <v>0</v>
      </c>
      <c r="M229" s="147">
        <v>13</v>
      </c>
      <c r="N229" s="147">
        <v>6</v>
      </c>
      <c r="O229" s="136">
        <f t="shared" si="59"/>
        <v>46.15384615384615</v>
      </c>
      <c r="P229" s="138"/>
    </row>
    <row r="230" spans="1:16" ht="9">
      <c r="A230" s="145"/>
      <c r="C230" s="96"/>
      <c r="D230" s="147"/>
      <c r="E230" s="147"/>
      <c r="F230" s="136"/>
      <c r="G230" s="147"/>
      <c r="H230" s="147"/>
      <c r="I230" s="136"/>
      <c r="J230" s="147"/>
      <c r="K230" s="147"/>
      <c r="L230" s="136"/>
      <c r="M230" s="147"/>
      <c r="N230" s="147"/>
      <c r="O230" s="136"/>
      <c r="P230" s="138"/>
    </row>
    <row r="231" spans="1:16" ht="9">
      <c r="A231" s="145"/>
      <c r="B231" s="148"/>
      <c r="C231" s="146"/>
      <c r="D231" s="147"/>
      <c r="E231" s="147"/>
      <c r="F231" s="136"/>
      <c r="G231" s="147"/>
      <c r="H231" s="147"/>
      <c r="I231" s="136"/>
      <c r="J231" s="147"/>
      <c r="K231" s="147"/>
      <c r="L231" s="136"/>
      <c r="M231" s="147"/>
      <c r="N231" s="147"/>
      <c r="O231" s="136"/>
      <c r="P231" s="138"/>
    </row>
    <row r="232" spans="1:16" ht="9">
      <c r="A232" s="141" t="s">
        <v>474</v>
      </c>
      <c r="B232" s="148"/>
      <c r="C232" s="146"/>
      <c r="D232" s="147">
        <f>SUM(D234:D243)</f>
        <v>846</v>
      </c>
      <c r="E232" s="147">
        <f>SUM(E234:E243)</f>
        <v>614</v>
      </c>
      <c r="F232" s="136">
        <f>(E232/D232)*100</f>
        <v>72.57683215130024</v>
      </c>
      <c r="G232" s="147">
        <f>SUM(G234:G243)</f>
        <v>343</v>
      </c>
      <c r="H232" s="147">
        <f>SUM(H234:H243)</f>
        <v>263</v>
      </c>
      <c r="I232" s="136">
        <f>(H232/G232)*100</f>
        <v>76.67638483965014</v>
      </c>
      <c r="J232" s="147">
        <f>SUM(J234:J243)</f>
        <v>131</v>
      </c>
      <c r="K232" s="147">
        <f>SUM(K234:K243)</f>
        <v>94</v>
      </c>
      <c r="L232" s="136">
        <f>(K232/J232)*100</f>
        <v>71.7557251908397</v>
      </c>
      <c r="M232" s="147">
        <f>SUM(M234:M243)</f>
        <v>372</v>
      </c>
      <c r="N232" s="147">
        <f>SUM(N234:N243)</f>
        <v>257</v>
      </c>
      <c r="O232" s="136">
        <f>(N232/M232)*100</f>
        <v>69.08602150537635</v>
      </c>
      <c r="P232" s="138"/>
    </row>
    <row r="233" spans="1:16" ht="3.75" customHeight="1">
      <c r="A233" s="145"/>
      <c r="B233" s="148"/>
      <c r="C233" s="146"/>
      <c r="D233" s="147"/>
      <c r="E233" s="147"/>
      <c r="F233" s="136"/>
      <c r="G233" s="147"/>
      <c r="H233" s="147"/>
      <c r="I233" s="136"/>
      <c r="J233" s="147"/>
      <c r="K233" s="147"/>
      <c r="L233" s="136"/>
      <c r="M233" s="147"/>
      <c r="N233" s="147"/>
      <c r="O233" s="136"/>
      <c r="P233" s="138"/>
    </row>
    <row r="234" spans="1:16" ht="9">
      <c r="A234" s="145" t="s">
        <v>379</v>
      </c>
      <c r="B234" s="148" t="s">
        <v>380</v>
      </c>
      <c r="C234" s="146" t="s">
        <v>381</v>
      </c>
      <c r="D234" s="140">
        <f aca="true" t="shared" si="61" ref="D234:E240">SUM(G234+J234+M234)</f>
        <v>85</v>
      </c>
      <c r="E234" s="140">
        <f t="shared" si="61"/>
        <v>62</v>
      </c>
      <c r="F234" s="136">
        <f aca="true" t="shared" si="62" ref="F234:F240">(E234/D234)*100</f>
        <v>72.94117647058823</v>
      </c>
      <c r="G234" s="147">
        <v>40</v>
      </c>
      <c r="H234" s="147">
        <v>26</v>
      </c>
      <c r="I234" s="136">
        <f>(H234/G234)*100</f>
        <v>65</v>
      </c>
      <c r="J234" s="147">
        <v>10</v>
      </c>
      <c r="K234" s="147">
        <v>6</v>
      </c>
      <c r="L234" s="136">
        <f>(K234/J234)*100</f>
        <v>60</v>
      </c>
      <c r="M234" s="147">
        <v>35</v>
      </c>
      <c r="N234" s="147">
        <v>30</v>
      </c>
      <c r="O234" s="136">
        <f>(N234/M234)*100</f>
        <v>85.71428571428571</v>
      </c>
      <c r="P234" s="138"/>
    </row>
    <row r="235" spans="1:16" ht="9">
      <c r="A235" s="145"/>
      <c r="B235" s="148" t="s">
        <v>475</v>
      </c>
      <c r="C235" s="146" t="s">
        <v>476</v>
      </c>
      <c r="D235" s="140">
        <f t="shared" si="61"/>
        <v>22</v>
      </c>
      <c r="E235" s="140">
        <f t="shared" si="61"/>
        <v>8</v>
      </c>
      <c r="F235" s="136">
        <f t="shared" si="62"/>
        <v>36.36363636363637</v>
      </c>
      <c r="G235" s="147">
        <v>0</v>
      </c>
      <c r="H235" s="147">
        <v>0</v>
      </c>
      <c r="I235" s="136">
        <v>0</v>
      </c>
      <c r="J235" s="147">
        <v>11</v>
      </c>
      <c r="K235" s="147">
        <v>2</v>
      </c>
      <c r="L235" s="136">
        <f>(K235/J235)*100</f>
        <v>18.181818181818183</v>
      </c>
      <c r="M235" s="147">
        <v>11</v>
      </c>
      <c r="N235" s="147">
        <v>6</v>
      </c>
      <c r="O235" s="136">
        <f>(N235/M235)*100</f>
        <v>54.54545454545454</v>
      </c>
      <c r="P235" s="138"/>
    </row>
    <row r="236" spans="1:16" ht="9">
      <c r="A236" s="145"/>
      <c r="B236" s="148" t="s">
        <v>477</v>
      </c>
      <c r="C236" s="146" t="s">
        <v>478</v>
      </c>
      <c r="D236" s="140">
        <f t="shared" si="61"/>
        <v>27</v>
      </c>
      <c r="E236" s="140">
        <f t="shared" si="61"/>
        <v>1</v>
      </c>
      <c r="F236" s="136">
        <f t="shared" si="62"/>
        <v>3.7037037037037033</v>
      </c>
      <c r="G236" s="147">
        <v>0</v>
      </c>
      <c r="H236" s="147">
        <v>0</v>
      </c>
      <c r="I236" s="136">
        <v>0</v>
      </c>
      <c r="J236" s="147">
        <v>10</v>
      </c>
      <c r="K236" s="147">
        <v>1</v>
      </c>
      <c r="L236" s="136">
        <f>(K236/J236)*100</f>
        <v>10</v>
      </c>
      <c r="M236" s="147">
        <v>17</v>
      </c>
      <c r="N236" s="147">
        <v>0</v>
      </c>
      <c r="O236" s="136">
        <f>(N236/M236)*100</f>
        <v>0</v>
      </c>
      <c r="P236" s="138"/>
    </row>
    <row r="237" spans="1:16" ht="9">
      <c r="A237" s="145"/>
      <c r="B237" s="148" t="s">
        <v>479</v>
      </c>
      <c r="C237" s="146" t="s">
        <v>383</v>
      </c>
      <c r="D237" s="140">
        <f t="shared" si="61"/>
        <v>466</v>
      </c>
      <c r="E237" s="140">
        <f t="shared" si="61"/>
        <v>358</v>
      </c>
      <c r="F237" s="136">
        <f t="shared" si="62"/>
        <v>76.82403433476395</v>
      </c>
      <c r="G237" s="147">
        <v>231</v>
      </c>
      <c r="H237" s="147">
        <v>183</v>
      </c>
      <c r="I237" s="136">
        <f>(H237/G237)*100</f>
        <v>79.22077922077922</v>
      </c>
      <c r="J237" s="147">
        <v>42</v>
      </c>
      <c r="K237" s="147">
        <v>31</v>
      </c>
      <c r="L237" s="136">
        <f>(K237/J237)*100</f>
        <v>73.80952380952381</v>
      </c>
      <c r="M237" s="147">
        <v>193</v>
      </c>
      <c r="N237" s="147">
        <v>144</v>
      </c>
      <c r="O237" s="136">
        <f>(N237/M237)*100</f>
        <v>74.61139896373057</v>
      </c>
      <c r="P237" s="138"/>
    </row>
    <row r="238" spans="1:16" ht="9">
      <c r="A238" s="145"/>
      <c r="B238" s="148" t="s">
        <v>384</v>
      </c>
      <c r="C238" s="146" t="s">
        <v>385</v>
      </c>
      <c r="D238" s="140">
        <f t="shared" si="61"/>
        <v>134</v>
      </c>
      <c r="E238" s="140">
        <f t="shared" si="61"/>
        <v>110</v>
      </c>
      <c r="F238" s="136">
        <f t="shared" si="62"/>
        <v>82.08955223880598</v>
      </c>
      <c r="G238" s="147">
        <v>22</v>
      </c>
      <c r="H238" s="147">
        <v>20</v>
      </c>
      <c r="I238" s="136">
        <f>(H238/G238)*100</f>
        <v>90.9090909090909</v>
      </c>
      <c r="J238" s="147">
        <v>43</v>
      </c>
      <c r="K238" s="147">
        <v>42</v>
      </c>
      <c r="L238" s="136">
        <f>(K238/J238)*100</f>
        <v>97.67441860465115</v>
      </c>
      <c r="M238" s="147">
        <v>69</v>
      </c>
      <c r="N238" s="147">
        <v>48</v>
      </c>
      <c r="O238" s="136">
        <f>(N238/M238)*100</f>
        <v>69.56521739130434</v>
      </c>
      <c r="P238" s="138"/>
    </row>
    <row r="239" spans="1:16" ht="9">
      <c r="A239" s="154" t="s">
        <v>386</v>
      </c>
      <c r="B239" s="149" t="s">
        <v>480</v>
      </c>
      <c r="C239" s="149" t="s">
        <v>388</v>
      </c>
      <c r="D239" s="140">
        <f t="shared" si="61"/>
        <v>36</v>
      </c>
      <c r="E239" s="140">
        <f t="shared" si="61"/>
        <v>24</v>
      </c>
      <c r="F239" s="136">
        <f t="shared" si="62"/>
        <v>66.66666666666666</v>
      </c>
      <c r="G239" s="147">
        <v>36</v>
      </c>
      <c r="H239" s="147">
        <v>24</v>
      </c>
      <c r="I239" s="136">
        <f>(H239/G239)*100</f>
        <v>66.66666666666666</v>
      </c>
      <c r="J239" s="147">
        <v>0</v>
      </c>
      <c r="K239" s="147">
        <v>0</v>
      </c>
      <c r="L239" s="136">
        <v>0</v>
      </c>
      <c r="M239" s="147">
        <v>0</v>
      </c>
      <c r="N239" s="147">
        <v>0</v>
      </c>
      <c r="O239" s="136">
        <v>0</v>
      </c>
      <c r="P239" s="138"/>
    </row>
    <row r="240" spans="1:16" ht="9">
      <c r="A240" s="145" t="s">
        <v>389</v>
      </c>
      <c r="B240" s="148" t="s">
        <v>390</v>
      </c>
      <c r="C240" s="146" t="s">
        <v>391</v>
      </c>
      <c r="D240" s="140">
        <f t="shared" si="61"/>
        <v>76</v>
      </c>
      <c r="E240" s="140">
        <f t="shared" si="61"/>
        <v>51</v>
      </c>
      <c r="F240" s="136">
        <f t="shared" si="62"/>
        <v>67.10526315789474</v>
      </c>
      <c r="G240" s="147">
        <v>14</v>
      </c>
      <c r="H240" s="147">
        <v>10</v>
      </c>
      <c r="I240" s="136">
        <f>(H240/G240)*100</f>
        <v>71.42857142857143</v>
      </c>
      <c r="J240" s="147">
        <v>15</v>
      </c>
      <c r="K240" s="147">
        <v>12</v>
      </c>
      <c r="L240" s="136">
        <v>0</v>
      </c>
      <c r="M240" s="147">
        <v>47</v>
      </c>
      <c r="N240" s="147">
        <v>29</v>
      </c>
      <c r="O240" s="136">
        <v>0</v>
      </c>
      <c r="P240" s="138"/>
    </row>
    <row r="241" spans="4:16" ht="10.5">
      <c r="D241" s="140"/>
      <c r="E241" s="140"/>
      <c r="F241" s="136"/>
      <c r="G241" s="147"/>
      <c r="H241" s="147"/>
      <c r="I241" s="136"/>
      <c r="J241" s="147"/>
      <c r="K241" s="147"/>
      <c r="L241" s="136"/>
      <c r="M241" s="147"/>
      <c r="N241" s="147"/>
      <c r="O241" s="136"/>
      <c r="P241" s="138"/>
    </row>
    <row r="242" spans="4:16" ht="10.5">
      <c r="D242" s="140"/>
      <c r="E242" s="140"/>
      <c r="F242" s="136"/>
      <c r="G242" s="147"/>
      <c r="H242" s="147"/>
      <c r="I242" s="136"/>
      <c r="J242" s="147"/>
      <c r="K242" s="147"/>
      <c r="L242" s="136"/>
      <c r="M242" s="147"/>
      <c r="N242" s="147"/>
      <c r="O242" s="136"/>
      <c r="P242" s="138"/>
    </row>
    <row r="243" spans="1:16" ht="9">
      <c r="A243" s="96"/>
      <c r="C243" s="96"/>
      <c r="D243" s="147"/>
      <c r="E243" s="147"/>
      <c r="F243" s="136"/>
      <c r="G243" s="147"/>
      <c r="H243" s="147"/>
      <c r="I243" s="136"/>
      <c r="J243" s="147"/>
      <c r="K243" s="147"/>
      <c r="L243" s="136"/>
      <c r="M243" s="147"/>
      <c r="N243" s="147"/>
      <c r="O243" s="136"/>
      <c r="P243" s="138"/>
    </row>
    <row r="244" spans="1:16" ht="9">
      <c r="A244" s="145"/>
      <c r="B244" s="148"/>
      <c r="C244" s="146"/>
      <c r="D244" s="147"/>
      <c r="E244" s="147"/>
      <c r="F244" s="136"/>
      <c r="G244" s="147"/>
      <c r="H244" s="147"/>
      <c r="I244" s="136"/>
      <c r="J244" s="147"/>
      <c r="K244" s="147"/>
      <c r="L244" s="136"/>
      <c r="M244" s="147"/>
      <c r="N244" s="147"/>
      <c r="O244" s="136"/>
      <c r="P244" s="138"/>
    </row>
    <row r="245" spans="1:16" ht="9">
      <c r="A245" s="141" t="s">
        <v>481</v>
      </c>
      <c r="B245" s="148"/>
      <c r="C245" s="146"/>
      <c r="D245" s="147">
        <f>SUM(D247:D251)</f>
        <v>1008</v>
      </c>
      <c r="E245" s="147">
        <f>SUM(E247:E251)</f>
        <v>706</v>
      </c>
      <c r="F245" s="136">
        <f>(E245/D245)*100</f>
        <v>70.03968253968253</v>
      </c>
      <c r="G245" s="147">
        <f>SUM(G247:G251)</f>
        <v>273</v>
      </c>
      <c r="H245" s="147">
        <f>SUM(H247:H251)</f>
        <v>199</v>
      </c>
      <c r="I245" s="136">
        <f>(H245/G245)*100</f>
        <v>72.89377289377289</v>
      </c>
      <c r="J245" s="147">
        <f>SUM(J247:J251)</f>
        <v>185</v>
      </c>
      <c r="K245" s="147">
        <f>SUM(K247:K251)</f>
        <v>127</v>
      </c>
      <c r="L245" s="136">
        <f>(K245/J245)*100</f>
        <v>68.64864864864865</v>
      </c>
      <c r="M245" s="147">
        <f>SUM(M247:M251)</f>
        <v>550</v>
      </c>
      <c r="N245" s="147">
        <f>SUM(N247:N251)</f>
        <v>380</v>
      </c>
      <c r="O245" s="136">
        <f>(N245/M245)*100</f>
        <v>69.0909090909091</v>
      </c>
      <c r="P245" s="138"/>
    </row>
    <row r="246" spans="1:16" ht="3.75" customHeight="1">
      <c r="A246" s="145"/>
      <c r="B246" s="148"/>
      <c r="C246" s="146"/>
      <c r="D246" s="147"/>
      <c r="E246" s="147"/>
      <c r="F246" s="136"/>
      <c r="G246" s="147"/>
      <c r="H246" s="147"/>
      <c r="I246" s="136"/>
      <c r="J246" s="147"/>
      <c r="K246" s="147"/>
      <c r="L246" s="136"/>
      <c r="M246" s="147"/>
      <c r="N246" s="147"/>
      <c r="O246" s="136"/>
      <c r="P246" s="138"/>
    </row>
    <row r="247" spans="1:16" ht="9">
      <c r="A247" s="145" t="s">
        <v>379</v>
      </c>
      <c r="B247" s="148" t="s">
        <v>393</v>
      </c>
      <c r="C247" s="146" t="s">
        <v>394</v>
      </c>
      <c r="D247" s="140">
        <f aca="true" t="shared" si="63" ref="D247:E251">SUM(G247+J247+M247)</f>
        <v>104</v>
      </c>
      <c r="E247" s="140">
        <f t="shared" si="63"/>
        <v>90</v>
      </c>
      <c r="F247" s="136">
        <f>(E247/D247)*100</f>
        <v>86.53846153846155</v>
      </c>
      <c r="G247" s="147">
        <v>18</v>
      </c>
      <c r="H247" s="147">
        <v>17</v>
      </c>
      <c r="I247" s="136">
        <f>(H247/G247)*100</f>
        <v>94.44444444444444</v>
      </c>
      <c r="J247" s="147">
        <v>24</v>
      </c>
      <c r="K247" s="147">
        <v>25</v>
      </c>
      <c r="L247" s="136">
        <f>(K247/J247)*100</f>
        <v>104.16666666666667</v>
      </c>
      <c r="M247" s="147">
        <v>62</v>
      </c>
      <c r="N247" s="147">
        <v>48</v>
      </c>
      <c r="O247" s="136">
        <f>(N247/M247)*100</f>
        <v>77.41935483870968</v>
      </c>
      <c r="P247" s="138"/>
    </row>
    <row r="248" spans="1:16" ht="9">
      <c r="A248" s="145"/>
      <c r="B248" s="148" t="s">
        <v>395</v>
      </c>
      <c r="C248" s="146" t="s">
        <v>396</v>
      </c>
      <c r="D248" s="140">
        <f t="shared" si="63"/>
        <v>336</v>
      </c>
      <c r="E248" s="140">
        <f t="shared" si="63"/>
        <v>198</v>
      </c>
      <c r="F248" s="136">
        <f>(E248/D248)*100</f>
        <v>58.92857142857143</v>
      </c>
      <c r="G248" s="147">
        <v>60</v>
      </c>
      <c r="H248" s="147">
        <v>42</v>
      </c>
      <c r="I248" s="136">
        <f>(H248/G248)*100</f>
        <v>70</v>
      </c>
      <c r="J248" s="147">
        <v>49</v>
      </c>
      <c r="K248" s="147">
        <v>28</v>
      </c>
      <c r="L248" s="136">
        <f>(K248/J248)*100</f>
        <v>57.14285714285714</v>
      </c>
      <c r="M248" s="147">
        <v>227</v>
      </c>
      <c r="N248" s="147">
        <v>128</v>
      </c>
      <c r="O248" s="136">
        <f>(N248/M248)*100</f>
        <v>56.38766519823789</v>
      </c>
      <c r="P248" s="138"/>
    </row>
    <row r="249" spans="1:16" ht="9">
      <c r="A249" s="145"/>
      <c r="B249" s="148" t="s">
        <v>397</v>
      </c>
      <c r="C249" s="146" t="s">
        <v>398</v>
      </c>
      <c r="D249" s="140">
        <f t="shared" si="63"/>
        <v>163</v>
      </c>
      <c r="E249" s="140">
        <f t="shared" si="63"/>
        <v>117</v>
      </c>
      <c r="F249" s="136">
        <f>(E249/D249)*100</f>
        <v>71.77914110429448</v>
      </c>
      <c r="G249" s="147">
        <v>47</v>
      </c>
      <c r="H249" s="147">
        <v>32</v>
      </c>
      <c r="I249" s="136">
        <f>(H249/G249)*100</f>
        <v>68.08510638297872</v>
      </c>
      <c r="J249" s="147">
        <v>40</v>
      </c>
      <c r="K249" s="147">
        <v>25</v>
      </c>
      <c r="L249" s="136">
        <f>(K249/J249)*100</f>
        <v>62.5</v>
      </c>
      <c r="M249" s="147">
        <v>76</v>
      </c>
      <c r="N249" s="147">
        <v>60</v>
      </c>
      <c r="O249" s="136">
        <f>(N249/M249)*100</f>
        <v>78.94736842105263</v>
      </c>
      <c r="P249" s="138"/>
    </row>
    <row r="250" spans="1:16" ht="9">
      <c r="A250" s="145"/>
      <c r="B250" s="148" t="s">
        <v>482</v>
      </c>
      <c r="C250" s="146" t="s">
        <v>400</v>
      </c>
      <c r="D250" s="140">
        <f t="shared" si="63"/>
        <v>353</v>
      </c>
      <c r="E250" s="140">
        <f t="shared" si="63"/>
        <v>262</v>
      </c>
      <c r="F250" s="136">
        <f>(E250/D250)*100</f>
        <v>74.22096317280453</v>
      </c>
      <c r="G250" s="147">
        <v>134</v>
      </c>
      <c r="H250" s="147">
        <v>99</v>
      </c>
      <c r="I250" s="136">
        <f>(H250/G250)*100</f>
        <v>73.88059701492537</v>
      </c>
      <c r="J250" s="147">
        <v>60</v>
      </c>
      <c r="K250" s="147">
        <v>46</v>
      </c>
      <c r="L250" s="136">
        <f>(K250/J250)*100</f>
        <v>76.66666666666667</v>
      </c>
      <c r="M250" s="147">
        <v>159</v>
      </c>
      <c r="N250" s="147">
        <v>117</v>
      </c>
      <c r="O250" s="136">
        <f>(N250/M250)*100</f>
        <v>73.58490566037736</v>
      </c>
      <c r="P250" s="138"/>
    </row>
    <row r="251" spans="1:16" ht="9">
      <c r="A251" s="145" t="s">
        <v>389</v>
      </c>
      <c r="B251" s="148" t="s">
        <v>483</v>
      </c>
      <c r="C251" s="146" t="s">
        <v>402</v>
      </c>
      <c r="D251" s="140">
        <f t="shared" si="63"/>
        <v>52</v>
      </c>
      <c r="E251" s="140">
        <f t="shared" si="63"/>
        <v>39</v>
      </c>
      <c r="F251" s="136">
        <f>(E251/D251)*100</f>
        <v>75</v>
      </c>
      <c r="G251" s="147">
        <v>14</v>
      </c>
      <c r="H251" s="147">
        <v>9</v>
      </c>
      <c r="I251" s="136">
        <f>(H251/G251)*100</f>
        <v>64.28571428571429</v>
      </c>
      <c r="J251" s="147">
        <v>12</v>
      </c>
      <c r="K251" s="147">
        <v>3</v>
      </c>
      <c r="L251" s="136">
        <f>(K251/J251)*100</f>
        <v>25</v>
      </c>
      <c r="M251" s="147">
        <v>26</v>
      </c>
      <c r="N251" s="147">
        <v>27</v>
      </c>
      <c r="O251" s="136">
        <f>(N251/M251)*100</f>
        <v>103.84615384615385</v>
      </c>
      <c r="P251" s="138"/>
    </row>
    <row r="252" spans="1:15" ht="9">
      <c r="A252" s="145"/>
      <c r="B252" s="151"/>
      <c r="C252" s="151"/>
      <c r="D252" s="140"/>
      <c r="E252" s="140"/>
      <c r="F252" s="136"/>
      <c r="G252" s="140"/>
      <c r="H252" s="140"/>
      <c r="I252" s="136"/>
      <c r="J252" s="140"/>
      <c r="K252" s="140"/>
      <c r="L252" s="136"/>
      <c r="M252" s="140"/>
      <c r="N252" s="140"/>
      <c r="O252" s="136"/>
    </row>
    <row r="253" spans="1:15" ht="9">
      <c r="A253" s="141"/>
      <c r="B253" s="151"/>
      <c r="C253" s="151"/>
      <c r="D253" s="140"/>
      <c r="E253" s="140"/>
      <c r="F253" s="136"/>
      <c r="G253" s="140"/>
      <c r="H253" s="140"/>
      <c r="I253" s="136"/>
      <c r="J253" s="140"/>
      <c r="K253" s="140"/>
      <c r="L253" s="136"/>
      <c r="M253" s="140"/>
      <c r="N253" s="140"/>
      <c r="O253" s="136"/>
    </row>
    <row r="254" spans="1:15" ht="9">
      <c r="A254" s="141"/>
      <c r="B254" s="146"/>
      <c r="C254" s="146"/>
      <c r="D254" s="140"/>
      <c r="E254" s="140"/>
      <c r="F254" s="136"/>
      <c r="G254" s="140"/>
      <c r="H254" s="140"/>
      <c r="I254" s="136"/>
      <c r="J254" s="140"/>
      <c r="K254" s="140"/>
      <c r="L254" s="136"/>
      <c r="M254" s="140"/>
      <c r="N254" s="140"/>
      <c r="O254" s="136"/>
    </row>
    <row r="255" spans="1:15" ht="9">
      <c r="A255" s="145"/>
      <c r="B255" s="146"/>
      <c r="C255" s="146"/>
      <c r="D255" s="140"/>
      <c r="E255" s="140"/>
      <c r="F255" s="136"/>
      <c r="G255" s="140"/>
      <c r="H255" s="140"/>
      <c r="I255" s="136"/>
      <c r="J255" s="140"/>
      <c r="K255" s="140"/>
      <c r="L255" s="136"/>
      <c r="M255" s="140"/>
      <c r="N255" s="140"/>
      <c r="O255" s="136"/>
    </row>
    <row r="256" spans="1:15" ht="9">
      <c r="A256" s="155"/>
      <c r="B256" s="146"/>
      <c r="C256" s="146"/>
      <c r="D256" s="140"/>
      <c r="E256" s="140"/>
      <c r="F256" s="136"/>
      <c r="G256" s="140"/>
      <c r="H256" s="140"/>
      <c r="I256" s="136"/>
      <c r="J256" s="140"/>
      <c r="K256" s="140"/>
      <c r="L256" s="136"/>
      <c r="M256" s="140"/>
      <c r="N256" s="140"/>
      <c r="O256" s="136"/>
    </row>
    <row r="257" spans="1:15" ht="9">
      <c r="A257" s="151"/>
      <c r="B257" s="151" t="s">
        <v>484</v>
      </c>
      <c r="C257" s="151"/>
      <c r="D257" s="140"/>
      <c r="E257" s="140"/>
      <c r="F257" s="136"/>
      <c r="G257" s="140"/>
      <c r="H257" s="140"/>
      <c r="I257" s="136"/>
      <c r="J257" s="140"/>
      <c r="K257" s="140"/>
      <c r="L257" s="136"/>
      <c r="M257" s="140"/>
      <c r="N257" s="140"/>
      <c r="O257" s="136"/>
    </row>
    <row r="258" spans="1:15" ht="9">
      <c r="A258" s="141"/>
      <c r="B258" s="146"/>
      <c r="C258" s="146"/>
      <c r="D258" s="140"/>
      <c r="E258" s="140"/>
      <c r="F258" s="136"/>
      <c r="G258" s="140"/>
      <c r="H258" s="140"/>
      <c r="I258" s="136"/>
      <c r="J258" s="140"/>
      <c r="K258" s="140"/>
      <c r="L258" s="136"/>
      <c r="M258" s="140"/>
      <c r="N258" s="140"/>
      <c r="O258" s="136"/>
    </row>
    <row r="259" spans="1:15" ht="9">
      <c r="A259" s="141"/>
      <c r="B259" s="146"/>
      <c r="C259" s="146"/>
      <c r="D259" s="140"/>
      <c r="E259" s="140"/>
      <c r="F259" s="136"/>
      <c r="G259" s="140"/>
      <c r="H259" s="140"/>
      <c r="I259" s="136"/>
      <c r="J259" s="140"/>
      <c r="K259" s="140"/>
      <c r="L259" s="136"/>
      <c r="M259" s="140"/>
      <c r="N259" s="140"/>
      <c r="O259" s="136"/>
    </row>
    <row r="260" spans="1:15" ht="3.75" customHeight="1">
      <c r="A260" s="145"/>
      <c r="B260" s="146"/>
      <c r="C260" s="146"/>
      <c r="D260" s="140"/>
      <c r="E260" s="140"/>
      <c r="F260" s="136"/>
      <c r="G260" s="140"/>
      <c r="H260" s="140"/>
      <c r="I260" s="136"/>
      <c r="J260" s="140"/>
      <c r="K260" s="140"/>
      <c r="L260" s="136"/>
      <c r="M260" s="140"/>
      <c r="N260" s="140"/>
      <c r="O260" s="136"/>
    </row>
    <row r="261" spans="1:15" ht="9">
      <c r="A261" s="141"/>
      <c r="B261" s="156"/>
      <c r="C261" s="156"/>
      <c r="D261" s="140"/>
      <c r="E261" s="140"/>
      <c r="F261" s="136"/>
      <c r="G261" s="140"/>
      <c r="H261" s="140"/>
      <c r="I261" s="136"/>
      <c r="J261" s="140"/>
      <c r="K261" s="140"/>
      <c r="L261" s="136"/>
      <c r="M261" s="140"/>
      <c r="N261" s="140"/>
      <c r="O261" s="136"/>
    </row>
    <row r="262" spans="1:15" ht="9">
      <c r="A262" s="151"/>
      <c r="B262" s="156"/>
      <c r="C262" s="156"/>
      <c r="D262" s="140"/>
      <c r="E262" s="140"/>
      <c r="F262" s="136"/>
      <c r="G262" s="140"/>
      <c r="H262" s="140"/>
      <c r="I262" s="136"/>
      <c r="J262" s="140"/>
      <c r="K262" s="140"/>
      <c r="L262" s="136"/>
      <c r="M262" s="140"/>
      <c r="N262" s="140"/>
      <c r="O262" s="136"/>
    </row>
    <row r="263" spans="1:15" ht="9">
      <c r="A263" s="151"/>
      <c r="B263" s="151"/>
      <c r="C263" s="151"/>
      <c r="D263" s="140"/>
      <c r="E263" s="140"/>
      <c r="F263" s="136"/>
      <c r="G263" s="140"/>
      <c r="H263" s="140"/>
      <c r="I263" s="136"/>
      <c r="J263" s="140"/>
      <c r="K263" s="140"/>
      <c r="L263" s="136"/>
      <c r="M263" s="140"/>
      <c r="N263" s="140"/>
      <c r="O263" s="136"/>
    </row>
    <row r="264" spans="1:15" ht="9">
      <c r="A264" s="141"/>
      <c r="B264" s="148"/>
      <c r="C264" s="148"/>
      <c r="D264" s="140"/>
      <c r="E264" s="140"/>
      <c r="F264" s="136"/>
      <c r="G264" s="140"/>
      <c r="H264" s="140"/>
      <c r="I264" s="136"/>
      <c r="J264" s="140"/>
      <c r="K264" s="140"/>
      <c r="L264" s="136"/>
      <c r="M264" s="140"/>
      <c r="N264" s="140"/>
      <c r="O264" s="136"/>
    </row>
    <row r="265" spans="1:15" ht="9">
      <c r="A265" s="141"/>
      <c r="B265" s="148"/>
      <c r="C265" s="148"/>
      <c r="D265" s="140"/>
      <c r="E265" s="140"/>
      <c r="F265" s="136"/>
      <c r="G265" s="140"/>
      <c r="H265" s="140"/>
      <c r="I265" s="136"/>
      <c r="J265" s="140"/>
      <c r="K265" s="140"/>
      <c r="L265" s="136"/>
      <c r="M265" s="140"/>
      <c r="N265" s="140"/>
      <c r="O265" s="136"/>
    </row>
    <row r="266" spans="1:15" ht="9">
      <c r="A266" s="141"/>
      <c r="B266" s="148"/>
      <c r="C266" s="148"/>
      <c r="D266" s="140"/>
      <c r="E266" s="140"/>
      <c r="F266" s="136"/>
      <c r="G266" s="140"/>
      <c r="H266" s="140"/>
      <c r="I266" s="136"/>
      <c r="J266" s="140"/>
      <c r="K266" s="140"/>
      <c r="L266" s="136"/>
      <c r="M266" s="140"/>
      <c r="N266" s="140"/>
      <c r="O266" s="136"/>
    </row>
    <row r="267" spans="1:15" ht="9">
      <c r="A267" s="151"/>
      <c r="B267" s="151"/>
      <c r="C267" s="151"/>
      <c r="D267" s="140"/>
      <c r="E267" s="140"/>
      <c r="F267" s="136"/>
      <c r="G267" s="140"/>
      <c r="H267" s="140"/>
      <c r="I267" s="136"/>
      <c r="J267" s="140"/>
      <c r="K267" s="140"/>
      <c r="L267" s="136"/>
      <c r="M267" s="140"/>
      <c r="N267" s="140"/>
      <c r="O267" s="136"/>
    </row>
    <row r="268" spans="1:15" ht="9.75" customHeight="1">
      <c r="A268" s="141"/>
      <c r="B268" s="148"/>
      <c r="C268" s="148"/>
      <c r="D268" s="140"/>
      <c r="E268" s="140"/>
      <c r="F268" s="136"/>
      <c r="G268" s="140"/>
      <c r="H268" s="140"/>
      <c r="I268" s="136"/>
      <c r="J268" s="140"/>
      <c r="K268" s="140"/>
      <c r="L268" s="136"/>
      <c r="M268" s="140"/>
      <c r="N268" s="140"/>
      <c r="O268" s="136"/>
    </row>
    <row r="269" spans="1:15" ht="3.75" customHeight="1">
      <c r="A269" s="141"/>
      <c r="B269" s="148"/>
      <c r="C269" s="148"/>
      <c r="D269" s="140"/>
      <c r="E269" s="140"/>
      <c r="F269" s="136"/>
      <c r="G269" s="140"/>
      <c r="H269" s="140"/>
      <c r="I269" s="136"/>
      <c r="J269" s="140"/>
      <c r="K269" s="140"/>
      <c r="L269" s="136"/>
      <c r="M269" s="140"/>
      <c r="N269" s="140"/>
      <c r="O269" s="136"/>
    </row>
    <row r="270" spans="1:15" ht="9">
      <c r="A270" s="151"/>
      <c r="B270" s="148"/>
      <c r="C270" s="148"/>
      <c r="D270" s="140"/>
      <c r="E270" s="140"/>
      <c r="F270" s="136"/>
      <c r="G270" s="140"/>
      <c r="H270" s="140"/>
      <c r="I270" s="136"/>
      <c r="J270" s="140"/>
      <c r="K270" s="140"/>
      <c r="L270" s="136"/>
      <c r="M270" s="140"/>
      <c r="N270" s="138"/>
      <c r="O270" s="136"/>
    </row>
    <row r="271" spans="1:15" ht="3.75" customHeight="1">
      <c r="A271" s="141"/>
      <c r="B271" s="148"/>
      <c r="C271" s="148"/>
      <c r="D271" s="140"/>
      <c r="E271" s="140"/>
      <c r="F271" s="136"/>
      <c r="G271" s="140"/>
      <c r="H271" s="140"/>
      <c r="I271" s="136"/>
      <c r="J271" s="140"/>
      <c r="K271" s="140"/>
      <c r="L271" s="136"/>
      <c r="M271" s="140"/>
      <c r="N271" s="140"/>
      <c r="O271" s="136"/>
    </row>
    <row r="272" spans="1:15" ht="9">
      <c r="A272" s="141"/>
      <c r="B272" s="148"/>
      <c r="C272" s="148"/>
      <c r="D272" s="140"/>
      <c r="E272" s="140"/>
      <c r="F272" s="136"/>
      <c r="G272" s="140"/>
      <c r="H272" s="140"/>
      <c r="I272" s="136"/>
      <c r="J272" s="140"/>
      <c r="K272" s="140"/>
      <c r="L272" s="136"/>
      <c r="M272" s="140"/>
      <c r="N272" s="140"/>
      <c r="O272" s="136"/>
    </row>
    <row r="273" spans="1:15" ht="9">
      <c r="A273" s="151"/>
      <c r="B273" s="151"/>
      <c r="C273" s="151"/>
      <c r="D273" s="140"/>
      <c r="E273" s="140"/>
      <c r="F273" s="136"/>
      <c r="G273" s="140"/>
      <c r="H273" s="140"/>
      <c r="I273" s="136"/>
      <c r="J273" s="140"/>
      <c r="K273" s="140"/>
      <c r="L273" s="136"/>
      <c r="M273" s="140"/>
      <c r="N273" s="140"/>
      <c r="O273" s="136"/>
    </row>
    <row r="274" spans="1:15" ht="9">
      <c r="A274" s="141"/>
      <c r="B274" s="148"/>
      <c r="C274" s="148"/>
      <c r="D274" s="140"/>
      <c r="E274" s="140"/>
      <c r="F274" s="136"/>
      <c r="G274" s="140"/>
      <c r="H274" s="140"/>
      <c r="I274" s="136"/>
      <c r="J274" s="140"/>
      <c r="K274" s="140"/>
      <c r="L274" s="136"/>
      <c r="M274" s="140"/>
      <c r="N274" s="140"/>
      <c r="O274" s="136"/>
    </row>
    <row r="275" spans="1:15" ht="9">
      <c r="A275" s="151"/>
      <c r="B275" s="151"/>
      <c r="C275" s="151"/>
      <c r="D275" s="140"/>
      <c r="E275" s="140"/>
      <c r="F275" s="136"/>
      <c r="G275" s="140"/>
      <c r="H275" s="140"/>
      <c r="I275" s="136"/>
      <c r="J275" s="140"/>
      <c r="K275" s="140"/>
      <c r="L275" s="136"/>
      <c r="M275" s="140"/>
      <c r="N275" s="140"/>
      <c r="O275" s="136"/>
    </row>
    <row r="276" spans="1:15" ht="9">
      <c r="A276" s="157"/>
      <c r="B276" s="151"/>
      <c r="C276" s="151"/>
      <c r="D276" s="140"/>
      <c r="E276" s="140"/>
      <c r="F276" s="136"/>
      <c r="G276" s="140"/>
      <c r="H276" s="140"/>
      <c r="I276" s="136"/>
      <c r="J276" s="140"/>
      <c r="K276" s="140"/>
      <c r="L276" s="136"/>
      <c r="M276" s="140"/>
      <c r="N276" s="140"/>
      <c r="O276" s="136"/>
    </row>
    <row r="277" spans="1:15" ht="9">
      <c r="A277" s="141"/>
      <c r="B277" s="148"/>
      <c r="C277" s="148"/>
      <c r="D277" s="140"/>
      <c r="E277" s="140"/>
      <c r="F277" s="136"/>
      <c r="G277" s="140"/>
      <c r="H277" s="140"/>
      <c r="I277" s="136"/>
      <c r="J277" s="140"/>
      <c r="K277" s="140"/>
      <c r="L277" s="136"/>
      <c r="M277" s="140"/>
      <c r="N277" s="140"/>
      <c r="O277" s="136"/>
    </row>
    <row r="278" spans="1:15" ht="9">
      <c r="A278" s="141"/>
      <c r="B278" s="148"/>
      <c r="C278" s="148"/>
      <c r="D278" s="140"/>
      <c r="E278" s="140"/>
      <c r="F278" s="136"/>
      <c r="G278" s="140"/>
      <c r="H278" s="140"/>
      <c r="I278" s="136"/>
      <c r="J278" s="140"/>
      <c r="K278" s="140"/>
      <c r="L278" s="136"/>
      <c r="M278" s="140"/>
      <c r="N278" s="140"/>
      <c r="O278" s="136"/>
    </row>
    <row r="279" spans="1:15" ht="9">
      <c r="A279" s="151"/>
      <c r="B279" s="151"/>
      <c r="C279" s="151"/>
      <c r="D279" s="140"/>
      <c r="E279" s="140"/>
      <c r="F279" s="136"/>
      <c r="G279" s="140"/>
      <c r="H279" s="140"/>
      <c r="I279" s="136"/>
      <c r="J279" s="140"/>
      <c r="K279" s="140"/>
      <c r="L279" s="136"/>
      <c r="M279" s="140"/>
      <c r="N279" s="140"/>
      <c r="O279" s="136"/>
    </row>
    <row r="280" spans="1:15" ht="3.75" customHeight="1">
      <c r="A280" s="158"/>
      <c r="B280" s="156"/>
      <c r="C280" s="156"/>
      <c r="D280" s="140"/>
      <c r="E280" s="140"/>
      <c r="F280" s="136"/>
      <c r="G280" s="140"/>
      <c r="H280" s="140"/>
      <c r="I280" s="136"/>
      <c r="J280" s="140"/>
      <c r="K280" s="140"/>
      <c r="L280" s="136"/>
      <c r="M280" s="140"/>
      <c r="N280" s="140"/>
      <c r="O280" s="136"/>
    </row>
    <row r="281" spans="1:15" ht="9">
      <c r="A281" s="141"/>
      <c r="B281" s="148"/>
      <c r="C281" s="148"/>
      <c r="D281" s="140"/>
      <c r="E281" s="140"/>
      <c r="F281" s="136"/>
      <c r="G281" s="140"/>
      <c r="H281" s="140"/>
      <c r="I281" s="136"/>
      <c r="J281" s="140"/>
      <c r="K281" s="140"/>
      <c r="L281" s="136"/>
      <c r="M281" s="140"/>
      <c r="N281" s="140"/>
      <c r="O281" s="136"/>
    </row>
    <row r="282" spans="1:15" ht="3.75" customHeight="1">
      <c r="A282" s="141"/>
      <c r="B282" s="148"/>
      <c r="C282" s="148"/>
      <c r="D282" s="140"/>
      <c r="E282" s="140"/>
      <c r="F282" s="136"/>
      <c r="G282" s="140"/>
      <c r="H282" s="140"/>
      <c r="I282" s="136"/>
      <c r="J282" s="140"/>
      <c r="K282" s="140"/>
      <c r="L282" s="136"/>
      <c r="M282" s="140"/>
      <c r="N282" s="140"/>
      <c r="O282" s="136"/>
    </row>
    <row r="283" spans="1:15" ht="9">
      <c r="A283" s="145"/>
      <c r="B283" s="148"/>
      <c r="C283" s="146"/>
      <c r="D283" s="140"/>
      <c r="E283" s="140"/>
      <c r="F283" s="136"/>
      <c r="G283" s="140"/>
      <c r="H283" s="140"/>
      <c r="I283" s="136"/>
      <c r="J283" s="140"/>
      <c r="K283" s="140"/>
      <c r="L283" s="136"/>
      <c r="M283" s="140"/>
      <c r="N283" s="140"/>
      <c r="O283" s="136"/>
    </row>
    <row r="284" spans="1:15" ht="9">
      <c r="A284" s="141"/>
      <c r="B284" s="148"/>
      <c r="C284" s="148"/>
      <c r="D284" s="140"/>
      <c r="E284" s="140"/>
      <c r="F284" s="136"/>
      <c r="G284" s="140"/>
      <c r="H284" s="140"/>
      <c r="I284" s="136"/>
      <c r="J284" s="140"/>
      <c r="K284" s="140"/>
      <c r="L284" s="136"/>
      <c r="M284" s="140"/>
      <c r="N284" s="140"/>
      <c r="O284" s="136"/>
    </row>
    <row r="285" spans="1:15" ht="9">
      <c r="A285" s="141"/>
      <c r="B285" s="148"/>
      <c r="C285" s="148"/>
      <c r="D285" s="140"/>
      <c r="E285" s="140"/>
      <c r="F285" s="136"/>
      <c r="G285" s="140"/>
      <c r="H285" s="140"/>
      <c r="I285" s="136"/>
      <c r="J285" s="140"/>
      <c r="K285" s="140"/>
      <c r="L285" s="136"/>
      <c r="M285" s="140"/>
      <c r="N285" s="140"/>
      <c r="O285" s="136"/>
    </row>
    <row r="286" spans="1:15" ht="9">
      <c r="A286" s="141"/>
      <c r="B286" s="151"/>
      <c r="C286" s="151"/>
      <c r="D286" s="140"/>
      <c r="E286" s="140"/>
      <c r="F286" s="136"/>
      <c r="G286" s="140"/>
      <c r="H286" s="140"/>
      <c r="I286" s="136"/>
      <c r="J286" s="140"/>
      <c r="K286" s="140"/>
      <c r="L286" s="136"/>
      <c r="M286" s="140"/>
      <c r="N286" s="140"/>
      <c r="O286" s="136"/>
    </row>
    <row r="287" spans="1:15" ht="9">
      <c r="A287" s="141"/>
      <c r="B287" s="148"/>
      <c r="C287" s="148"/>
      <c r="D287" s="140"/>
      <c r="E287" s="140"/>
      <c r="F287" s="136"/>
      <c r="G287" s="140"/>
      <c r="H287" s="140"/>
      <c r="I287" s="136"/>
      <c r="J287" s="140"/>
      <c r="K287" s="140"/>
      <c r="L287" s="136"/>
      <c r="M287" s="140"/>
      <c r="N287" s="140"/>
      <c r="O287" s="136"/>
    </row>
    <row r="288" spans="1:15" ht="9">
      <c r="A288" s="141"/>
      <c r="B288" s="148"/>
      <c r="C288" s="148"/>
      <c r="D288" s="140"/>
      <c r="E288" s="140"/>
      <c r="F288" s="136"/>
      <c r="G288" s="140"/>
      <c r="H288" s="140"/>
      <c r="I288" s="136"/>
      <c r="J288" s="140"/>
      <c r="K288" s="140"/>
      <c r="L288" s="136"/>
      <c r="M288" s="140"/>
      <c r="N288" s="140"/>
      <c r="O288" s="136"/>
    </row>
    <row r="289" spans="1:15" ht="9">
      <c r="A289" s="157"/>
      <c r="B289" s="156"/>
      <c r="C289" s="156"/>
      <c r="D289" s="140"/>
      <c r="E289" s="140"/>
      <c r="F289" s="136"/>
      <c r="G289" s="140"/>
      <c r="H289" s="140"/>
      <c r="I289" s="136"/>
      <c r="J289" s="140"/>
      <c r="K289" s="140"/>
      <c r="L289" s="136"/>
      <c r="M289" s="140"/>
      <c r="N289" s="140"/>
      <c r="O289" s="136"/>
    </row>
    <row r="290" spans="1:15" ht="9">
      <c r="A290" s="141"/>
      <c r="B290" s="148"/>
      <c r="C290" s="148"/>
      <c r="D290" s="140"/>
      <c r="E290" s="140"/>
      <c r="F290" s="136"/>
      <c r="G290" s="140"/>
      <c r="H290" s="140"/>
      <c r="I290" s="136"/>
      <c r="J290" s="140"/>
      <c r="K290" s="140"/>
      <c r="L290" s="136"/>
      <c r="M290" s="140"/>
      <c r="N290" s="140"/>
      <c r="O290" s="136"/>
    </row>
    <row r="291" spans="1:15" ht="9">
      <c r="A291" s="141"/>
      <c r="B291" s="148"/>
      <c r="C291" s="148"/>
      <c r="D291" s="140"/>
      <c r="E291" s="140"/>
      <c r="F291" s="136"/>
      <c r="G291" s="96"/>
      <c r="H291" s="96"/>
      <c r="I291" s="96"/>
      <c r="J291" s="96"/>
      <c r="K291" s="96"/>
      <c r="L291" s="96"/>
      <c r="M291" s="96"/>
      <c r="N291" s="96"/>
      <c r="O291" s="96"/>
    </row>
    <row r="292" spans="1:15" ht="3.75" customHeight="1">
      <c r="A292" s="141"/>
      <c r="B292" s="148"/>
      <c r="C292" s="148"/>
      <c r="D292" s="140"/>
      <c r="E292" s="140"/>
      <c r="F292" s="136"/>
      <c r="G292" s="96"/>
      <c r="H292" s="96"/>
      <c r="I292" s="96"/>
      <c r="J292" s="96"/>
      <c r="K292" s="96"/>
      <c r="L292" s="96"/>
      <c r="M292" s="96"/>
      <c r="N292" s="96"/>
      <c r="O292" s="96"/>
    </row>
    <row r="293" spans="1:15" ht="9">
      <c r="A293" s="145"/>
      <c r="B293" s="148"/>
      <c r="C293" s="146"/>
      <c r="D293" s="147"/>
      <c r="E293" s="147"/>
      <c r="F293" s="136"/>
      <c r="G293" s="96"/>
      <c r="H293" s="96"/>
      <c r="I293" s="96"/>
      <c r="J293" s="96"/>
      <c r="K293" s="96"/>
      <c r="L293" s="96"/>
      <c r="M293" s="96"/>
      <c r="N293" s="96"/>
      <c r="O293" s="96"/>
    </row>
    <row r="294" spans="1:15" ht="3.75" customHeight="1">
      <c r="A294" s="151"/>
      <c r="B294" s="151"/>
      <c r="C294" s="151"/>
      <c r="D294" s="140"/>
      <c r="E294" s="140"/>
      <c r="F294" s="136"/>
      <c r="G294" s="96"/>
      <c r="H294" s="96"/>
      <c r="I294" s="96"/>
      <c r="J294" s="96"/>
      <c r="K294" s="96"/>
      <c r="L294" s="96"/>
      <c r="M294" s="96"/>
      <c r="N294" s="96"/>
      <c r="O294" s="96"/>
    </row>
    <row r="295" spans="1:15" ht="9">
      <c r="A295" s="141"/>
      <c r="B295" s="148"/>
      <c r="C295" s="148"/>
      <c r="D295" s="140"/>
      <c r="E295" s="140"/>
      <c r="F295" s="136"/>
      <c r="G295" s="96"/>
      <c r="H295" s="96"/>
      <c r="I295" s="96"/>
      <c r="J295" s="96"/>
      <c r="K295" s="96"/>
      <c r="L295" s="96"/>
      <c r="M295" s="96"/>
      <c r="N295" s="96"/>
      <c r="O295" s="96"/>
    </row>
    <row r="296" spans="1:15" ht="9">
      <c r="A296" s="141"/>
      <c r="B296" s="148"/>
      <c r="C296" s="148"/>
      <c r="D296" s="140"/>
      <c r="E296" s="140"/>
      <c r="F296" s="136"/>
      <c r="G296" s="96"/>
      <c r="H296" s="96"/>
      <c r="I296" s="96"/>
      <c r="J296" s="96"/>
      <c r="K296" s="96"/>
      <c r="L296" s="96"/>
      <c r="M296" s="96"/>
      <c r="N296" s="96"/>
      <c r="O296" s="96"/>
    </row>
    <row r="297" spans="1:15" ht="9">
      <c r="A297" s="151"/>
      <c r="B297" s="151"/>
      <c r="C297" s="151"/>
      <c r="D297" s="140"/>
      <c r="E297" s="140"/>
      <c r="F297" s="136"/>
      <c r="G297" s="96"/>
      <c r="H297" s="96"/>
      <c r="I297" s="96"/>
      <c r="J297" s="96"/>
      <c r="K297" s="96"/>
      <c r="L297" s="96"/>
      <c r="M297" s="96"/>
      <c r="N297" s="96"/>
      <c r="O297" s="96"/>
    </row>
    <row r="298" spans="1:15" ht="9">
      <c r="A298" s="141"/>
      <c r="B298" s="148"/>
      <c r="C298" s="148"/>
      <c r="D298" s="140"/>
      <c r="E298" s="140"/>
      <c r="F298" s="136"/>
      <c r="G298" s="96"/>
      <c r="H298" s="96"/>
      <c r="I298" s="96"/>
      <c r="J298" s="96"/>
      <c r="K298" s="96"/>
      <c r="L298" s="96"/>
      <c r="M298" s="96"/>
      <c r="N298" s="96"/>
      <c r="O298" s="96"/>
    </row>
    <row r="299" spans="1:15" ht="9">
      <c r="A299" s="141"/>
      <c r="B299" s="148"/>
      <c r="C299" s="148"/>
      <c r="D299" s="140"/>
      <c r="E299" s="140"/>
      <c r="F299" s="136"/>
      <c r="G299" s="96"/>
      <c r="H299" s="96"/>
      <c r="I299" s="96"/>
      <c r="J299" s="96"/>
      <c r="K299" s="96"/>
      <c r="L299" s="96"/>
      <c r="M299" s="96"/>
      <c r="N299" s="96"/>
      <c r="O299" s="96"/>
    </row>
    <row r="300" spans="1:15" ht="9">
      <c r="A300" s="151"/>
      <c r="B300" s="151"/>
      <c r="C300" s="151"/>
      <c r="D300" s="147"/>
      <c r="E300" s="147"/>
      <c r="F300" s="136"/>
      <c r="G300" s="96"/>
      <c r="H300" s="96"/>
      <c r="I300" s="96"/>
      <c r="J300" s="96"/>
      <c r="K300" s="96"/>
      <c r="L300" s="96"/>
      <c r="M300" s="96"/>
      <c r="N300" s="96"/>
      <c r="O300" s="96"/>
    </row>
    <row r="301" spans="1:15" ht="9">
      <c r="A301" s="141"/>
      <c r="B301" s="148"/>
      <c r="C301" s="148"/>
      <c r="D301" s="147"/>
      <c r="E301" s="147"/>
      <c r="F301" s="136"/>
      <c r="G301" s="96"/>
      <c r="H301" s="96"/>
      <c r="I301" s="96"/>
      <c r="J301" s="96"/>
      <c r="K301" s="96"/>
      <c r="L301" s="96"/>
      <c r="M301" s="96"/>
      <c r="N301" s="96"/>
      <c r="O301" s="96"/>
    </row>
    <row r="302" spans="1:15" ht="9">
      <c r="A302" s="141"/>
      <c r="B302" s="148"/>
      <c r="C302" s="148"/>
      <c r="D302" s="147"/>
      <c r="E302" s="147"/>
      <c r="F302" s="136"/>
      <c r="G302" s="147"/>
      <c r="H302" s="147"/>
      <c r="I302" s="136"/>
      <c r="J302" s="147"/>
      <c r="K302" s="147"/>
      <c r="L302" s="136"/>
      <c r="M302" s="147"/>
      <c r="N302" s="147"/>
      <c r="O302" s="136"/>
    </row>
    <row r="303" ht="3.75" customHeight="1"/>
    <row r="304" ht="10.5">
      <c r="A304" s="159"/>
    </row>
    <row r="305" ht="10.5">
      <c r="A305" s="159"/>
    </row>
    <row r="308" ht="6" customHeight="1"/>
  </sheetData>
  <printOptions horizontalCentered="1"/>
  <pageMargins left="0.1" right="0.1" top="0.6" bottom="0.6" header="0.5" footer="0.5"/>
  <pageSetup horizontalDpi="600" verticalDpi="600" orientation="landscape" r:id="rId1"/>
  <headerFooter alignWithMargins="0">
    <oddFooter>&amp;C&amp;"Helv,Regular"&amp;8Page &amp;P+7</oddFooter>
  </headerFooter>
  <rowBreaks count="5" manualBreakCount="5">
    <brk id="50" max="255" man="1"/>
    <brk id="95" max="65535" man="1"/>
    <brk id="134" max="65535" man="1"/>
    <brk id="175" max="65535" man="1"/>
    <brk id="218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W407"/>
  <sheetViews>
    <sheetView zoomScale="125" zoomScaleNormal="125" workbookViewId="0" topLeftCell="A169">
      <selection activeCell="O186" sqref="O186"/>
    </sheetView>
  </sheetViews>
  <sheetFormatPr defaultColWidth="9.33203125" defaultRowHeight="10.5"/>
  <cols>
    <col min="1" max="1" width="13.5" style="165" customWidth="1"/>
    <col min="2" max="2" width="15.66015625" style="226" customWidth="1"/>
    <col min="3" max="3" width="6.66015625" style="202" customWidth="1"/>
    <col min="4" max="5" width="6.66015625" style="198" customWidth="1"/>
    <col min="6" max="6" width="6.33203125" style="199" customWidth="1"/>
    <col min="7" max="7" width="6.66015625" style="198" customWidth="1"/>
    <col min="8" max="8" width="5.83203125" style="198" customWidth="1"/>
    <col min="9" max="9" width="6.33203125" style="199" customWidth="1"/>
    <col min="10" max="10" width="6.66015625" style="198" customWidth="1"/>
    <col min="11" max="11" width="6" style="198" customWidth="1"/>
    <col min="12" max="12" width="6.33203125" style="199" customWidth="1"/>
    <col min="13" max="14" width="6.33203125" style="198" customWidth="1"/>
    <col min="15" max="15" width="6.16015625" style="199" customWidth="1"/>
    <col min="16" max="16" width="6.66015625" style="198" customWidth="1"/>
    <col min="17" max="17" width="6.16015625" style="198" customWidth="1"/>
    <col min="18" max="18" width="6" style="199" customWidth="1"/>
    <col min="19" max="19" width="6.66015625" style="198" customWidth="1"/>
    <col min="20" max="20" width="6.16015625" style="198" customWidth="1"/>
    <col min="21" max="21" width="7.66015625" style="199" customWidth="1"/>
    <col min="22" max="22" width="9.33203125" style="165" customWidth="1"/>
    <col min="23" max="23" width="10.16015625" style="165" customWidth="1"/>
    <col min="24" max="24" width="10.5" style="165" customWidth="1"/>
    <col min="25" max="16384" width="6" style="165" customWidth="1"/>
  </cols>
  <sheetData>
    <row r="1" spans="1:21" ht="12.75">
      <c r="A1" s="160" t="s">
        <v>485</v>
      </c>
      <c r="B1" s="161"/>
      <c r="C1" s="162"/>
      <c r="D1" s="163"/>
      <c r="E1" s="163"/>
      <c r="F1" s="164"/>
      <c r="G1" s="163"/>
      <c r="H1" s="163"/>
      <c r="I1" s="164"/>
      <c r="J1" s="163"/>
      <c r="K1" s="163"/>
      <c r="L1" s="164"/>
      <c r="M1" s="163"/>
      <c r="N1" s="163"/>
      <c r="O1" s="164"/>
      <c r="P1" s="163"/>
      <c r="Q1" s="163"/>
      <c r="R1" s="164"/>
      <c r="S1" s="163"/>
      <c r="T1" s="163"/>
      <c r="U1" s="164"/>
    </row>
    <row r="2" spans="1:21" ht="12.75">
      <c r="A2" s="160" t="s">
        <v>404</v>
      </c>
      <c r="B2" s="161"/>
      <c r="C2" s="162"/>
      <c r="D2" s="163"/>
      <c r="E2" s="163"/>
      <c r="F2" s="164"/>
      <c r="G2" s="163"/>
      <c r="H2" s="163"/>
      <c r="I2" s="164"/>
      <c r="J2" s="163"/>
      <c r="K2" s="163"/>
      <c r="L2" s="164"/>
      <c r="M2" s="163"/>
      <c r="N2" s="163"/>
      <c r="O2" s="164"/>
      <c r="P2" s="163"/>
      <c r="Q2" s="163"/>
      <c r="R2" s="164"/>
      <c r="S2" s="163"/>
      <c r="T2" s="163"/>
      <c r="U2" s="164"/>
    </row>
    <row r="3" spans="1:21" ht="10.5">
      <c r="A3" s="166" t="s">
        <v>405</v>
      </c>
      <c r="B3" s="161"/>
      <c r="C3" s="162"/>
      <c r="D3" s="163"/>
      <c r="E3" s="163"/>
      <c r="F3" s="164"/>
      <c r="G3" s="163"/>
      <c r="H3" s="163"/>
      <c r="I3" s="164"/>
      <c r="J3" s="163"/>
      <c r="K3" s="163"/>
      <c r="L3" s="164"/>
      <c r="M3" s="163"/>
      <c r="N3" s="163"/>
      <c r="O3" s="164"/>
      <c r="P3" s="163"/>
      <c r="Q3" s="163"/>
      <c r="R3" s="164"/>
      <c r="S3" s="163"/>
      <c r="T3" s="163"/>
      <c r="U3" s="164"/>
    </row>
    <row r="4" spans="1:21" ht="3.75" customHeight="1">
      <c r="A4" s="167"/>
      <c r="B4" s="167"/>
      <c r="C4" s="168"/>
      <c r="D4" s="169"/>
      <c r="E4" s="170"/>
      <c r="F4" s="171"/>
      <c r="G4" s="169"/>
      <c r="H4" s="170"/>
      <c r="I4" s="171"/>
      <c r="J4" s="169"/>
      <c r="K4" s="170"/>
      <c r="L4" s="171"/>
      <c r="M4" s="169"/>
      <c r="N4" s="170"/>
      <c r="O4" s="171"/>
      <c r="P4" s="169"/>
      <c r="Q4" s="170"/>
      <c r="R4" s="171"/>
      <c r="S4" s="169"/>
      <c r="T4" s="170"/>
      <c r="U4" s="171"/>
    </row>
    <row r="5" spans="1:21" s="179" customFormat="1" ht="11.25">
      <c r="A5" s="172"/>
      <c r="B5" s="172"/>
      <c r="C5" s="173"/>
      <c r="D5" s="174"/>
      <c r="E5" s="175"/>
      <c r="F5" s="176"/>
      <c r="G5" s="174"/>
      <c r="H5" s="175"/>
      <c r="I5" s="176"/>
      <c r="J5" s="174"/>
      <c r="K5" s="175"/>
      <c r="L5" s="176"/>
      <c r="M5" s="177" t="s">
        <v>486</v>
      </c>
      <c r="N5" s="177"/>
      <c r="O5" s="178"/>
      <c r="P5" s="174"/>
      <c r="Q5" s="175"/>
      <c r="R5" s="176"/>
      <c r="S5" s="174"/>
      <c r="T5" s="175"/>
      <c r="U5" s="176"/>
    </row>
    <row r="6" spans="1:21" s="179" customFormat="1" ht="11.25">
      <c r="A6" s="172"/>
      <c r="B6" s="172"/>
      <c r="C6" s="173"/>
      <c r="D6" s="180" t="s">
        <v>487</v>
      </c>
      <c r="E6" s="177"/>
      <c r="F6" s="178"/>
      <c r="G6" s="177" t="s">
        <v>488</v>
      </c>
      <c r="H6" s="177"/>
      <c r="I6" s="178"/>
      <c r="J6" s="177" t="s">
        <v>45</v>
      </c>
      <c r="K6" s="177"/>
      <c r="L6" s="178"/>
      <c r="M6" s="177" t="s">
        <v>55</v>
      </c>
      <c r="N6" s="177"/>
      <c r="O6" s="178"/>
      <c r="P6" s="177" t="s">
        <v>489</v>
      </c>
      <c r="Q6" s="177"/>
      <c r="R6" s="178"/>
      <c r="S6" s="177" t="s">
        <v>490</v>
      </c>
      <c r="T6" s="177"/>
      <c r="U6" s="178"/>
    </row>
    <row r="7" spans="1:21" s="179" customFormat="1" ht="3.75" customHeight="1">
      <c r="A7" s="172"/>
      <c r="B7" s="172"/>
      <c r="C7" s="173"/>
      <c r="D7" s="181"/>
      <c r="E7" s="182"/>
      <c r="F7" s="183"/>
      <c r="G7" s="184"/>
      <c r="H7" s="182"/>
      <c r="I7" s="183"/>
      <c r="J7" s="184"/>
      <c r="K7" s="182"/>
      <c r="L7" s="183"/>
      <c r="M7" s="184"/>
      <c r="N7" s="182"/>
      <c r="O7" s="183"/>
      <c r="P7" s="184"/>
      <c r="Q7" s="182"/>
      <c r="R7" s="183"/>
      <c r="S7" s="181"/>
      <c r="T7" s="182"/>
      <c r="U7" s="183"/>
    </row>
    <row r="8" spans="1:21" s="179" customFormat="1" ht="3.75" customHeight="1">
      <c r="A8" s="165"/>
      <c r="B8" s="185"/>
      <c r="C8" s="185"/>
      <c r="D8" s="186"/>
      <c r="E8" s="187"/>
      <c r="F8" s="188"/>
      <c r="G8" s="186"/>
      <c r="H8" s="187"/>
      <c r="I8" s="188"/>
      <c r="J8" s="186"/>
      <c r="K8" s="187"/>
      <c r="L8" s="188"/>
      <c r="M8" s="186"/>
      <c r="N8" s="187"/>
      <c r="O8" s="188"/>
      <c r="P8" s="186"/>
      <c r="Q8" s="187"/>
      <c r="R8" s="188"/>
      <c r="S8" s="186"/>
      <c r="T8" s="187"/>
      <c r="U8" s="188"/>
    </row>
    <row r="9" spans="1:21" s="179" customFormat="1" ht="11.25">
      <c r="A9" s="172"/>
      <c r="B9" s="172"/>
      <c r="C9" s="172"/>
      <c r="D9" s="189" t="s">
        <v>491</v>
      </c>
      <c r="E9" s="189" t="s">
        <v>491</v>
      </c>
      <c r="F9" s="190" t="s">
        <v>41</v>
      </c>
      <c r="G9" s="189" t="s">
        <v>491</v>
      </c>
      <c r="H9" s="189" t="s">
        <v>491</v>
      </c>
      <c r="I9" s="190" t="s">
        <v>41</v>
      </c>
      <c r="J9" s="189" t="s">
        <v>491</v>
      </c>
      <c r="K9" s="189" t="s">
        <v>491</v>
      </c>
      <c r="L9" s="190" t="s">
        <v>41</v>
      </c>
      <c r="M9" s="189" t="s">
        <v>491</v>
      </c>
      <c r="N9" s="189" t="s">
        <v>491</v>
      </c>
      <c r="O9" s="190" t="s">
        <v>41</v>
      </c>
      <c r="P9" s="189" t="s">
        <v>491</v>
      </c>
      <c r="Q9" s="189" t="s">
        <v>491</v>
      </c>
      <c r="R9" s="190" t="s">
        <v>41</v>
      </c>
      <c r="S9" s="189" t="s">
        <v>491</v>
      </c>
      <c r="T9" s="189" t="s">
        <v>491</v>
      </c>
      <c r="U9" s="190" t="s">
        <v>41</v>
      </c>
    </row>
    <row r="10" spans="1:21" s="179" customFormat="1" ht="11.25">
      <c r="A10" s="191" t="s">
        <v>36</v>
      </c>
      <c r="B10" s="191"/>
      <c r="C10" s="191" t="s">
        <v>492</v>
      </c>
      <c r="D10" s="189" t="s">
        <v>493</v>
      </c>
      <c r="E10" s="189" t="s">
        <v>410</v>
      </c>
      <c r="F10" s="190" t="s">
        <v>494</v>
      </c>
      <c r="G10" s="189" t="s">
        <v>493</v>
      </c>
      <c r="H10" s="189" t="s">
        <v>410</v>
      </c>
      <c r="I10" s="190" t="s">
        <v>494</v>
      </c>
      <c r="J10" s="189" t="s">
        <v>493</v>
      </c>
      <c r="K10" s="189" t="s">
        <v>410</v>
      </c>
      <c r="L10" s="190" t="s">
        <v>494</v>
      </c>
      <c r="M10" s="189" t="s">
        <v>493</v>
      </c>
      <c r="N10" s="189" t="s">
        <v>410</v>
      </c>
      <c r="O10" s="190" t="s">
        <v>494</v>
      </c>
      <c r="P10" s="189" t="s">
        <v>493</v>
      </c>
      <c r="Q10" s="189" t="s">
        <v>410</v>
      </c>
      <c r="R10" s="190" t="s">
        <v>494</v>
      </c>
      <c r="S10" s="189" t="s">
        <v>493</v>
      </c>
      <c r="T10" s="189" t="s">
        <v>410</v>
      </c>
      <c r="U10" s="190" t="s">
        <v>494</v>
      </c>
    </row>
    <row r="11" spans="1:21" s="179" customFormat="1" ht="11.25">
      <c r="A11" s="191" t="s">
        <v>48</v>
      </c>
      <c r="B11" s="191" t="s">
        <v>49</v>
      </c>
      <c r="C11" s="191" t="s">
        <v>495</v>
      </c>
      <c r="D11" s="189" t="s">
        <v>412</v>
      </c>
      <c r="E11" s="189" t="s">
        <v>413</v>
      </c>
      <c r="F11" s="190" t="s">
        <v>414</v>
      </c>
      <c r="G11" s="189" t="s">
        <v>412</v>
      </c>
      <c r="H11" s="189" t="s">
        <v>413</v>
      </c>
      <c r="I11" s="190" t="s">
        <v>414</v>
      </c>
      <c r="J11" s="189" t="s">
        <v>412</v>
      </c>
      <c r="K11" s="189" t="s">
        <v>413</v>
      </c>
      <c r="L11" s="190" t="s">
        <v>414</v>
      </c>
      <c r="M11" s="189" t="s">
        <v>412</v>
      </c>
      <c r="N11" s="189" t="s">
        <v>413</v>
      </c>
      <c r="O11" s="190" t="s">
        <v>414</v>
      </c>
      <c r="P11" s="189" t="s">
        <v>412</v>
      </c>
      <c r="Q11" s="189" t="s">
        <v>413</v>
      </c>
      <c r="R11" s="190" t="s">
        <v>414</v>
      </c>
      <c r="S11" s="189" t="s">
        <v>412</v>
      </c>
      <c r="T11" s="189" t="s">
        <v>413</v>
      </c>
      <c r="U11" s="190" t="s">
        <v>414</v>
      </c>
    </row>
    <row r="12" spans="1:21" ht="3.75" customHeight="1">
      <c r="A12" s="192"/>
      <c r="B12" s="192"/>
      <c r="C12" s="193"/>
      <c r="D12" s="194"/>
      <c r="E12" s="194"/>
      <c r="F12" s="195"/>
      <c r="G12" s="194"/>
      <c r="H12" s="194"/>
      <c r="I12" s="195"/>
      <c r="J12" s="194"/>
      <c r="K12" s="194"/>
      <c r="L12" s="195"/>
      <c r="M12" s="194"/>
      <c r="N12" s="194"/>
      <c r="O12" s="195"/>
      <c r="P12" s="194"/>
      <c r="Q12" s="194"/>
      <c r="R12" s="195"/>
      <c r="S12" s="194"/>
      <c r="T12" s="194"/>
      <c r="U12" s="195"/>
    </row>
    <row r="13" spans="1:3" ht="3.75" customHeight="1">
      <c r="A13" s="196"/>
      <c r="B13" s="196"/>
      <c r="C13" s="197"/>
    </row>
    <row r="14" spans="1:49" s="207" customFormat="1" ht="10.5">
      <c r="A14" s="200" t="s">
        <v>57</v>
      </c>
      <c r="B14" s="201"/>
      <c r="C14" s="202"/>
      <c r="D14" s="203">
        <f>SUM(D16+D29+D38+D49+D63+D72+D83+D95+D105+D115+D122+D134+D145+D154+D163+D173+D186+D197+D206+D217+D229+D241)</f>
        <v>7126</v>
      </c>
      <c r="E14" s="203">
        <f>E16+E29+E38+E49+E63+E72+E83+E95+E105+E115+E122+E134+E145+E154+E163+E173+E186+E197+E206+E217+E229+E241</f>
        <v>5481</v>
      </c>
      <c r="F14" s="204">
        <f>IF(D14&gt;0,100*(E14/D14),0)</f>
        <v>76.9155206286837</v>
      </c>
      <c r="G14" s="203">
        <f>SUM(G16+G29+G38+G49+G63+G72+G83+G95+G105+G115+G122+G134+G145+G154+G163+G173+G186+G197+G206+G217+G229+G241)</f>
        <v>3025</v>
      </c>
      <c r="H14" s="203">
        <f>H16+H29+H38+H49+H63+H72+H83+H95+H105+H115+H122+H134+H145+H154+H163+H173+H186+H197+H206+H217+H229+H241</f>
        <v>2565</v>
      </c>
      <c r="I14" s="204">
        <f>IF(G14&gt;0,100*(H14/G14),0)</f>
        <v>84.79338842975207</v>
      </c>
      <c r="J14" s="203">
        <f>SUM(J16+J29+J38+J49+J63+J72+J83+J95+J105+J115+J122+J134+J145+J154+J163+J173+J186+J197+J206+J217+J229+J241)</f>
        <v>296</v>
      </c>
      <c r="K14" s="203">
        <f>K16+K29+K38+K49+K63+K72+K83+K95+K105+K115+K122+K134+K145+K154+K163+K173+K186+K197+K206+K217+K229+K241</f>
        <v>193</v>
      </c>
      <c r="L14" s="204">
        <f>IF(J14&gt;0,100*(K14/J14),0)</f>
        <v>65.2027027027027</v>
      </c>
      <c r="M14" s="203">
        <f>M16+M29+M38+M49+M63+M72+M83+M95+M105+M115+M122+M134+M145+M154+M163+M173+M186+M197+M206+M217+M229+M241</f>
        <v>429</v>
      </c>
      <c r="N14" s="203">
        <f>N16+N29+N38+N49+N63+N72+N83+N95+N105+N115+N122+N134+N145+N154+N163+N173+N186+N197+N206+N217+N229+N241</f>
        <v>315</v>
      </c>
      <c r="O14" s="204">
        <f>IF(M14&gt;0,100*(N14/M14),0)</f>
        <v>73.42657342657343</v>
      </c>
      <c r="P14" s="203">
        <f>P16+P29+P38+P49+P63+P72+P83+P95+P105+P115+P122+P134+P145+P154+P163+P173+P186+P197+P206+P217+P229+P241</f>
        <v>1108</v>
      </c>
      <c r="Q14" s="203">
        <f>Q16+Q29+Q38+Q49+Q63+Q72+Q83+Q95+Q105+Q115+Q122+Q134+Q145+Q154+Q163+Q173+Q186+Q197+Q206+Q217+Q229+Q241</f>
        <v>759</v>
      </c>
      <c r="R14" s="204">
        <f>IF(P14&gt;0,100*(Q14/P14),0)</f>
        <v>68.50180505415162</v>
      </c>
      <c r="S14" s="203">
        <f>S16+S29+S38+S49+S63+S72+S83+S95+S105+S115+S122+S134+S145+S154+S163+S173+S186+S197+S206+S217+S229+S241</f>
        <v>232</v>
      </c>
      <c r="T14" s="203">
        <f>T16+T29+T38+T49+T63+T72+T83+T95+T105+T115+T122+T134+T145+T154+T163+T173+T186+T197+T206+T217+T229+T241</f>
        <v>189</v>
      </c>
      <c r="U14" s="204">
        <f>IF(S14&gt;0,100*(T14/S14),0)</f>
        <v>81.46551724137932</v>
      </c>
      <c r="V14" s="205"/>
      <c r="W14" s="165"/>
      <c r="X14" s="165"/>
      <c r="Y14" s="165"/>
      <c r="Z14" s="206"/>
      <c r="AA14" s="206"/>
      <c r="AB14" s="20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</row>
    <row r="15" spans="1:49" s="211" customFormat="1" ht="9">
      <c r="A15" s="165"/>
      <c r="B15" s="208"/>
      <c r="C15" s="209"/>
      <c r="D15" s="203"/>
      <c r="E15" s="203"/>
      <c r="F15" s="210"/>
      <c r="G15" s="203"/>
      <c r="H15" s="203"/>
      <c r="I15" s="210"/>
      <c r="J15" s="203"/>
      <c r="K15" s="203"/>
      <c r="L15" s="210"/>
      <c r="M15" s="203"/>
      <c r="N15" s="203"/>
      <c r="O15" s="210"/>
      <c r="P15" s="203"/>
      <c r="Q15" s="203"/>
      <c r="R15" s="210"/>
      <c r="S15" s="203"/>
      <c r="T15" s="203"/>
      <c r="U15" s="210"/>
      <c r="V15" s="20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</row>
    <row r="16" spans="1:49" s="211" customFormat="1" ht="9">
      <c r="A16" s="212" t="s">
        <v>60</v>
      </c>
      <c r="B16" s="213"/>
      <c r="C16" s="214"/>
      <c r="D16" s="215">
        <f>SUM(D18:D27)</f>
        <v>311</v>
      </c>
      <c r="E16" s="215">
        <f>SUM(E18:E27)</f>
        <v>212</v>
      </c>
      <c r="F16" s="205">
        <f>(E16/D16)*100</f>
        <v>68.16720257234726</v>
      </c>
      <c r="G16" s="215">
        <f>SUM(G18:G27)</f>
        <v>250</v>
      </c>
      <c r="H16" s="215">
        <f>SUM(H18:H27)</f>
        <v>226</v>
      </c>
      <c r="I16" s="205">
        <f>(H16/G16)*100</f>
        <v>90.4</v>
      </c>
      <c r="J16" s="215">
        <f>SUM(J18:J27)</f>
        <v>18</v>
      </c>
      <c r="K16" s="215">
        <f>SUM(K18:K27)</f>
        <v>11</v>
      </c>
      <c r="L16" s="205">
        <f>(K16/J16)*100</f>
        <v>61.111111111111114</v>
      </c>
      <c r="M16" s="215">
        <f>SUM(M18:M27)</f>
        <v>12</v>
      </c>
      <c r="N16" s="215">
        <f>SUM(N18:N27)</f>
        <v>8</v>
      </c>
      <c r="O16" s="205">
        <f>IF(M16&gt;0,100*(N16/M16),0)</f>
        <v>66.66666666666666</v>
      </c>
      <c r="P16" s="215">
        <f>SUM(P18:P27)</f>
        <v>73</v>
      </c>
      <c r="Q16" s="215">
        <f>SUM(Q18:Q27)</f>
        <v>47</v>
      </c>
      <c r="R16" s="205">
        <f>IF(P16&gt;0,100*(Q16/P16),0)</f>
        <v>64.38356164383562</v>
      </c>
      <c r="S16" s="215">
        <f>SUM(S18:S26)</f>
        <v>43</v>
      </c>
      <c r="T16" s="215">
        <f>SUM(T18:T26)</f>
        <v>30</v>
      </c>
      <c r="U16" s="205">
        <f>IF(S16&gt;0,100*(T16/S16),0)</f>
        <v>69.76744186046511</v>
      </c>
      <c r="V16" s="20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</row>
    <row r="17" spans="1:49" s="211" customFormat="1" ht="3.75" customHeight="1">
      <c r="A17" s="212"/>
      <c r="B17" s="213"/>
      <c r="C17" s="214"/>
      <c r="D17" s="215"/>
      <c r="E17" s="215"/>
      <c r="F17" s="205"/>
      <c r="G17" s="215"/>
      <c r="H17" s="215"/>
      <c r="I17" s="205"/>
      <c r="J17" s="215"/>
      <c r="K17" s="215"/>
      <c r="L17" s="205"/>
      <c r="M17" s="215"/>
      <c r="N17" s="215"/>
      <c r="O17" s="205"/>
      <c r="P17" s="215"/>
      <c r="Q17" s="215"/>
      <c r="R17" s="205"/>
      <c r="S17" s="215"/>
      <c r="T17" s="215"/>
      <c r="U17" s="205"/>
      <c r="V17" s="20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</row>
    <row r="18" spans="1:49" s="211" customFormat="1" ht="9" customHeight="1">
      <c r="A18" s="216" t="s">
        <v>61</v>
      </c>
      <c r="B18" s="217" t="s">
        <v>496</v>
      </c>
      <c r="C18" s="217" t="s">
        <v>63</v>
      </c>
      <c r="D18" s="218">
        <v>49</v>
      </c>
      <c r="E18" s="218">
        <v>42</v>
      </c>
      <c r="F18" s="205">
        <f>(E18/D18)*100</f>
        <v>85.71428571428571</v>
      </c>
      <c r="G18" s="218">
        <v>0</v>
      </c>
      <c r="H18" s="218">
        <v>0</v>
      </c>
      <c r="I18" s="205">
        <v>0</v>
      </c>
      <c r="J18" s="218">
        <v>5</v>
      </c>
      <c r="K18" s="218">
        <v>3</v>
      </c>
      <c r="L18" s="205">
        <v>60</v>
      </c>
      <c r="M18" s="218">
        <v>0</v>
      </c>
      <c r="N18" s="218">
        <v>0</v>
      </c>
      <c r="O18" s="219">
        <v>0</v>
      </c>
      <c r="P18" s="218">
        <v>0</v>
      </c>
      <c r="Q18" s="218">
        <v>0</v>
      </c>
      <c r="R18" s="219">
        <v>0</v>
      </c>
      <c r="S18" s="218">
        <v>43</v>
      </c>
      <c r="T18" s="218">
        <v>30</v>
      </c>
      <c r="U18" s="205">
        <v>70</v>
      </c>
      <c r="V18" s="20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</row>
    <row r="19" spans="1:49" s="211" customFormat="1" ht="9">
      <c r="A19" s="216" t="s">
        <v>64</v>
      </c>
      <c r="B19" s="217" t="s">
        <v>65</v>
      </c>
      <c r="C19" s="217" t="s">
        <v>66</v>
      </c>
      <c r="D19" s="218">
        <v>28</v>
      </c>
      <c r="E19" s="218">
        <v>19</v>
      </c>
      <c r="F19" s="205">
        <f>(E19/D19)*100</f>
        <v>67.85714285714286</v>
      </c>
      <c r="G19" s="218">
        <v>36</v>
      </c>
      <c r="H19" s="218">
        <v>29</v>
      </c>
      <c r="I19" s="205">
        <f>(H19/G19)*100</f>
        <v>80.55555555555556</v>
      </c>
      <c r="J19" s="218">
        <v>0</v>
      </c>
      <c r="K19" s="218">
        <v>0</v>
      </c>
      <c r="L19" s="205">
        <v>0</v>
      </c>
      <c r="M19" s="218">
        <v>0</v>
      </c>
      <c r="N19" s="218">
        <v>0</v>
      </c>
      <c r="O19" s="219">
        <v>0</v>
      </c>
      <c r="P19" s="218">
        <v>0</v>
      </c>
      <c r="Q19" s="218">
        <v>0</v>
      </c>
      <c r="R19" s="219">
        <v>0</v>
      </c>
      <c r="S19" s="218">
        <v>0</v>
      </c>
      <c r="T19" s="218">
        <v>0</v>
      </c>
      <c r="U19" s="219">
        <v>0</v>
      </c>
      <c r="V19" s="20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</row>
    <row r="20" spans="1:49" s="211" customFormat="1" ht="9">
      <c r="A20" s="216" t="s">
        <v>67</v>
      </c>
      <c r="B20" s="217" t="s">
        <v>68</v>
      </c>
      <c r="C20" s="217" t="s">
        <v>69</v>
      </c>
      <c r="D20" s="218">
        <v>0</v>
      </c>
      <c r="E20" s="218">
        <v>0</v>
      </c>
      <c r="F20" s="205">
        <v>0</v>
      </c>
      <c r="G20" s="218">
        <v>100</v>
      </c>
      <c r="H20" s="218">
        <v>97</v>
      </c>
      <c r="I20" s="205">
        <f>(H20/G20)*100</f>
        <v>97</v>
      </c>
      <c r="J20" s="218">
        <v>0</v>
      </c>
      <c r="K20" s="218">
        <v>0</v>
      </c>
      <c r="L20" s="219">
        <v>0</v>
      </c>
      <c r="M20" s="218">
        <v>0</v>
      </c>
      <c r="N20" s="218">
        <v>0</v>
      </c>
      <c r="O20" s="219">
        <v>0</v>
      </c>
      <c r="P20" s="218">
        <v>0</v>
      </c>
      <c r="Q20" s="218">
        <v>0</v>
      </c>
      <c r="R20" s="219">
        <v>0</v>
      </c>
      <c r="S20" s="218">
        <v>0</v>
      </c>
      <c r="T20" s="218">
        <v>0</v>
      </c>
      <c r="U20" s="219">
        <v>0</v>
      </c>
      <c r="V20" s="20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</row>
    <row r="21" spans="1:49" s="211" customFormat="1" ht="9">
      <c r="A21" s="216"/>
      <c r="B21" s="217" t="s">
        <v>70</v>
      </c>
      <c r="C21" s="217" t="s">
        <v>71</v>
      </c>
      <c r="D21" s="218">
        <v>68</v>
      </c>
      <c r="E21" s="218">
        <v>55</v>
      </c>
      <c r="F21" s="205">
        <f aca="true" t="shared" si="0" ref="F21:F27">(E21/D21)*100</f>
        <v>80.88235294117648</v>
      </c>
      <c r="G21" s="218">
        <v>21</v>
      </c>
      <c r="H21" s="218">
        <v>19</v>
      </c>
      <c r="I21" s="205">
        <f>(H21/G21)*100</f>
        <v>90.47619047619048</v>
      </c>
      <c r="J21" s="218">
        <v>8</v>
      </c>
      <c r="K21" s="218">
        <v>6</v>
      </c>
      <c r="L21" s="219">
        <v>75</v>
      </c>
      <c r="M21" s="218">
        <v>9</v>
      </c>
      <c r="N21" s="218">
        <v>6</v>
      </c>
      <c r="O21" s="219">
        <v>66.7</v>
      </c>
      <c r="P21" s="218">
        <v>0</v>
      </c>
      <c r="Q21" s="218">
        <v>0</v>
      </c>
      <c r="R21" s="219">
        <v>0</v>
      </c>
      <c r="S21" s="218">
        <v>0</v>
      </c>
      <c r="T21" s="218">
        <v>0</v>
      </c>
      <c r="U21" s="219">
        <v>0</v>
      </c>
      <c r="V21" s="20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</row>
    <row r="22" spans="1:49" s="211" customFormat="1" ht="9">
      <c r="A22" s="216"/>
      <c r="B22" s="217" t="s">
        <v>497</v>
      </c>
      <c r="C22" s="217" t="s">
        <v>418</v>
      </c>
      <c r="D22" s="218">
        <v>43</v>
      </c>
      <c r="E22" s="218">
        <v>11</v>
      </c>
      <c r="F22" s="205">
        <f t="shared" si="0"/>
        <v>25.581395348837212</v>
      </c>
      <c r="G22" s="218">
        <v>3</v>
      </c>
      <c r="H22" s="218">
        <v>0</v>
      </c>
      <c r="I22" s="205">
        <v>0</v>
      </c>
      <c r="J22" s="218">
        <v>3</v>
      </c>
      <c r="K22" s="218">
        <v>0</v>
      </c>
      <c r="L22" s="205">
        <v>0</v>
      </c>
      <c r="M22" s="218">
        <v>0</v>
      </c>
      <c r="N22" s="218">
        <v>0</v>
      </c>
      <c r="O22" s="205">
        <v>0</v>
      </c>
      <c r="P22" s="218">
        <v>23</v>
      </c>
      <c r="Q22" s="218">
        <v>4</v>
      </c>
      <c r="R22" s="219">
        <v>17</v>
      </c>
      <c r="S22" s="218">
        <v>0</v>
      </c>
      <c r="T22" s="218">
        <v>0</v>
      </c>
      <c r="U22" s="219">
        <v>0</v>
      </c>
      <c r="V22" s="20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</row>
    <row r="23" spans="2:49" s="211" customFormat="1" ht="9">
      <c r="B23" s="217" t="s">
        <v>415</v>
      </c>
      <c r="C23" s="217" t="s">
        <v>416</v>
      </c>
      <c r="D23" s="218">
        <v>32</v>
      </c>
      <c r="E23" s="218">
        <v>30</v>
      </c>
      <c r="F23" s="205">
        <f t="shared" si="0"/>
        <v>93.75</v>
      </c>
      <c r="G23" s="218">
        <v>42</v>
      </c>
      <c r="H23" s="218">
        <v>37</v>
      </c>
      <c r="I23" s="205">
        <f>(H23/G23)*100</f>
        <v>88.09523809523809</v>
      </c>
      <c r="J23" s="218">
        <v>2</v>
      </c>
      <c r="K23" s="218">
        <v>2</v>
      </c>
      <c r="L23" s="205">
        <v>100</v>
      </c>
      <c r="M23" s="218">
        <v>3</v>
      </c>
      <c r="N23" s="218">
        <v>2</v>
      </c>
      <c r="O23" s="205">
        <v>66.7</v>
      </c>
      <c r="P23" s="218">
        <v>50</v>
      </c>
      <c r="Q23" s="218">
        <v>43</v>
      </c>
      <c r="R23" s="205">
        <v>86</v>
      </c>
      <c r="S23" s="218">
        <v>0</v>
      </c>
      <c r="T23" s="218">
        <v>0</v>
      </c>
      <c r="U23" s="219">
        <v>0</v>
      </c>
      <c r="V23" s="20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</row>
    <row r="24" spans="1:49" s="211" customFormat="1" ht="9">
      <c r="A24" s="216"/>
      <c r="B24" s="217" t="s">
        <v>72</v>
      </c>
      <c r="C24" s="217" t="s">
        <v>73</v>
      </c>
      <c r="D24" s="218">
        <v>11</v>
      </c>
      <c r="E24" s="218">
        <v>4</v>
      </c>
      <c r="F24" s="205">
        <f t="shared" si="0"/>
        <v>36.36363636363637</v>
      </c>
      <c r="G24" s="218">
        <v>10</v>
      </c>
      <c r="H24" s="218">
        <v>5</v>
      </c>
      <c r="I24" s="205">
        <v>50</v>
      </c>
      <c r="J24" s="218">
        <v>0</v>
      </c>
      <c r="K24" s="218">
        <v>0</v>
      </c>
      <c r="L24" s="219">
        <v>0</v>
      </c>
      <c r="M24" s="218">
        <v>0</v>
      </c>
      <c r="N24" s="218">
        <v>0</v>
      </c>
      <c r="O24" s="219">
        <v>0</v>
      </c>
      <c r="P24" s="218">
        <v>0</v>
      </c>
      <c r="Q24" s="218">
        <v>0</v>
      </c>
      <c r="R24" s="219">
        <v>0</v>
      </c>
      <c r="S24" s="218">
        <v>0</v>
      </c>
      <c r="T24" s="218">
        <v>0</v>
      </c>
      <c r="U24" s="219">
        <v>0</v>
      </c>
      <c r="V24" s="20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</row>
    <row r="25" spans="1:49" s="211" customFormat="1" ht="9">
      <c r="A25" s="216" t="s">
        <v>74</v>
      </c>
      <c r="B25" s="217" t="s">
        <v>75</v>
      </c>
      <c r="C25" s="217" t="s">
        <v>76</v>
      </c>
      <c r="D25" s="218">
        <v>19</v>
      </c>
      <c r="E25" s="218">
        <v>8</v>
      </c>
      <c r="F25" s="205">
        <f t="shared" si="0"/>
        <v>42.10526315789473</v>
      </c>
      <c r="G25" s="218">
        <v>14</v>
      </c>
      <c r="H25" s="218">
        <v>15</v>
      </c>
      <c r="I25" s="205">
        <v>107.1</v>
      </c>
      <c r="J25" s="218">
        <v>0</v>
      </c>
      <c r="K25" s="218">
        <v>0</v>
      </c>
      <c r="L25" s="219">
        <v>0</v>
      </c>
      <c r="M25" s="218">
        <v>0</v>
      </c>
      <c r="N25" s="218">
        <v>0</v>
      </c>
      <c r="O25" s="219">
        <v>0</v>
      </c>
      <c r="P25" s="218">
        <v>0</v>
      </c>
      <c r="Q25" s="218">
        <v>0</v>
      </c>
      <c r="R25" s="219">
        <v>0</v>
      </c>
      <c r="S25" s="218">
        <v>0</v>
      </c>
      <c r="T25" s="218">
        <v>0</v>
      </c>
      <c r="U25" s="219">
        <v>0</v>
      </c>
      <c r="V25" s="20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</row>
    <row r="26" spans="1:49" s="211" customFormat="1" ht="9" customHeight="1">
      <c r="A26" s="216" t="s">
        <v>77</v>
      </c>
      <c r="B26" s="217" t="s">
        <v>78</v>
      </c>
      <c r="C26" s="217" t="s">
        <v>79</v>
      </c>
      <c r="D26" s="218">
        <v>38</v>
      </c>
      <c r="E26" s="218">
        <v>30</v>
      </c>
      <c r="F26" s="205">
        <f t="shared" si="0"/>
        <v>78.94736842105263</v>
      </c>
      <c r="G26" s="218">
        <v>6</v>
      </c>
      <c r="H26" s="218">
        <v>5</v>
      </c>
      <c r="I26" s="205">
        <v>83.3</v>
      </c>
      <c r="J26" s="218">
        <v>0</v>
      </c>
      <c r="K26" s="218">
        <v>0</v>
      </c>
      <c r="L26" s="219">
        <v>0</v>
      </c>
      <c r="M26" s="218">
        <v>0</v>
      </c>
      <c r="N26" s="218">
        <v>0</v>
      </c>
      <c r="O26" s="219">
        <v>0</v>
      </c>
      <c r="P26" s="218">
        <v>0</v>
      </c>
      <c r="Q26" s="218">
        <v>0</v>
      </c>
      <c r="R26" s="219">
        <v>0</v>
      </c>
      <c r="S26" s="218">
        <v>0</v>
      </c>
      <c r="T26" s="218">
        <v>0</v>
      </c>
      <c r="U26" s="219">
        <v>0</v>
      </c>
      <c r="V26" s="20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</row>
    <row r="27" spans="1:49" s="211" customFormat="1" ht="9" customHeight="1">
      <c r="A27" s="216" t="s">
        <v>80</v>
      </c>
      <c r="B27" s="217" t="s">
        <v>81</v>
      </c>
      <c r="C27" s="217" t="s">
        <v>82</v>
      </c>
      <c r="D27" s="218">
        <v>23</v>
      </c>
      <c r="E27" s="218">
        <v>13</v>
      </c>
      <c r="F27" s="205">
        <f t="shared" si="0"/>
        <v>56.52173913043478</v>
      </c>
      <c r="G27" s="218">
        <v>18</v>
      </c>
      <c r="H27" s="218">
        <v>19</v>
      </c>
      <c r="I27" s="205">
        <v>105.6</v>
      </c>
      <c r="J27" s="218">
        <v>0</v>
      </c>
      <c r="K27" s="218">
        <v>0</v>
      </c>
      <c r="L27" s="219">
        <v>0</v>
      </c>
      <c r="M27" s="218">
        <v>0</v>
      </c>
      <c r="N27" s="218">
        <v>0</v>
      </c>
      <c r="O27" s="219">
        <v>0</v>
      </c>
      <c r="P27" s="218">
        <v>0</v>
      </c>
      <c r="Q27" s="218">
        <v>0</v>
      </c>
      <c r="R27" s="219">
        <v>0</v>
      </c>
      <c r="S27" s="218">
        <v>0</v>
      </c>
      <c r="T27" s="218">
        <v>0</v>
      </c>
      <c r="U27" s="219">
        <v>0</v>
      </c>
      <c r="V27" s="20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</row>
    <row r="28" spans="1:49" s="211" customFormat="1" ht="9" customHeight="1">
      <c r="A28" s="216"/>
      <c r="B28" s="217"/>
      <c r="C28" s="217"/>
      <c r="D28" s="218"/>
      <c r="E28" s="218"/>
      <c r="F28" s="205"/>
      <c r="G28" s="218"/>
      <c r="H28" s="218"/>
      <c r="I28" s="205"/>
      <c r="J28" s="218"/>
      <c r="K28" s="218"/>
      <c r="L28" s="219"/>
      <c r="M28" s="218"/>
      <c r="N28" s="218"/>
      <c r="O28" s="219"/>
      <c r="P28" s="218"/>
      <c r="Q28" s="218"/>
      <c r="R28" s="219"/>
      <c r="S28" s="218"/>
      <c r="T28" s="218"/>
      <c r="U28" s="219"/>
      <c r="V28" s="20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</row>
    <row r="29" spans="1:49" s="211" customFormat="1" ht="9" customHeight="1">
      <c r="A29" s="212" t="s">
        <v>83</v>
      </c>
      <c r="B29" s="217"/>
      <c r="C29" s="217"/>
      <c r="D29" s="218">
        <f>SUM(D31:D36)</f>
        <v>200</v>
      </c>
      <c r="E29" s="218">
        <f>SUM(E31:E36)</f>
        <v>154</v>
      </c>
      <c r="F29" s="205">
        <f>(E29/D29)*100</f>
        <v>77</v>
      </c>
      <c r="G29" s="218">
        <f>SUM(G31:G36)</f>
        <v>0</v>
      </c>
      <c r="H29" s="218">
        <f>SUM(H31:H36)</f>
        <v>0</v>
      </c>
      <c r="I29" s="205">
        <v>0</v>
      </c>
      <c r="J29" s="218">
        <f>SUM(J31:J36)</f>
        <v>6</v>
      </c>
      <c r="K29" s="218">
        <f>SUM(K31:K36)</f>
        <v>4</v>
      </c>
      <c r="L29" s="205">
        <f>(K29/J29)*100</f>
        <v>66.66666666666666</v>
      </c>
      <c r="M29" s="218">
        <f>SUM(M31:M36)</f>
        <v>12</v>
      </c>
      <c r="N29" s="218">
        <f>SUM(N31:N36)</f>
        <v>12</v>
      </c>
      <c r="O29" s="205">
        <f>(N29/M29)*100</f>
        <v>100</v>
      </c>
      <c r="P29" s="218">
        <f>SUM(P31:P36)</f>
        <v>0</v>
      </c>
      <c r="Q29" s="218">
        <f>SUM(Q31:Q36)</f>
        <v>0</v>
      </c>
      <c r="R29" s="219">
        <v>0</v>
      </c>
      <c r="S29" s="218">
        <f>SUM(S31:S36)</f>
        <v>0</v>
      </c>
      <c r="T29" s="218">
        <f>SUM(T31:T36)</f>
        <v>0</v>
      </c>
      <c r="U29" s="219">
        <v>0</v>
      </c>
      <c r="V29" s="20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</row>
    <row r="30" spans="1:49" s="211" customFormat="1" ht="3.75" customHeight="1">
      <c r="A30" s="216"/>
      <c r="B30" s="217"/>
      <c r="C30" s="217"/>
      <c r="D30" s="218"/>
      <c r="E30" s="218"/>
      <c r="F30" s="205"/>
      <c r="G30" s="218"/>
      <c r="H30" s="218"/>
      <c r="I30" s="205"/>
      <c r="J30" s="218"/>
      <c r="K30" s="218"/>
      <c r="L30" s="219"/>
      <c r="M30" s="218"/>
      <c r="N30" s="218"/>
      <c r="O30" s="219"/>
      <c r="P30" s="218"/>
      <c r="Q30" s="218"/>
      <c r="R30" s="219"/>
      <c r="S30" s="218"/>
      <c r="T30" s="218"/>
      <c r="U30" s="219"/>
      <c r="V30" s="20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</row>
    <row r="31" spans="1:49" s="211" customFormat="1" ht="9" customHeight="1">
      <c r="A31" s="216" t="s">
        <v>84</v>
      </c>
      <c r="B31" s="217" t="s">
        <v>85</v>
      </c>
      <c r="C31" s="217" t="s">
        <v>86</v>
      </c>
      <c r="D31" s="218">
        <v>46</v>
      </c>
      <c r="E31" s="218">
        <v>36</v>
      </c>
      <c r="F31" s="205">
        <v>78.3</v>
      </c>
      <c r="G31" s="218">
        <v>0</v>
      </c>
      <c r="H31" s="218">
        <v>0</v>
      </c>
      <c r="I31" s="205">
        <v>0</v>
      </c>
      <c r="J31" s="218">
        <v>2</v>
      </c>
      <c r="K31" s="218">
        <v>1</v>
      </c>
      <c r="L31" s="205">
        <v>50</v>
      </c>
      <c r="M31" s="218">
        <v>0</v>
      </c>
      <c r="N31" s="218">
        <v>0</v>
      </c>
      <c r="O31" s="205">
        <v>0</v>
      </c>
      <c r="P31" s="218">
        <v>0</v>
      </c>
      <c r="Q31" s="218">
        <v>0</v>
      </c>
      <c r="R31" s="219">
        <v>0</v>
      </c>
      <c r="S31" s="218">
        <v>0</v>
      </c>
      <c r="T31" s="218">
        <v>0</v>
      </c>
      <c r="U31" s="219">
        <v>0</v>
      </c>
      <c r="V31" s="20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</row>
    <row r="32" spans="1:49" s="211" customFormat="1" ht="9" customHeight="1">
      <c r="A32" s="216"/>
      <c r="B32" s="217" t="s">
        <v>87</v>
      </c>
      <c r="C32" s="217" t="s">
        <v>88</v>
      </c>
      <c r="D32" s="218">
        <v>25</v>
      </c>
      <c r="E32" s="218">
        <v>15</v>
      </c>
      <c r="F32" s="205">
        <v>60</v>
      </c>
      <c r="G32" s="218">
        <v>0</v>
      </c>
      <c r="H32" s="218">
        <v>0</v>
      </c>
      <c r="I32" s="205">
        <v>0</v>
      </c>
      <c r="J32" s="218">
        <v>0</v>
      </c>
      <c r="K32" s="218">
        <v>0</v>
      </c>
      <c r="L32" s="219">
        <v>0</v>
      </c>
      <c r="M32" s="218">
        <v>0</v>
      </c>
      <c r="N32" s="218">
        <v>0</v>
      </c>
      <c r="O32" s="219">
        <v>0</v>
      </c>
      <c r="P32" s="218">
        <v>0</v>
      </c>
      <c r="Q32" s="218">
        <v>0</v>
      </c>
      <c r="R32" s="219">
        <v>0</v>
      </c>
      <c r="S32" s="218">
        <v>0</v>
      </c>
      <c r="T32" s="218">
        <v>0</v>
      </c>
      <c r="U32" s="219">
        <v>0</v>
      </c>
      <c r="V32" s="20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</row>
    <row r="33" spans="1:49" s="211" customFormat="1" ht="9" customHeight="1">
      <c r="A33" s="216"/>
      <c r="B33" s="217" t="s">
        <v>89</v>
      </c>
      <c r="C33" s="217" t="s">
        <v>90</v>
      </c>
      <c r="D33" s="218">
        <v>57</v>
      </c>
      <c r="E33" s="218">
        <v>46</v>
      </c>
      <c r="F33" s="205">
        <v>80.7</v>
      </c>
      <c r="G33" s="218">
        <v>0</v>
      </c>
      <c r="H33" s="218">
        <v>0</v>
      </c>
      <c r="I33" s="205">
        <v>0</v>
      </c>
      <c r="J33" s="218">
        <v>0</v>
      </c>
      <c r="K33" s="218">
        <v>0</v>
      </c>
      <c r="L33" s="205">
        <v>0</v>
      </c>
      <c r="M33" s="218">
        <v>0</v>
      </c>
      <c r="N33" s="218">
        <v>0</v>
      </c>
      <c r="O33" s="219">
        <v>0</v>
      </c>
      <c r="P33" s="218">
        <v>0</v>
      </c>
      <c r="Q33" s="218">
        <v>0</v>
      </c>
      <c r="R33" s="219">
        <v>0</v>
      </c>
      <c r="S33" s="218">
        <v>0</v>
      </c>
      <c r="T33" s="218">
        <v>0</v>
      </c>
      <c r="U33" s="219">
        <v>0</v>
      </c>
      <c r="V33" s="20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</row>
    <row r="34" spans="1:49" s="211" customFormat="1" ht="9" customHeight="1">
      <c r="A34" s="216"/>
      <c r="B34" s="217" t="s">
        <v>419</v>
      </c>
      <c r="C34" s="217" t="s">
        <v>498</v>
      </c>
      <c r="D34" s="218">
        <v>0</v>
      </c>
      <c r="E34" s="218">
        <v>0</v>
      </c>
      <c r="F34" s="205">
        <v>0</v>
      </c>
      <c r="G34" s="218">
        <v>0</v>
      </c>
      <c r="H34" s="218">
        <v>0</v>
      </c>
      <c r="I34" s="205">
        <v>0</v>
      </c>
      <c r="J34" s="218">
        <v>0</v>
      </c>
      <c r="K34" s="218">
        <v>0</v>
      </c>
      <c r="L34" s="205">
        <v>0</v>
      </c>
      <c r="M34" s="218">
        <v>0</v>
      </c>
      <c r="N34" s="218">
        <v>0</v>
      </c>
      <c r="O34" s="205">
        <v>0</v>
      </c>
      <c r="P34" s="218">
        <v>0</v>
      </c>
      <c r="Q34" s="218">
        <v>0</v>
      </c>
      <c r="R34" s="219">
        <v>0</v>
      </c>
      <c r="S34" s="218">
        <v>0</v>
      </c>
      <c r="T34" s="218">
        <v>0</v>
      </c>
      <c r="U34" s="219">
        <v>0</v>
      </c>
      <c r="V34" s="20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</row>
    <row r="35" spans="1:49" s="211" customFormat="1" ht="9">
      <c r="A35" s="216"/>
      <c r="B35" s="217" t="s">
        <v>91</v>
      </c>
      <c r="C35" s="217" t="s">
        <v>92</v>
      </c>
      <c r="D35" s="218">
        <v>2</v>
      </c>
      <c r="E35" s="218">
        <v>0</v>
      </c>
      <c r="F35" s="205">
        <v>0</v>
      </c>
      <c r="G35" s="218">
        <v>0</v>
      </c>
      <c r="H35" s="218">
        <v>0</v>
      </c>
      <c r="I35" s="205">
        <v>0</v>
      </c>
      <c r="J35" s="218">
        <v>0</v>
      </c>
      <c r="K35" s="218">
        <v>0</v>
      </c>
      <c r="L35" s="205">
        <v>0</v>
      </c>
      <c r="M35" s="218">
        <v>0</v>
      </c>
      <c r="N35" s="218">
        <v>0</v>
      </c>
      <c r="O35" s="219">
        <v>0</v>
      </c>
      <c r="P35" s="218">
        <v>0</v>
      </c>
      <c r="Q35" s="218">
        <v>0</v>
      </c>
      <c r="R35" s="219">
        <v>0</v>
      </c>
      <c r="S35" s="218">
        <v>0</v>
      </c>
      <c r="T35" s="218">
        <v>0</v>
      </c>
      <c r="U35" s="219">
        <v>0</v>
      </c>
      <c r="V35" s="20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</row>
    <row r="36" spans="1:49" s="211" customFormat="1" ht="9">
      <c r="A36" s="216"/>
      <c r="B36" s="217" t="s">
        <v>93</v>
      </c>
      <c r="C36" s="217" t="s">
        <v>94</v>
      </c>
      <c r="D36" s="218">
        <v>70</v>
      </c>
      <c r="E36" s="218">
        <v>57</v>
      </c>
      <c r="F36" s="205">
        <v>81.4</v>
      </c>
      <c r="G36" s="218">
        <v>0</v>
      </c>
      <c r="H36" s="218">
        <v>0</v>
      </c>
      <c r="I36" s="205">
        <v>0</v>
      </c>
      <c r="J36" s="218">
        <v>4</v>
      </c>
      <c r="K36" s="218">
        <v>3</v>
      </c>
      <c r="L36" s="219">
        <v>75</v>
      </c>
      <c r="M36" s="218">
        <v>12</v>
      </c>
      <c r="N36" s="218">
        <v>12</v>
      </c>
      <c r="O36" s="219">
        <v>100</v>
      </c>
      <c r="P36" s="218">
        <v>0</v>
      </c>
      <c r="Q36" s="218">
        <v>0</v>
      </c>
      <c r="R36" s="219">
        <v>0</v>
      </c>
      <c r="S36" s="218">
        <v>0</v>
      </c>
      <c r="T36" s="218">
        <v>0</v>
      </c>
      <c r="U36" s="219">
        <v>0</v>
      </c>
      <c r="V36" s="20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</row>
    <row r="37" spans="1:49" s="211" customFormat="1" ht="9">
      <c r="A37" s="216"/>
      <c r="B37" s="217"/>
      <c r="C37" s="217"/>
      <c r="D37" s="218"/>
      <c r="E37" s="218"/>
      <c r="F37" s="205"/>
      <c r="G37" s="218"/>
      <c r="H37" s="218"/>
      <c r="I37" s="205"/>
      <c r="J37" s="218"/>
      <c r="K37" s="218"/>
      <c r="L37" s="205"/>
      <c r="M37" s="218"/>
      <c r="N37" s="218"/>
      <c r="O37" s="219"/>
      <c r="P37" s="218"/>
      <c r="Q37" s="218"/>
      <c r="R37" s="219"/>
      <c r="S37" s="218"/>
      <c r="T37" s="218"/>
      <c r="U37" s="219"/>
      <c r="V37" s="20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</row>
    <row r="38" spans="1:49" s="211" customFormat="1" ht="9">
      <c r="A38" s="212" t="s">
        <v>95</v>
      </c>
      <c r="B38" s="217"/>
      <c r="C38" s="217"/>
      <c r="D38" s="218">
        <f>SUM(D40:D47)</f>
        <v>442</v>
      </c>
      <c r="E38" s="218">
        <f>SUM(E40:E47)</f>
        <v>327</v>
      </c>
      <c r="F38" s="205">
        <f>(E38/D38)*100</f>
        <v>73.98190045248869</v>
      </c>
      <c r="G38" s="218">
        <f>SUM(G40:G47)</f>
        <v>192</v>
      </c>
      <c r="H38" s="218">
        <f>SUM(H40:H47)</f>
        <v>185</v>
      </c>
      <c r="I38" s="205">
        <f>(H38/G38)*100</f>
        <v>96.35416666666666</v>
      </c>
      <c r="J38" s="218">
        <f>SUM(J40:J47)</f>
        <v>22</v>
      </c>
      <c r="K38" s="218">
        <f>SUM(K40:K47)</f>
        <v>13</v>
      </c>
      <c r="L38" s="205">
        <f>(K38/J38)*100</f>
        <v>59.09090909090909</v>
      </c>
      <c r="M38" s="218">
        <f>SUM(M40:M47)</f>
        <v>23</v>
      </c>
      <c r="N38" s="218">
        <f>SUM(N40:N47)</f>
        <v>20</v>
      </c>
      <c r="O38" s="205">
        <f>(N38/M38)*100</f>
        <v>86.95652173913044</v>
      </c>
      <c r="P38" s="218">
        <f>SUM(P40:P47)</f>
        <v>96</v>
      </c>
      <c r="Q38" s="218">
        <f>SUM(Q40:Q47)</f>
        <v>76</v>
      </c>
      <c r="R38" s="205">
        <f>(Q38/P38)*100</f>
        <v>79.16666666666666</v>
      </c>
      <c r="S38" s="218">
        <f>SUM(S40:S47)</f>
        <v>0</v>
      </c>
      <c r="T38" s="218">
        <f>SUM(T40:T47)</f>
        <v>0</v>
      </c>
      <c r="U38" s="219">
        <v>0</v>
      </c>
      <c r="V38" s="20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</row>
    <row r="39" spans="1:49" s="211" customFormat="1" ht="3.75" customHeight="1">
      <c r="A39" s="216"/>
      <c r="B39" s="217"/>
      <c r="C39" s="217"/>
      <c r="D39" s="218"/>
      <c r="E39" s="218"/>
      <c r="F39" s="205"/>
      <c r="G39" s="218"/>
      <c r="H39" s="218"/>
      <c r="I39" s="205"/>
      <c r="J39" s="218"/>
      <c r="K39" s="218"/>
      <c r="L39" s="205"/>
      <c r="M39" s="218"/>
      <c r="N39" s="218"/>
      <c r="O39" s="219"/>
      <c r="P39" s="218"/>
      <c r="Q39" s="218"/>
      <c r="R39" s="219"/>
      <c r="S39" s="218"/>
      <c r="T39" s="218"/>
      <c r="U39" s="219"/>
      <c r="V39" s="20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</row>
    <row r="40" spans="1:49" s="211" customFormat="1" ht="9">
      <c r="A40" s="216" t="s">
        <v>96</v>
      </c>
      <c r="B40" s="217" t="s">
        <v>97</v>
      </c>
      <c r="C40" s="217" t="s">
        <v>98</v>
      </c>
      <c r="D40" s="218">
        <v>106</v>
      </c>
      <c r="E40" s="218">
        <v>73</v>
      </c>
      <c r="F40" s="205">
        <v>68.9</v>
      </c>
      <c r="G40" s="218">
        <v>20</v>
      </c>
      <c r="H40" s="218">
        <v>15</v>
      </c>
      <c r="I40" s="205">
        <v>75</v>
      </c>
      <c r="J40" s="218">
        <v>8</v>
      </c>
      <c r="K40" s="218">
        <v>7</v>
      </c>
      <c r="L40" s="205">
        <v>87.5</v>
      </c>
      <c r="M40" s="218">
        <v>0</v>
      </c>
      <c r="N40" s="218">
        <v>0</v>
      </c>
      <c r="O40" s="205">
        <v>0</v>
      </c>
      <c r="P40" s="218">
        <v>14</v>
      </c>
      <c r="Q40" s="218">
        <v>11</v>
      </c>
      <c r="R40" s="205">
        <v>79</v>
      </c>
      <c r="S40" s="218">
        <v>0</v>
      </c>
      <c r="T40" s="218">
        <v>0</v>
      </c>
      <c r="U40" s="219">
        <v>0</v>
      </c>
      <c r="V40" s="20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</row>
    <row r="41" spans="1:49" s="211" customFormat="1" ht="9">
      <c r="A41" s="216"/>
      <c r="B41" s="217" t="s">
        <v>421</v>
      </c>
      <c r="C41" s="217" t="s">
        <v>422</v>
      </c>
      <c r="D41" s="218">
        <v>12</v>
      </c>
      <c r="E41" s="218">
        <v>6</v>
      </c>
      <c r="F41" s="205">
        <v>50</v>
      </c>
      <c r="G41" s="218">
        <v>79</v>
      </c>
      <c r="H41" s="218">
        <v>63</v>
      </c>
      <c r="I41" s="205">
        <v>79.7</v>
      </c>
      <c r="J41" s="218">
        <v>0</v>
      </c>
      <c r="K41" s="218">
        <v>0</v>
      </c>
      <c r="L41" s="219">
        <v>0</v>
      </c>
      <c r="M41" s="218">
        <v>4</v>
      </c>
      <c r="N41" s="218">
        <v>3</v>
      </c>
      <c r="O41" s="205">
        <v>75</v>
      </c>
      <c r="P41" s="218">
        <v>0</v>
      </c>
      <c r="Q41" s="218">
        <v>0</v>
      </c>
      <c r="R41" s="219">
        <v>0</v>
      </c>
      <c r="S41" s="218">
        <v>0</v>
      </c>
      <c r="T41" s="218">
        <v>0</v>
      </c>
      <c r="U41" s="219">
        <v>0</v>
      </c>
      <c r="V41" s="20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</row>
    <row r="42" spans="1:49" s="211" customFormat="1" ht="9">
      <c r="A42" s="216" t="s">
        <v>84</v>
      </c>
      <c r="B42" s="217" t="s">
        <v>99</v>
      </c>
      <c r="C42" s="217" t="s">
        <v>100</v>
      </c>
      <c r="D42" s="218">
        <v>70</v>
      </c>
      <c r="E42" s="218">
        <v>57</v>
      </c>
      <c r="F42" s="205">
        <v>81.4</v>
      </c>
      <c r="G42" s="218">
        <v>18</v>
      </c>
      <c r="H42" s="218">
        <v>30</v>
      </c>
      <c r="I42" s="205">
        <v>166.7</v>
      </c>
      <c r="J42" s="218">
        <v>0</v>
      </c>
      <c r="K42" s="218">
        <v>0</v>
      </c>
      <c r="L42" s="205">
        <v>0</v>
      </c>
      <c r="M42" s="218">
        <v>0</v>
      </c>
      <c r="N42" s="218">
        <v>0</v>
      </c>
      <c r="O42" s="205">
        <v>0</v>
      </c>
      <c r="P42" s="218">
        <v>62</v>
      </c>
      <c r="Q42" s="218">
        <v>50</v>
      </c>
      <c r="R42" s="205">
        <v>81</v>
      </c>
      <c r="S42" s="218">
        <v>0</v>
      </c>
      <c r="T42" s="218">
        <v>0</v>
      </c>
      <c r="U42" s="219">
        <v>0</v>
      </c>
      <c r="V42" s="20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</row>
    <row r="43" spans="1:49" s="211" customFormat="1" ht="9">
      <c r="A43" s="216"/>
      <c r="B43" s="217" t="s">
        <v>423</v>
      </c>
      <c r="C43" s="217" t="s">
        <v>102</v>
      </c>
      <c r="D43" s="218">
        <v>100</v>
      </c>
      <c r="E43" s="218">
        <v>85</v>
      </c>
      <c r="F43" s="205">
        <v>85</v>
      </c>
      <c r="G43" s="218">
        <v>38</v>
      </c>
      <c r="H43" s="218">
        <v>20</v>
      </c>
      <c r="I43" s="205">
        <v>52.6</v>
      </c>
      <c r="J43" s="218">
        <v>0</v>
      </c>
      <c r="K43" s="218">
        <v>0</v>
      </c>
      <c r="L43" s="219">
        <v>0</v>
      </c>
      <c r="M43" s="218">
        <v>0</v>
      </c>
      <c r="N43" s="218">
        <v>0</v>
      </c>
      <c r="O43" s="205">
        <v>0</v>
      </c>
      <c r="P43" s="218">
        <v>0</v>
      </c>
      <c r="Q43" s="218">
        <v>0</v>
      </c>
      <c r="R43" s="219">
        <v>0</v>
      </c>
      <c r="S43" s="218">
        <v>0</v>
      </c>
      <c r="T43" s="218">
        <v>0</v>
      </c>
      <c r="U43" s="219">
        <v>0</v>
      </c>
      <c r="V43" s="20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</row>
    <row r="44" spans="1:49" s="211" customFormat="1" ht="9">
      <c r="A44" s="216"/>
      <c r="B44" s="217" t="s">
        <v>103</v>
      </c>
      <c r="C44" s="217" t="s">
        <v>104</v>
      </c>
      <c r="D44" s="218">
        <v>0</v>
      </c>
      <c r="E44" s="218">
        <v>0</v>
      </c>
      <c r="F44" s="205">
        <v>0</v>
      </c>
      <c r="G44" s="218">
        <v>0</v>
      </c>
      <c r="H44" s="218">
        <v>0</v>
      </c>
      <c r="I44" s="205">
        <v>0</v>
      </c>
      <c r="J44" s="218">
        <v>0</v>
      </c>
      <c r="K44" s="218">
        <v>0</v>
      </c>
      <c r="L44" s="219">
        <v>0</v>
      </c>
      <c r="M44" s="218">
        <v>0</v>
      </c>
      <c r="N44" s="218">
        <v>0</v>
      </c>
      <c r="O44" s="205">
        <v>0</v>
      </c>
      <c r="P44" s="218">
        <v>0</v>
      </c>
      <c r="Q44" s="218">
        <v>0</v>
      </c>
      <c r="R44" s="205">
        <v>0</v>
      </c>
      <c r="S44" s="218">
        <v>0</v>
      </c>
      <c r="T44" s="218">
        <v>0</v>
      </c>
      <c r="U44" s="219">
        <v>0</v>
      </c>
      <c r="V44" s="20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</row>
    <row r="45" spans="1:49" s="211" customFormat="1" ht="9">
      <c r="A45" s="216"/>
      <c r="B45" s="217" t="s">
        <v>424</v>
      </c>
      <c r="C45" s="220" t="s">
        <v>425</v>
      </c>
      <c r="D45" s="218">
        <v>16</v>
      </c>
      <c r="E45" s="218">
        <v>10</v>
      </c>
      <c r="F45" s="205">
        <v>62.5</v>
      </c>
      <c r="G45" s="218">
        <v>12</v>
      </c>
      <c r="H45" s="218">
        <v>9</v>
      </c>
      <c r="I45" s="205">
        <v>75</v>
      </c>
      <c r="J45" s="218">
        <v>0</v>
      </c>
      <c r="K45" s="218">
        <v>0</v>
      </c>
      <c r="L45" s="219">
        <v>0</v>
      </c>
      <c r="M45" s="218">
        <v>0</v>
      </c>
      <c r="N45" s="218">
        <v>0</v>
      </c>
      <c r="O45" s="219">
        <v>0</v>
      </c>
      <c r="P45" s="218">
        <v>20</v>
      </c>
      <c r="Q45" s="218">
        <v>15</v>
      </c>
      <c r="R45" s="219">
        <v>75</v>
      </c>
      <c r="S45" s="218">
        <v>0</v>
      </c>
      <c r="T45" s="218">
        <v>0</v>
      </c>
      <c r="U45" s="219">
        <v>0</v>
      </c>
      <c r="V45" s="20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</row>
    <row r="46" spans="1:49" s="211" customFormat="1" ht="9">
      <c r="A46" s="216"/>
      <c r="B46" s="217" t="s">
        <v>84</v>
      </c>
      <c r="C46" s="217" t="s">
        <v>105</v>
      </c>
      <c r="D46" s="218">
        <v>61</v>
      </c>
      <c r="E46" s="218">
        <v>52</v>
      </c>
      <c r="F46" s="205">
        <v>85.2</v>
      </c>
      <c r="G46" s="218">
        <v>8</v>
      </c>
      <c r="H46" s="218">
        <v>18</v>
      </c>
      <c r="I46" s="205">
        <v>225</v>
      </c>
      <c r="J46" s="218">
        <v>10</v>
      </c>
      <c r="K46" s="218">
        <v>5</v>
      </c>
      <c r="L46" s="205">
        <v>50</v>
      </c>
      <c r="M46" s="218">
        <v>11</v>
      </c>
      <c r="N46" s="218">
        <v>11</v>
      </c>
      <c r="O46" s="205">
        <v>100</v>
      </c>
      <c r="P46" s="218">
        <v>0</v>
      </c>
      <c r="Q46" s="218">
        <v>0</v>
      </c>
      <c r="R46" s="219">
        <v>0</v>
      </c>
      <c r="S46" s="218">
        <v>0</v>
      </c>
      <c r="T46" s="218">
        <v>0</v>
      </c>
      <c r="U46" s="219">
        <v>0</v>
      </c>
      <c r="V46" s="20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</row>
    <row r="47" spans="1:49" s="211" customFormat="1" ht="9">
      <c r="A47" s="216"/>
      <c r="B47" s="217" t="s">
        <v>106</v>
      </c>
      <c r="C47" s="217" t="s">
        <v>107</v>
      </c>
      <c r="D47" s="218">
        <v>77</v>
      </c>
      <c r="E47" s="218">
        <v>44</v>
      </c>
      <c r="F47" s="205">
        <v>57.1</v>
      </c>
      <c r="G47" s="218">
        <v>17</v>
      </c>
      <c r="H47" s="218">
        <v>30</v>
      </c>
      <c r="I47" s="205">
        <v>176.5</v>
      </c>
      <c r="J47" s="218">
        <v>4</v>
      </c>
      <c r="K47" s="218">
        <v>1</v>
      </c>
      <c r="L47" s="205">
        <v>25</v>
      </c>
      <c r="M47" s="218">
        <v>8</v>
      </c>
      <c r="N47" s="218">
        <v>6</v>
      </c>
      <c r="O47" s="205">
        <v>75</v>
      </c>
      <c r="P47" s="218">
        <v>0</v>
      </c>
      <c r="Q47" s="218">
        <v>0</v>
      </c>
      <c r="R47" s="219">
        <v>0</v>
      </c>
      <c r="S47" s="218">
        <v>0</v>
      </c>
      <c r="T47" s="218">
        <v>0</v>
      </c>
      <c r="U47" s="219">
        <v>0</v>
      </c>
      <c r="V47" s="20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</row>
    <row r="48" spans="1:49" s="211" customFormat="1" ht="9">
      <c r="A48" s="216"/>
      <c r="B48" s="217"/>
      <c r="C48" s="217"/>
      <c r="D48" s="218"/>
      <c r="E48" s="218"/>
      <c r="F48" s="205"/>
      <c r="G48" s="218"/>
      <c r="H48" s="218"/>
      <c r="I48" s="205"/>
      <c r="J48" s="218"/>
      <c r="K48" s="218"/>
      <c r="L48" s="205"/>
      <c r="M48" s="218"/>
      <c r="N48" s="218"/>
      <c r="O48" s="219"/>
      <c r="P48" s="218"/>
      <c r="Q48" s="218"/>
      <c r="R48" s="219"/>
      <c r="S48" s="218"/>
      <c r="T48" s="218"/>
      <c r="U48" s="219"/>
      <c r="V48" s="20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</row>
    <row r="49" spans="1:49" s="211" customFormat="1" ht="9">
      <c r="A49" s="212" t="s">
        <v>108</v>
      </c>
      <c r="B49" s="217"/>
      <c r="C49" s="217"/>
      <c r="D49" s="218">
        <f>SUM(D51:D61)</f>
        <v>374</v>
      </c>
      <c r="E49" s="218">
        <f>SUM(E51:E61)</f>
        <v>256</v>
      </c>
      <c r="F49" s="205">
        <f>(E49/D49)*100</f>
        <v>68.44919786096256</v>
      </c>
      <c r="G49" s="218">
        <f>SUM(G51:G61)</f>
        <v>266</v>
      </c>
      <c r="H49" s="218">
        <f>SUM(H51:H61)</f>
        <v>235</v>
      </c>
      <c r="I49" s="205">
        <f>(H49/G49)*100</f>
        <v>88.34586466165413</v>
      </c>
      <c r="J49" s="218">
        <f>SUM(J51:J61)</f>
        <v>6</v>
      </c>
      <c r="K49" s="218">
        <f>SUM(K51:K61)</f>
        <v>2</v>
      </c>
      <c r="L49" s="205">
        <f>(K49/J49)*100</f>
        <v>33.33333333333333</v>
      </c>
      <c r="M49" s="218">
        <f>SUM(M51:M61)</f>
        <v>0</v>
      </c>
      <c r="N49" s="218">
        <f>SUM(N51:N61)</f>
        <v>0</v>
      </c>
      <c r="O49" s="205" t="e">
        <f>(N49/M49)*100</f>
        <v>#DIV/0!</v>
      </c>
      <c r="P49" s="218">
        <f>SUM(P51:P61)</f>
        <v>0</v>
      </c>
      <c r="Q49" s="218">
        <f>SUM(Q51:Q61)</f>
        <v>0</v>
      </c>
      <c r="R49" s="219">
        <v>0</v>
      </c>
      <c r="S49" s="218">
        <f>SUM(S51:S61)</f>
        <v>0</v>
      </c>
      <c r="T49" s="218">
        <f>SUM(T51:T61)</f>
        <v>0</v>
      </c>
      <c r="U49" s="219">
        <v>0</v>
      </c>
      <c r="V49" s="20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</row>
    <row r="50" spans="1:49" s="211" customFormat="1" ht="3.75" customHeight="1">
      <c r="A50" s="216"/>
      <c r="B50" s="217"/>
      <c r="C50" s="217"/>
      <c r="D50" s="218"/>
      <c r="E50" s="218"/>
      <c r="F50" s="205"/>
      <c r="G50" s="218"/>
      <c r="H50" s="218"/>
      <c r="I50" s="205"/>
      <c r="J50" s="218"/>
      <c r="K50" s="218"/>
      <c r="L50" s="205"/>
      <c r="M50" s="218"/>
      <c r="N50" s="218"/>
      <c r="O50" s="219"/>
      <c r="P50" s="218"/>
      <c r="Q50" s="218"/>
      <c r="R50" s="219"/>
      <c r="S50" s="218"/>
      <c r="T50" s="218"/>
      <c r="U50" s="219"/>
      <c r="V50" s="20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</row>
    <row r="51" spans="1:49" s="211" customFormat="1" ht="9" customHeight="1">
      <c r="A51" s="216" t="s">
        <v>109</v>
      </c>
      <c r="B51" s="221" t="s">
        <v>110</v>
      </c>
      <c r="C51" s="217" t="s">
        <v>111</v>
      </c>
      <c r="D51" s="218">
        <v>43</v>
      </c>
      <c r="E51" s="218">
        <v>31</v>
      </c>
      <c r="F51" s="205">
        <v>72.1</v>
      </c>
      <c r="G51" s="218">
        <v>0</v>
      </c>
      <c r="H51" s="218">
        <v>11</v>
      </c>
      <c r="I51" s="205">
        <v>0</v>
      </c>
      <c r="J51" s="218">
        <v>2</v>
      </c>
      <c r="K51" s="218">
        <v>0</v>
      </c>
      <c r="L51" s="205">
        <v>0</v>
      </c>
      <c r="M51" s="218">
        <v>0</v>
      </c>
      <c r="N51" s="218">
        <v>0</v>
      </c>
      <c r="O51" s="219">
        <v>0</v>
      </c>
      <c r="P51" s="218">
        <v>0</v>
      </c>
      <c r="Q51" s="218">
        <v>0</v>
      </c>
      <c r="R51" s="219">
        <v>0</v>
      </c>
      <c r="S51" s="218">
        <v>0</v>
      </c>
      <c r="T51" s="218">
        <v>0</v>
      </c>
      <c r="U51" s="219">
        <v>0</v>
      </c>
      <c r="V51" s="20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</row>
    <row r="52" spans="1:49" s="211" customFormat="1" ht="9" customHeight="1">
      <c r="A52" s="216" t="s">
        <v>112</v>
      </c>
      <c r="B52" s="221" t="s">
        <v>113</v>
      </c>
      <c r="C52" s="217" t="s">
        <v>114</v>
      </c>
      <c r="D52" s="218">
        <v>35</v>
      </c>
      <c r="E52" s="218">
        <v>25</v>
      </c>
      <c r="F52" s="205">
        <v>71.4</v>
      </c>
      <c r="G52" s="218">
        <v>0</v>
      </c>
      <c r="H52" s="218">
        <v>0</v>
      </c>
      <c r="I52" s="205">
        <v>0</v>
      </c>
      <c r="J52" s="218">
        <v>0</v>
      </c>
      <c r="K52" s="218">
        <v>0</v>
      </c>
      <c r="L52" s="219">
        <v>0</v>
      </c>
      <c r="M52" s="218">
        <v>0</v>
      </c>
      <c r="N52" s="218">
        <v>0</v>
      </c>
      <c r="O52" s="219">
        <v>0</v>
      </c>
      <c r="P52" s="218">
        <v>0</v>
      </c>
      <c r="Q52" s="218">
        <v>0</v>
      </c>
      <c r="R52" s="219">
        <v>0</v>
      </c>
      <c r="S52" s="218">
        <v>0</v>
      </c>
      <c r="T52" s="218">
        <v>0</v>
      </c>
      <c r="U52" s="219">
        <v>0</v>
      </c>
      <c r="V52" s="20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</row>
    <row r="53" spans="1:49" s="211" customFormat="1" ht="9" customHeight="1">
      <c r="A53" s="216"/>
      <c r="B53" s="221" t="s">
        <v>115</v>
      </c>
      <c r="C53" s="217" t="s">
        <v>116</v>
      </c>
      <c r="D53" s="218">
        <v>8</v>
      </c>
      <c r="E53" s="218">
        <v>4</v>
      </c>
      <c r="F53" s="205">
        <v>50</v>
      </c>
      <c r="G53" s="218">
        <v>0</v>
      </c>
      <c r="H53" s="218">
        <v>0</v>
      </c>
      <c r="I53" s="205">
        <v>0</v>
      </c>
      <c r="J53" s="218">
        <v>0</v>
      </c>
      <c r="K53" s="218">
        <v>0</v>
      </c>
      <c r="L53" s="219">
        <v>0</v>
      </c>
      <c r="M53" s="218">
        <v>0</v>
      </c>
      <c r="N53" s="218">
        <v>0</v>
      </c>
      <c r="O53" s="219">
        <v>0</v>
      </c>
      <c r="P53" s="218">
        <v>0</v>
      </c>
      <c r="Q53" s="218">
        <v>0</v>
      </c>
      <c r="R53" s="219">
        <v>0</v>
      </c>
      <c r="S53" s="218">
        <v>0</v>
      </c>
      <c r="T53" s="218">
        <v>0</v>
      </c>
      <c r="U53" s="219">
        <v>0</v>
      </c>
      <c r="V53" s="20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</row>
    <row r="54" spans="1:49" s="211" customFormat="1" ht="9" customHeight="1">
      <c r="A54" s="216"/>
      <c r="B54" s="221" t="s">
        <v>117</v>
      </c>
      <c r="C54" s="217" t="s">
        <v>118</v>
      </c>
      <c r="D54" s="218">
        <v>10</v>
      </c>
      <c r="E54" s="218">
        <v>5</v>
      </c>
      <c r="F54" s="205">
        <v>50</v>
      </c>
      <c r="G54" s="218">
        <v>105</v>
      </c>
      <c r="H54" s="218">
        <v>94</v>
      </c>
      <c r="I54" s="205">
        <v>89.5</v>
      </c>
      <c r="J54" s="218">
        <v>0</v>
      </c>
      <c r="K54" s="218">
        <v>0</v>
      </c>
      <c r="L54" s="219">
        <v>0</v>
      </c>
      <c r="M54" s="218">
        <v>0</v>
      </c>
      <c r="N54" s="218">
        <v>0</v>
      </c>
      <c r="O54" s="219">
        <v>0</v>
      </c>
      <c r="P54" s="218">
        <v>0</v>
      </c>
      <c r="Q54" s="218">
        <v>0</v>
      </c>
      <c r="R54" s="219">
        <v>0</v>
      </c>
      <c r="S54" s="218">
        <v>0</v>
      </c>
      <c r="T54" s="218">
        <v>0</v>
      </c>
      <c r="U54" s="219">
        <v>0</v>
      </c>
      <c r="V54" s="20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</row>
    <row r="55" spans="1:49" s="211" customFormat="1" ht="9">
      <c r="A55" s="216"/>
      <c r="B55" s="221" t="s">
        <v>119</v>
      </c>
      <c r="C55" s="217" t="s">
        <v>120</v>
      </c>
      <c r="D55" s="218">
        <v>26</v>
      </c>
      <c r="E55" s="218">
        <v>12</v>
      </c>
      <c r="F55" s="205">
        <v>46.2</v>
      </c>
      <c r="G55" s="218">
        <v>17</v>
      </c>
      <c r="H55" s="218">
        <v>10</v>
      </c>
      <c r="I55" s="205">
        <v>58.8</v>
      </c>
      <c r="J55" s="218">
        <v>0</v>
      </c>
      <c r="K55" s="218">
        <v>0</v>
      </c>
      <c r="L55" s="219">
        <v>0</v>
      </c>
      <c r="M55" s="218">
        <v>0</v>
      </c>
      <c r="N55" s="218">
        <v>0</v>
      </c>
      <c r="O55" s="219">
        <v>0</v>
      </c>
      <c r="P55" s="218">
        <v>0</v>
      </c>
      <c r="Q55" s="218">
        <v>0</v>
      </c>
      <c r="R55" s="219">
        <v>0</v>
      </c>
      <c r="S55" s="218">
        <v>0</v>
      </c>
      <c r="T55" s="218">
        <v>0</v>
      </c>
      <c r="U55" s="219">
        <v>0</v>
      </c>
      <c r="V55" s="20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</row>
    <row r="56" spans="1:49" s="211" customFormat="1" ht="9">
      <c r="A56" s="216"/>
      <c r="B56" s="221" t="s">
        <v>121</v>
      </c>
      <c r="C56" s="217" t="s">
        <v>122</v>
      </c>
      <c r="D56" s="218">
        <v>23</v>
      </c>
      <c r="E56" s="218">
        <v>10</v>
      </c>
      <c r="F56" s="205">
        <v>43.5</v>
      </c>
      <c r="G56" s="218">
        <v>27</v>
      </c>
      <c r="H56" s="218">
        <v>28</v>
      </c>
      <c r="I56" s="205">
        <v>103.7</v>
      </c>
      <c r="J56" s="218">
        <v>0</v>
      </c>
      <c r="K56" s="218">
        <v>0</v>
      </c>
      <c r="L56" s="219">
        <v>0</v>
      </c>
      <c r="M56" s="218">
        <v>0</v>
      </c>
      <c r="N56" s="218">
        <v>0</v>
      </c>
      <c r="O56" s="205">
        <v>0</v>
      </c>
      <c r="P56" s="218">
        <v>0</v>
      </c>
      <c r="Q56" s="218">
        <v>0</v>
      </c>
      <c r="R56" s="219">
        <v>0</v>
      </c>
      <c r="S56" s="218">
        <v>0</v>
      </c>
      <c r="T56" s="218">
        <v>0</v>
      </c>
      <c r="U56" s="219">
        <v>0</v>
      </c>
      <c r="V56" s="20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</row>
    <row r="57" spans="1:49" s="211" customFormat="1" ht="9">
      <c r="A57" s="216"/>
      <c r="B57" s="221" t="s">
        <v>123</v>
      </c>
      <c r="C57" s="217" t="s">
        <v>124</v>
      </c>
      <c r="D57" s="218">
        <v>61</v>
      </c>
      <c r="E57" s="218">
        <v>45</v>
      </c>
      <c r="F57" s="205">
        <v>73.8</v>
      </c>
      <c r="G57" s="218">
        <v>0</v>
      </c>
      <c r="H57" s="218">
        <v>0</v>
      </c>
      <c r="I57" s="219">
        <v>0</v>
      </c>
      <c r="J57" s="218">
        <v>0</v>
      </c>
      <c r="K57" s="218">
        <v>0</v>
      </c>
      <c r="L57" s="205">
        <v>0</v>
      </c>
      <c r="M57" s="218">
        <v>0</v>
      </c>
      <c r="N57" s="218">
        <v>0</v>
      </c>
      <c r="O57" s="205">
        <v>0</v>
      </c>
      <c r="P57" s="218">
        <v>0</v>
      </c>
      <c r="Q57" s="218">
        <v>0</v>
      </c>
      <c r="R57" s="219">
        <v>0</v>
      </c>
      <c r="S57" s="218">
        <v>0</v>
      </c>
      <c r="T57" s="218">
        <v>0</v>
      </c>
      <c r="U57" s="219">
        <v>0</v>
      </c>
      <c r="V57" s="20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</row>
    <row r="58" spans="1:49" s="211" customFormat="1" ht="9">
      <c r="A58" s="216"/>
      <c r="B58" s="220" t="s">
        <v>499</v>
      </c>
      <c r="C58" s="217" t="s">
        <v>126</v>
      </c>
      <c r="D58" s="218">
        <v>83</v>
      </c>
      <c r="E58" s="218">
        <v>57</v>
      </c>
      <c r="F58" s="205">
        <v>68.7</v>
      </c>
      <c r="G58" s="218">
        <v>83</v>
      </c>
      <c r="H58" s="218">
        <v>63</v>
      </c>
      <c r="I58" s="205">
        <v>75.9</v>
      </c>
      <c r="J58" s="218">
        <v>4</v>
      </c>
      <c r="K58" s="218">
        <v>2</v>
      </c>
      <c r="L58" s="219">
        <v>50</v>
      </c>
      <c r="M58" s="218">
        <v>0</v>
      </c>
      <c r="N58" s="218">
        <v>0</v>
      </c>
      <c r="O58" s="219">
        <v>0</v>
      </c>
      <c r="P58" s="218">
        <v>0</v>
      </c>
      <c r="Q58" s="218">
        <v>0</v>
      </c>
      <c r="R58" s="219">
        <v>0</v>
      </c>
      <c r="S58" s="218">
        <v>0</v>
      </c>
      <c r="T58" s="218">
        <v>0</v>
      </c>
      <c r="U58" s="219">
        <v>0</v>
      </c>
      <c r="V58" s="20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</row>
    <row r="59" spans="1:49" s="211" customFormat="1" ht="9">
      <c r="A59" s="216"/>
      <c r="B59" s="220" t="s">
        <v>500</v>
      </c>
      <c r="C59" s="217" t="s">
        <v>429</v>
      </c>
      <c r="D59" s="218">
        <v>0</v>
      </c>
      <c r="E59" s="218">
        <v>0</v>
      </c>
      <c r="F59" s="205">
        <v>0</v>
      </c>
      <c r="G59" s="218">
        <v>29</v>
      </c>
      <c r="H59" s="218">
        <v>25</v>
      </c>
      <c r="I59" s="205">
        <v>86.2</v>
      </c>
      <c r="J59" s="218">
        <v>0</v>
      </c>
      <c r="K59" s="218">
        <v>0</v>
      </c>
      <c r="L59" s="205">
        <v>0</v>
      </c>
      <c r="M59" s="218">
        <v>0</v>
      </c>
      <c r="N59" s="218">
        <v>0</v>
      </c>
      <c r="O59" s="219">
        <v>0</v>
      </c>
      <c r="P59" s="218">
        <v>0</v>
      </c>
      <c r="Q59" s="218">
        <v>0</v>
      </c>
      <c r="R59" s="219">
        <v>0</v>
      </c>
      <c r="S59" s="218">
        <v>0</v>
      </c>
      <c r="T59" s="218">
        <v>0</v>
      </c>
      <c r="U59" s="219">
        <v>0</v>
      </c>
      <c r="V59" s="20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</row>
    <row r="60" spans="1:49" s="211" customFormat="1" ht="9">
      <c r="A60" s="216"/>
      <c r="B60" s="221" t="s">
        <v>127</v>
      </c>
      <c r="C60" s="217" t="s">
        <v>128</v>
      </c>
      <c r="D60" s="218">
        <v>63</v>
      </c>
      <c r="E60" s="218">
        <v>45</v>
      </c>
      <c r="F60" s="205">
        <v>71.4</v>
      </c>
      <c r="G60" s="218">
        <v>4</v>
      </c>
      <c r="H60" s="218">
        <v>3</v>
      </c>
      <c r="I60" s="205">
        <v>75</v>
      </c>
      <c r="J60" s="218">
        <v>0</v>
      </c>
      <c r="K60" s="218">
        <v>0</v>
      </c>
      <c r="L60" s="219">
        <v>0</v>
      </c>
      <c r="M60" s="218">
        <v>0</v>
      </c>
      <c r="N60" s="218">
        <v>0</v>
      </c>
      <c r="O60" s="219">
        <v>0</v>
      </c>
      <c r="P60" s="218">
        <v>0</v>
      </c>
      <c r="Q60" s="218">
        <v>0</v>
      </c>
      <c r="R60" s="219">
        <v>0</v>
      </c>
      <c r="S60" s="218">
        <v>0</v>
      </c>
      <c r="T60" s="218">
        <v>0</v>
      </c>
      <c r="U60" s="219">
        <v>0</v>
      </c>
      <c r="V60" s="20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</row>
    <row r="61" spans="1:49" s="211" customFormat="1" ht="9">
      <c r="A61" s="216" t="s">
        <v>129</v>
      </c>
      <c r="B61" s="221" t="s">
        <v>130</v>
      </c>
      <c r="C61" s="217" t="s">
        <v>131</v>
      </c>
      <c r="D61" s="218">
        <v>22</v>
      </c>
      <c r="E61" s="218">
        <v>22</v>
      </c>
      <c r="F61" s="205">
        <v>100</v>
      </c>
      <c r="G61" s="218">
        <v>1</v>
      </c>
      <c r="H61" s="218">
        <v>1</v>
      </c>
      <c r="I61" s="205">
        <v>100</v>
      </c>
      <c r="J61" s="218">
        <v>0</v>
      </c>
      <c r="K61" s="218">
        <v>0</v>
      </c>
      <c r="L61" s="219">
        <v>0</v>
      </c>
      <c r="M61" s="218">
        <v>0</v>
      </c>
      <c r="N61" s="218">
        <v>0</v>
      </c>
      <c r="O61" s="219">
        <v>0</v>
      </c>
      <c r="P61" s="218">
        <v>0</v>
      </c>
      <c r="Q61" s="218">
        <v>0</v>
      </c>
      <c r="R61" s="219">
        <v>0</v>
      </c>
      <c r="S61" s="218">
        <v>0</v>
      </c>
      <c r="T61" s="218">
        <v>0</v>
      </c>
      <c r="U61" s="219">
        <v>0</v>
      </c>
      <c r="V61" s="20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</row>
    <row r="62" spans="1:49" s="211" customFormat="1" ht="9">
      <c r="A62" s="216"/>
      <c r="B62" s="221"/>
      <c r="C62" s="217"/>
      <c r="D62" s="218"/>
      <c r="E62" s="218"/>
      <c r="F62" s="205"/>
      <c r="G62" s="218"/>
      <c r="H62" s="218"/>
      <c r="I62" s="205"/>
      <c r="J62" s="218"/>
      <c r="K62" s="218"/>
      <c r="L62" s="219"/>
      <c r="M62" s="218"/>
      <c r="N62" s="218"/>
      <c r="O62" s="219"/>
      <c r="P62" s="218"/>
      <c r="Q62" s="218"/>
      <c r="R62" s="219"/>
      <c r="S62" s="218"/>
      <c r="T62" s="218"/>
      <c r="U62" s="219"/>
      <c r="V62" s="20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</row>
    <row r="63" spans="1:49" s="211" customFormat="1" ht="9">
      <c r="A63" s="212" t="s">
        <v>132</v>
      </c>
      <c r="B63" s="221"/>
      <c r="C63" s="217"/>
      <c r="D63" s="218">
        <f>SUM(D65:D70)</f>
        <v>208</v>
      </c>
      <c r="E63" s="218">
        <f>SUM(E65:E70)</f>
        <v>175</v>
      </c>
      <c r="F63" s="205">
        <f>(E63/D63)*100</f>
        <v>84.13461538461539</v>
      </c>
      <c r="G63" s="218">
        <f>SUM(G65:G70)</f>
        <v>220</v>
      </c>
      <c r="H63" s="218">
        <f>SUM(H65:H70)</f>
        <v>193</v>
      </c>
      <c r="I63" s="205">
        <f>(H63/G63)*100</f>
        <v>87.72727272727273</v>
      </c>
      <c r="J63" s="218">
        <f>SUM(J65:J70)</f>
        <v>20</v>
      </c>
      <c r="K63" s="218">
        <f>SUM(K65:K70)</f>
        <v>14</v>
      </c>
      <c r="L63" s="205">
        <f>(K63/J63)*100</f>
        <v>70</v>
      </c>
      <c r="M63" s="218">
        <f>SUM(M65:M70)</f>
        <v>0</v>
      </c>
      <c r="N63" s="218">
        <f>SUM(N65:N70)</f>
        <v>0</v>
      </c>
      <c r="O63" s="205">
        <v>0</v>
      </c>
      <c r="P63" s="218">
        <f>SUM(P65:P70)</f>
        <v>0</v>
      </c>
      <c r="Q63" s="218">
        <f>SUM(Q65:Q70)</f>
        <v>0</v>
      </c>
      <c r="R63" s="219">
        <v>0</v>
      </c>
      <c r="S63" s="218">
        <f>SUM(S65:S70)</f>
        <v>0</v>
      </c>
      <c r="T63" s="218">
        <f>SUM(T65:T70)</f>
        <v>0</v>
      </c>
      <c r="U63" s="219">
        <v>0</v>
      </c>
      <c r="V63" s="20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</row>
    <row r="64" spans="1:49" s="211" customFormat="1" ht="3.75" customHeight="1">
      <c r="A64" s="216"/>
      <c r="B64" s="221"/>
      <c r="C64" s="217"/>
      <c r="D64" s="218"/>
      <c r="E64" s="218"/>
      <c r="F64" s="205"/>
      <c r="G64" s="218"/>
      <c r="H64" s="218"/>
      <c r="I64" s="205"/>
      <c r="J64" s="218"/>
      <c r="K64" s="218"/>
      <c r="L64" s="219"/>
      <c r="M64" s="218"/>
      <c r="N64" s="218"/>
      <c r="O64" s="219"/>
      <c r="P64" s="218"/>
      <c r="Q64" s="218"/>
      <c r="R64" s="219"/>
      <c r="S64" s="218"/>
      <c r="T64" s="218"/>
      <c r="U64" s="219"/>
      <c r="V64" s="20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</row>
    <row r="65" spans="1:49" s="211" customFormat="1" ht="9">
      <c r="A65" s="216" t="s">
        <v>501</v>
      </c>
      <c r="B65" s="217" t="s">
        <v>134</v>
      </c>
      <c r="C65" s="217" t="s">
        <v>135</v>
      </c>
      <c r="D65" s="218">
        <v>84</v>
      </c>
      <c r="E65" s="218">
        <v>68</v>
      </c>
      <c r="F65" s="205">
        <v>81</v>
      </c>
      <c r="G65" s="218">
        <v>0</v>
      </c>
      <c r="H65" s="218">
        <v>0</v>
      </c>
      <c r="I65" s="205">
        <v>0</v>
      </c>
      <c r="J65" s="218">
        <v>20</v>
      </c>
      <c r="K65" s="218">
        <v>14</v>
      </c>
      <c r="L65" s="205">
        <v>70</v>
      </c>
      <c r="M65" s="218">
        <v>0</v>
      </c>
      <c r="N65" s="218">
        <v>0</v>
      </c>
      <c r="O65" s="219">
        <v>0</v>
      </c>
      <c r="P65" s="218">
        <v>0</v>
      </c>
      <c r="Q65" s="218">
        <v>0</v>
      </c>
      <c r="R65" s="219">
        <v>0</v>
      </c>
      <c r="S65" s="218">
        <v>0</v>
      </c>
      <c r="T65" s="218">
        <v>0</v>
      </c>
      <c r="U65" s="219">
        <v>0</v>
      </c>
      <c r="V65" s="20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</row>
    <row r="66" spans="1:49" s="211" customFormat="1" ht="9">
      <c r="A66" s="216" t="s">
        <v>136</v>
      </c>
      <c r="B66" s="217" t="s">
        <v>137</v>
      </c>
      <c r="C66" s="217" t="s">
        <v>138</v>
      </c>
      <c r="D66" s="218">
        <v>70</v>
      </c>
      <c r="E66" s="218">
        <v>62</v>
      </c>
      <c r="F66" s="205">
        <v>88.6</v>
      </c>
      <c r="G66" s="218">
        <v>21</v>
      </c>
      <c r="H66" s="218">
        <v>14</v>
      </c>
      <c r="I66" s="205">
        <v>66.7</v>
      </c>
      <c r="J66" s="218">
        <v>0</v>
      </c>
      <c r="K66" s="218">
        <v>0</v>
      </c>
      <c r="L66" s="205">
        <v>0</v>
      </c>
      <c r="M66" s="218">
        <v>0</v>
      </c>
      <c r="N66" s="218">
        <v>0</v>
      </c>
      <c r="O66" s="219">
        <v>0</v>
      </c>
      <c r="P66" s="218">
        <v>0</v>
      </c>
      <c r="Q66" s="218">
        <v>0</v>
      </c>
      <c r="R66" s="219">
        <v>0</v>
      </c>
      <c r="S66" s="218">
        <v>0</v>
      </c>
      <c r="T66" s="218">
        <v>0</v>
      </c>
      <c r="U66" s="219">
        <v>0</v>
      </c>
      <c r="V66" s="20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</row>
    <row r="67" spans="1:49" s="211" customFormat="1" ht="9">
      <c r="A67" s="165"/>
      <c r="B67" s="217" t="s">
        <v>430</v>
      </c>
      <c r="C67" s="217" t="s">
        <v>502</v>
      </c>
      <c r="D67" s="218">
        <v>0</v>
      </c>
      <c r="E67" s="218">
        <v>0</v>
      </c>
      <c r="F67" s="205">
        <v>0</v>
      </c>
      <c r="G67" s="218">
        <v>85</v>
      </c>
      <c r="H67" s="218">
        <v>73</v>
      </c>
      <c r="I67" s="205">
        <v>85.9</v>
      </c>
      <c r="J67" s="218">
        <v>0</v>
      </c>
      <c r="K67" s="218">
        <v>0</v>
      </c>
      <c r="L67" s="205">
        <v>0</v>
      </c>
      <c r="M67" s="218">
        <v>0</v>
      </c>
      <c r="N67" s="218">
        <v>0</v>
      </c>
      <c r="O67" s="219">
        <v>0</v>
      </c>
      <c r="P67" s="218">
        <v>0</v>
      </c>
      <c r="Q67" s="218">
        <v>0</v>
      </c>
      <c r="R67" s="219">
        <v>0</v>
      </c>
      <c r="S67" s="218">
        <v>0</v>
      </c>
      <c r="T67" s="218">
        <v>0</v>
      </c>
      <c r="U67" s="219">
        <v>0</v>
      </c>
      <c r="V67" s="20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</row>
    <row r="68" spans="1:49" s="211" customFormat="1" ht="9">
      <c r="A68" s="216"/>
      <c r="B68" s="217" t="s">
        <v>432</v>
      </c>
      <c r="C68" s="217" t="s">
        <v>433</v>
      </c>
      <c r="D68" s="218">
        <v>14</v>
      </c>
      <c r="E68" s="218">
        <v>10</v>
      </c>
      <c r="F68" s="205">
        <v>71.4</v>
      </c>
      <c r="G68" s="218">
        <v>84</v>
      </c>
      <c r="H68" s="218">
        <v>74</v>
      </c>
      <c r="I68" s="205">
        <v>88.1</v>
      </c>
      <c r="J68" s="218">
        <v>0</v>
      </c>
      <c r="K68" s="218">
        <v>0</v>
      </c>
      <c r="L68" s="205">
        <v>0</v>
      </c>
      <c r="M68" s="218">
        <v>0</v>
      </c>
      <c r="N68" s="218">
        <v>0</v>
      </c>
      <c r="O68" s="205">
        <v>0</v>
      </c>
      <c r="P68" s="218">
        <v>0</v>
      </c>
      <c r="Q68" s="218">
        <v>0</v>
      </c>
      <c r="R68" s="219">
        <v>0</v>
      </c>
      <c r="S68" s="218">
        <v>0</v>
      </c>
      <c r="T68" s="218">
        <v>0</v>
      </c>
      <c r="U68" s="219">
        <v>0</v>
      </c>
      <c r="V68" s="20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5"/>
      <c r="AV68" s="165"/>
      <c r="AW68" s="165"/>
    </row>
    <row r="69" spans="1:49" s="211" customFormat="1" ht="9">
      <c r="A69" s="216" t="s">
        <v>129</v>
      </c>
      <c r="B69" s="217" t="s">
        <v>139</v>
      </c>
      <c r="C69" s="217" t="s">
        <v>140</v>
      </c>
      <c r="D69" s="218">
        <v>40</v>
      </c>
      <c r="E69" s="218">
        <v>35</v>
      </c>
      <c r="F69" s="205">
        <v>87.5</v>
      </c>
      <c r="G69" s="218">
        <v>30</v>
      </c>
      <c r="H69" s="218">
        <v>32</v>
      </c>
      <c r="I69" s="205">
        <v>106.7</v>
      </c>
      <c r="J69" s="218">
        <v>0</v>
      </c>
      <c r="K69" s="218">
        <v>0</v>
      </c>
      <c r="L69" s="205">
        <v>0</v>
      </c>
      <c r="M69" s="218">
        <v>0</v>
      </c>
      <c r="N69" s="218">
        <v>0</v>
      </c>
      <c r="O69" s="205">
        <v>0</v>
      </c>
      <c r="P69" s="218">
        <v>0</v>
      </c>
      <c r="Q69" s="218">
        <v>0</v>
      </c>
      <c r="R69" s="219">
        <v>0</v>
      </c>
      <c r="S69" s="218">
        <v>0</v>
      </c>
      <c r="T69" s="218">
        <v>0</v>
      </c>
      <c r="U69" s="219">
        <v>0</v>
      </c>
      <c r="V69" s="20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</row>
    <row r="70" spans="1:49" s="211" customFormat="1" ht="9">
      <c r="A70" s="165"/>
      <c r="B70" s="165"/>
      <c r="C70" s="165"/>
      <c r="D70" s="218"/>
      <c r="E70" s="218"/>
      <c r="F70" s="205"/>
      <c r="G70" s="218"/>
      <c r="H70" s="218"/>
      <c r="I70" s="205"/>
      <c r="J70" s="218"/>
      <c r="K70" s="218"/>
      <c r="L70" s="205"/>
      <c r="M70" s="218"/>
      <c r="N70" s="218"/>
      <c r="O70" s="219"/>
      <c r="P70" s="218"/>
      <c r="Q70" s="218"/>
      <c r="R70" s="219"/>
      <c r="S70" s="218"/>
      <c r="T70" s="218"/>
      <c r="U70" s="219"/>
      <c r="V70" s="20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165"/>
      <c r="AR70" s="165"/>
      <c r="AS70" s="165"/>
      <c r="AT70" s="165"/>
      <c r="AU70" s="165"/>
      <c r="AV70" s="165"/>
      <c r="AW70" s="165"/>
    </row>
    <row r="71" spans="1:49" s="211" customFormat="1" ht="9">
      <c r="A71" s="216"/>
      <c r="B71" s="217"/>
      <c r="C71" s="217"/>
      <c r="D71" s="218"/>
      <c r="E71" s="218"/>
      <c r="F71" s="205"/>
      <c r="G71" s="218"/>
      <c r="H71" s="218"/>
      <c r="I71" s="205"/>
      <c r="J71" s="218"/>
      <c r="K71" s="218"/>
      <c r="L71" s="219"/>
      <c r="M71" s="218"/>
      <c r="N71" s="218"/>
      <c r="O71" s="219"/>
      <c r="P71" s="218"/>
      <c r="Q71" s="218"/>
      <c r="R71" s="219"/>
      <c r="S71" s="218"/>
      <c r="T71" s="218"/>
      <c r="U71" s="219"/>
      <c r="V71" s="20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</row>
    <row r="72" spans="1:49" s="211" customFormat="1" ht="9">
      <c r="A72" s="212" t="s">
        <v>141</v>
      </c>
      <c r="B72" s="217"/>
      <c r="C72" s="217"/>
      <c r="D72" s="218">
        <f>SUM(D74:D81)</f>
        <v>376</v>
      </c>
      <c r="E72" s="218">
        <f>SUM(E74:E81)</f>
        <v>296</v>
      </c>
      <c r="F72" s="205">
        <f>(E72/D72)*100</f>
        <v>78.72340425531915</v>
      </c>
      <c r="G72" s="218">
        <f>SUM(G74:G81)</f>
        <v>211</v>
      </c>
      <c r="H72" s="218">
        <f>SUM(H74:H81)</f>
        <v>168</v>
      </c>
      <c r="I72" s="205">
        <f>(H72/G72)*100</f>
        <v>79.62085308056872</v>
      </c>
      <c r="J72" s="218">
        <f>SUM(J74:J81)</f>
        <v>10</v>
      </c>
      <c r="K72" s="218">
        <f>SUM(K74:K81)</f>
        <v>11</v>
      </c>
      <c r="L72" s="205">
        <f>(K72/J72)*100</f>
        <v>110.00000000000001</v>
      </c>
      <c r="M72" s="218">
        <f>SUM(M74:M81)</f>
        <v>7</v>
      </c>
      <c r="N72" s="218">
        <f>SUM(N74:N81)</f>
        <v>10</v>
      </c>
      <c r="O72" s="205">
        <f>(N72/M72)*100</f>
        <v>142.85714285714286</v>
      </c>
      <c r="P72" s="218">
        <f>SUM(P74:P81)</f>
        <v>164</v>
      </c>
      <c r="Q72" s="218">
        <f>SUM(Q74:Q81)</f>
        <v>110</v>
      </c>
      <c r="R72" s="205">
        <f>(Q72/P72)*100</f>
        <v>67.07317073170732</v>
      </c>
      <c r="S72" s="218">
        <f>SUM(S74:S81)</f>
        <v>0</v>
      </c>
      <c r="T72" s="218">
        <f>SUM(T74:T81)</f>
        <v>0</v>
      </c>
      <c r="U72" s="219">
        <v>0</v>
      </c>
      <c r="V72" s="20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</row>
    <row r="73" spans="1:49" s="211" customFormat="1" ht="3.75" customHeight="1">
      <c r="A73" s="216"/>
      <c r="B73" s="217"/>
      <c r="C73" s="217"/>
      <c r="D73" s="218"/>
      <c r="E73" s="218"/>
      <c r="F73" s="205"/>
      <c r="G73" s="218"/>
      <c r="H73" s="218"/>
      <c r="I73" s="205"/>
      <c r="J73" s="218"/>
      <c r="K73" s="218"/>
      <c r="L73" s="219"/>
      <c r="M73" s="218"/>
      <c r="N73" s="218"/>
      <c r="O73" s="219"/>
      <c r="P73" s="218"/>
      <c r="Q73" s="218"/>
      <c r="R73" s="219"/>
      <c r="S73" s="218"/>
      <c r="T73" s="218"/>
      <c r="U73" s="219"/>
      <c r="V73" s="20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</row>
    <row r="74" spans="1:49" s="211" customFormat="1" ht="9">
      <c r="A74" s="216" t="s">
        <v>142</v>
      </c>
      <c r="B74" s="221" t="s">
        <v>143</v>
      </c>
      <c r="C74" s="217" t="s">
        <v>144</v>
      </c>
      <c r="D74" s="218">
        <v>44</v>
      </c>
      <c r="E74" s="218">
        <v>41</v>
      </c>
      <c r="F74" s="205">
        <v>93.2</v>
      </c>
      <c r="G74" s="218">
        <v>40</v>
      </c>
      <c r="H74" s="218">
        <v>29</v>
      </c>
      <c r="I74" s="205">
        <v>72.5</v>
      </c>
      <c r="J74" s="218">
        <v>0</v>
      </c>
      <c r="K74" s="218">
        <v>0</v>
      </c>
      <c r="L74" s="219">
        <v>0</v>
      </c>
      <c r="M74" s="218">
        <v>0</v>
      </c>
      <c r="N74" s="218">
        <v>0</v>
      </c>
      <c r="O74" s="219">
        <v>0</v>
      </c>
      <c r="P74" s="218">
        <v>0</v>
      </c>
      <c r="Q74" s="218">
        <v>0</v>
      </c>
      <c r="R74" s="219">
        <v>0</v>
      </c>
      <c r="S74" s="218">
        <v>0</v>
      </c>
      <c r="T74" s="218">
        <v>0</v>
      </c>
      <c r="U74" s="219">
        <v>0</v>
      </c>
      <c r="V74" s="20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</row>
    <row r="75" spans="1:49" s="211" customFormat="1" ht="9" customHeight="1">
      <c r="A75" s="165"/>
      <c r="B75" s="221" t="s">
        <v>145</v>
      </c>
      <c r="C75" s="217" t="s">
        <v>146</v>
      </c>
      <c r="D75" s="218">
        <v>80</v>
      </c>
      <c r="E75" s="218">
        <v>59</v>
      </c>
      <c r="F75" s="205">
        <v>73.8</v>
      </c>
      <c r="G75" s="218">
        <v>4</v>
      </c>
      <c r="H75" s="218">
        <v>2</v>
      </c>
      <c r="I75" s="205">
        <v>50</v>
      </c>
      <c r="J75" s="218">
        <v>4</v>
      </c>
      <c r="K75" s="218">
        <v>5</v>
      </c>
      <c r="L75" s="205">
        <v>125</v>
      </c>
      <c r="M75" s="218">
        <v>0</v>
      </c>
      <c r="N75" s="218">
        <v>0</v>
      </c>
      <c r="O75" s="219">
        <v>0</v>
      </c>
      <c r="P75" s="218">
        <v>0</v>
      </c>
      <c r="Q75" s="218">
        <v>0</v>
      </c>
      <c r="R75" s="219">
        <v>0</v>
      </c>
      <c r="S75" s="218">
        <v>0</v>
      </c>
      <c r="T75" s="218">
        <v>0</v>
      </c>
      <c r="U75" s="219">
        <v>0</v>
      </c>
      <c r="V75" s="20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</row>
    <row r="76" spans="1:49" s="211" customFormat="1" ht="9" customHeight="1">
      <c r="A76" s="165"/>
      <c r="B76" s="221" t="s">
        <v>147</v>
      </c>
      <c r="C76" s="217" t="s">
        <v>148</v>
      </c>
      <c r="D76" s="218">
        <v>57</v>
      </c>
      <c r="E76" s="218">
        <v>43</v>
      </c>
      <c r="F76" s="205">
        <v>75.4</v>
      </c>
      <c r="G76" s="218">
        <v>30</v>
      </c>
      <c r="H76" s="218">
        <v>24</v>
      </c>
      <c r="I76" s="205">
        <v>80</v>
      </c>
      <c r="J76" s="218">
        <v>0</v>
      </c>
      <c r="K76" s="218">
        <v>0</v>
      </c>
      <c r="L76" s="219">
        <v>0</v>
      </c>
      <c r="M76" s="218">
        <v>0</v>
      </c>
      <c r="N76" s="218">
        <v>0</v>
      </c>
      <c r="O76" s="219">
        <v>0</v>
      </c>
      <c r="P76" s="218">
        <v>0</v>
      </c>
      <c r="Q76" s="218">
        <v>0</v>
      </c>
      <c r="R76" s="219">
        <v>0</v>
      </c>
      <c r="S76" s="218">
        <v>0</v>
      </c>
      <c r="T76" s="218">
        <v>0</v>
      </c>
      <c r="U76" s="219">
        <v>0</v>
      </c>
      <c r="V76" s="20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</row>
    <row r="77" spans="1:49" s="211" customFormat="1" ht="9" customHeight="1">
      <c r="A77" s="165"/>
      <c r="B77" s="221" t="s">
        <v>149</v>
      </c>
      <c r="C77" s="217" t="s">
        <v>150</v>
      </c>
      <c r="D77" s="218">
        <v>21</v>
      </c>
      <c r="E77" s="218">
        <v>13</v>
      </c>
      <c r="F77" s="205">
        <v>61.9</v>
      </c>
      <c r="G77" s="218">
        <v>41</v>
      </c>
      <c r="H77" s="218">
        <v>31</v>
      </c>
      <c r="I77" s="205">
        <v>75.6</v>
      </c>
      <c r="J77" s="218">
        <v>0</v>
      </c>
      <c r="K77" s="218">
        <v>0</v>
      </c>
      <c r="L77" s="219">
        <v>0</v>
      </c>
      <c r="M77" s="218">
        <v>0</v>
      </c>
      <c r="N77" s="218">
        <v>0</v>
      </c>
      <c r="O77" s="219">
        <v>0</v>
      </c>
      <c r="P77" s="218">
        <v>0</v>
      </c>
      <c r="Q77" s="218">
        <v>0</v>
      </c>
      <c r="R77" s="219">
        <v>0</v>
      </c>
      <c r="S77" s="218">
        <v>0</v>
      </c>
      <c r="T77" s="218">
        <v>0</v>
      </c>
      <c r="U77" s="219">
        <v>0</v>
      </c>
      <c r="V77" s="20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</row>
    <row r="78" spans="1:49" s="211" customFormat="1" ht="9" customHeight="1">
      <c r="A78" s="216" t="s">
        <v>151</v>
      </c>
      <c r="B78" s="217" t="s">
        <v>152</v>
      </c>
      <c r="C78" s="217" t="s">
        <v>153</v>
      </c>
      <c r="D78" s="218">
        <v>23</v>
      </c>
      <c r="E78" s="218">
        <v>21</v>
      </c>
      <c r="F78" s="205">
        <v>91.3</v>
      </c>
      <c r="G78" s="218">
        <v>15</v>
      </c>
      <c r="H78" s="218">
        <v>17</v>
      </c>
      <c r="I78" s="205">
        <v>113.3</v>
      </c>
      <c r="J78" s="218">
        <v>0</v>
      </c>
      <c r="K78" s="218">
        <v>0</v>
      </c>
      <c r="L78" s="205">
        <v>0</v>
      </c>
      <c r="M78" s="218">
        <v>0</v>
      </c>
      <c r="N78" s="218">
        <v>0</v>
      </c>
      <c r="O78" s="219">
        <v>0</v>
      </c>
      <c r="P78" s="218">
        <v>64</v>
      </c>
      <c r="Q78" s="218">
        <v>54</v>
      </c>
      <c r="R78" s="205">
        <v>84</v>
      </c>
      <c r="S78" s="218">
        <v>0</v>
      </c>
      <c r="T78" s="218">
        <v>0</v>
      </c>
      <c r="U78" s="219">
        <v>0</v>
      </c>
      <c r="V78" s="20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</row>
    <row r="79" spans="1:49" s="211" customFormat="1" ht="9" customHeight="1">
      <c r="A79" s="165"/>
      <c r="B79" s="217" t="s">
        <v>154</v>
      </c>
      <c r="C79" s="217" t="s">
        <v>155</v>
      </c>
      <c r="D79" s="218">
        <v>89</v>
      </c>
      <c r="E79" s="218">
        <v>71</v>
      </c>
      <c r="F79" s="205">
        <v>79.8</v>
      </c>
      <c r="G79" s="218">
        <v>56</v>
      </c>
      <c r="H79" s="218">
        <v>46</v>
      </c>
      <c r="I79" s="205">
        <v>82.1</v>
      </c>
      <c r="J79" s="218">
        <v>6</v>
      </c>
      <c r="K79" s="218">
        <v>6</v>
      </c>
      <c r="L79" s="205">
        <v>100</v>
      </c>
      <c r="M79" s="218">
        <v>7</v>
      </c>
      <c r="N79" s="218">
        <v>10</v>
      </c>
      <c r="O79" s="219">
        <v>142.9</v>
      </c>
      <c r="P79" s="218">
        <v>100</v>
      </c>
      <c r="Q79" s="218">
        <v>56</v>
      </c>
      <c r="R79" s="205">
        <v>56</v>
      </c>
      <c r="S79" s="218">
        <v>0</v>
      </c>
      <c r="T79" s="218">
        <v>0</v>
      </c>
      <c r="U79" s="219">
        <v>0</v>
      </c>
      <c r="V79" s="20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</row>
    <row r="80" spans="1:49" s="211" customFormat="1" ht="9">
      <c r="A80" s="165"/>
      <c r="B80" s="217" t="s">
        <v>156</v>
      </c>
      <c r="C80" s="217" t="s">
        <v>157</v>
      </c>
      <c r="D80" s="218">
        <v>36</v>
      </c>
      <c r="E80" s="218">
        <v>29</v>
      </c>
      <c r="F80" s="205">
        <v>80.6</v>
      </c>
      <c r="G80" s="218">
        <v>13</v>
      </c>
      <c r="H80" s="218">
        <v>7</v>
      </c>
      <c r="I80" s="205">
        <v>53.8</v>
      </c>
      <c r="J80" s="218">
        <v>0</v>
      </c>
      <c r="K80" s="218">
        <v>0</v>
      </c>
      <c r="L80" s="219">
        <v>0</v>
      </c>
      <c r="M80" s="218">
        <v>0</v>
      </c>
      <c r="N80" s="218">
        <v>0</v>
      </c>
      <c r="O80" s="219">
        <v>0</v>
      </c>
      <c r="P80" s="218">
        <v>0</v>
      </c>
      <c r="Q80" s="218">
        <v>0</v>
      </c>
      <c r="R80" s="219">
        <v>0</v>
      </c>
      <c r="S80" s="218">
        <v>0</v>
      </c>
      <c r="T80" s="218">
        <v>0</v>
      </c>
      <c r="U80" s="219">
        <v>0</v>
      </c>
      <c r="V80" s="20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</row>
    <row r="81" spans="1:49" s="211" customFormat="1" ht="9">
      <c r="A81" s="216" t="s">
        <v>129</v>
      </c>
      <c r="B81" s="217" t="s">
        <v>158</v>
      </c>
      <c r="C81" s="217" t="s">
        <v>159</v>
      </c>
      <c r="D81" s="218">
        <v>26</v>
      </c>
      <c r="E81" s="218">
        <v>19</v>
      </c>
      <c r="F81" s="205">
        <v>73.1</v>
      </c>
      <c r="G81" s="218">
        <v>12</v>
      </c>
      <c r="H81" s="218">
        <v>12</v>
      </c>
      <c r="I81" s="205">
        <v>100</v>
      </c>
      <c r="J81" s="218">
        <v>0</v>
      </c>
      <c r="K81" s="218">
        <v>0</v>
      </c>
      <c r="L81" s="219">
        <v>0</v>
      </c>
      <c r="M81" s="218">
        <v>0</v>
      </c>
      <c r="N81" s="218">
        <v>0</v>
      </c>
      <c r="O81" s="219">
        <v>0</v>
      </c>
      <c r="P81" s="218">
        <v>0</v>
      </c>
      <c r="Q81" s="218">
        <v>0</v>
      </c>
      <c r="R81" s="219">
        <v>0</v>
      </c>
      <c r="S81" s="218">
        <v>0</v>
      </c>
      <c r="T81" s="218">
        <v>0</v>
      </c>
      <c r="U81" s="219">
        <v>0</v>
      </c>
      <c r="V81" s="20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</row>
    <row r="82" spans="1:49" s="211" customFormat="1" ht="9">
      <c r="A82" s="216"/>
      <c r="B82" s="221"/>
      <c r="C82" s="217"/>
      <c r="D82" s="218"/>
      <c r="E82" s="218"/>
      <c r="F82" s="205"/>
      <c r="G82" s="218"/>
      <c r="H82" s="218"/>
      <c r="I82" s="205"/>
      <c r="J82" s="218"/>
      <c r="K82" s="218"/>
      <c r="L82" s="219"/>
      <c r="M82" s="218"/>
      <c r="N82" s="218"/>
      <c r="O82" s="219"/>
      <c r="P82" s="218"/>
      <c r="Q82" s="218"/>
      <c r="R82" s="219"/>
      <c r="S82" s="218"/>
      <c r="T82" s="218"/>
      <c r="U82" s="219"/>
      <c r="V82" s="20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65"/>
      <c r="AT82" s="165"/>
      <c r="AU82" s="165"/>
      <c r="AV82" s="165"/>
      <c r="AW82" s="165"/>
    </row>
    <row r="83" spans="1:49" s="211" customFormat="1" ht="9">
      <c r="A83" s="212" t="s">
        <v>434</v>
      </c>
      <c r="B83" s="221"/>
      <c r="C83" s="217"/>
      <c r="D83" s="218">
        <f>SUM(D85:D93)</f>
        <v>459</v>
      </c>
      <c r="E83" s="218">
        <f>SUM(E85:E93)</f>
        <v>334</v>
      </c>
      <c r="F83" s="205">
        <f>(E83/D83)*100</f>
        <v>72.76688453159042</v>
      </c>
      <c r="G83" s="218">
        <f>SUM(G85:G93)</f>
        <v>290</v>
      </c>
      <c r="H83" s="218">
        <f>SUM(H85:H93)</f>
        <v>229</v>
      </c>
      <c r="I83" s="205">
        <f>(H83/G83)*100</f>
        <v>78.96551724137932</v>
      </c>
      <c r="J83" s="218">
        <f>SUM(J85:J93)</f>
        <v>19</v>
      </c>
      <c r="K83" s="218">
        <f>SUM(K85:K93)</f>
        <v>12</v>
      </c>
      <c r="L83" s="205">
        <f>(K83/J83)*100</f>
        <v>63.1578947368421</v>
      </c>
      <c r="M83" s="218">
        <f>SUM(M85:M93)</f>
        <v>34</v>
      </c>
      <c r="N83" s="218">
        <f>SUM(N85:N93)</f>
        <v>25</v>
      </c>
      <c r="O83" s="205">
        <f>(N83/M83)*100</f>
        <v>73.52941176470588</v>
      </c>
      <c r="P83" s="218">
        <f>SUM(P85:P93)</f>
        <v>60</v>
      </c>
      <c r="Q83" s="218">
        <f>SUM(Q85:Q93)</f>
        <v>39</v>
      </c>
      <c r="R83" s="205">
        <f>(Q83/P83)*100</f>
        <v>65</v>
      </c>
      <c r="S83" s="218">
        <f>SUM(S85:S93)</f>
        <v>47</v>
      </c>
      <c r="T83" s="218">
        <f>SUM(T85:T93)</f>
        <v>41</v>
      </c>
      <c r="U83" s="205">
        <f>(T83/S83)*100</f>
        <v>87.2340425531915</v>
      </c>
      <c r="V83" s="20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  <c r="AK83" s="165"/>
      <c r="AL83" s="165"/>
      <c r="AM83" s="165"/>
      <c r="AN83" s="165"/>
      <c r="AO83" s="165"/>
      <c r="AP83" s="165"/>
      <c r="AQ83" s="165"/>
      <c r="AR83" s="165"/>
      <c r="AS83" s="165"/>
      <c r="AT83" s="165"/>
      <c r="AU83" s="165"/>
      <c r="AV83" s="165"/>
      <c r="AW83" s="165"/>
    </row>
    <row r="84" spans="1:49" s="211" customFormat="1" ht="3.75" customHeight="1">
      <c r="A84" s="216"/>
      <c r="B84" s="221"/>
      <c r="C84" s="217"/>
      <c r="D84" s="218"/>
      <c r="E84" s="218"/>
      <c r="F84" s="205"/>
      <c r="G84" s="218"/>
      <c r="H84" s="218"/>
      <c r="I84" s="205"/>
      <c r="J84" s="218"/>
      <c r="K84" s="218"/>
      <c r="L84" s="219"/>
      <c r="M84" s="218"/>
      <c r="N84" s="218"/>
      <c r="O84" s="219"/>
      <c r="P84" s="218"/>
      <c r="Q84" s="218"/>
      <c r="R84" s="219"/>
      <c r="S84" s="218"/>
      <c r="T84" s="218"/>
      <c r="U84" s="219"/>
      <c r="V84" s="20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  <c r="AU84" s="165"/>
      <c r="AV84" s="165"/>
      <c r="AW84" s="165"/>
    </row>
    <row r="85" spans="1:49" s="211" customFormat="1" ht="9">
      <c r="A85" s="216" t="s">
        <v>161</v>
      </c>
      <c r="B85" s="221" t="s">
        <v>162</v>
      </c>
      <c r="C85" s="217" t="s">
        <v>163</v>
      </c>
      <c r="D85" s="218">
        <v>51</v>
      </c>
      <c r="E85" s="218">
        <v>43</v>
      </c>
      <c r="F85" s="205">
        <v>84.3</v>
      </c>
      <c r="G85" s="218">
        <v>0</v>
      </c>
      <c r="H85" s="218">
        <v>0</v>
      </c>
      <c r="I85" s="205">
        <v>0</v>
      </c>
      <c r="J85" s="218">
        <v>9</v>
      </c>
      <c r="K85" s="218">
        <v>7</v>
      </c>
      <c r="L85" s="205">
        <v>77.8</v>
      </c>
      <c r="M85" s="218">
        <v>0</v>
      </c>
      <c r="N85" s="218">
        <v>0</v>
      </c>
      <c r="O85" s="219">
        <v>0</v>
      </c>
      <c r="P85" s="218">
        <v>0</v>
      </c>
      <c r="Q85" s="218">
        <v>0</v>
      </c>
      <c r="R85" s="219">
        <v>0</v>
      </c>
      <c r="S85" s="218">
        <v>32</v>
      </c>
      <c r="T85" s="218">
        <v>28</v>
      </c>
      <c r="U85" s="205">
        <v>88</v>
      </c>
      <c r="V85" s="20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  <c r="AN85" s="165"/>
      <c r="AO85" s="165"/>
      <c r="AP85" s="165"/>
      <c r="AQ85" s="165"/>
      <c r="AR85" s="165"/>
      <c r="AS85" s="165"/>
      <c r="AT85" s="165"/>
      <c r="AU85" s="165"/>
      <c r="AV85" s="165"/>
      <c r="AW85" s="165"/>
    </row>
    <row r="86" spans="1:49" s="211" customFormat="1" ht="9">
      <c r="A86" s="216"/>
      <c r="B86" s="221" t="s">
        <v>164</v>
      </c>
      <c r="C86" s="217" t="s">
        <v>165</v>
      </c>
      <c r="D86" s="218">
        <v>67</v>
      </c>
      <c r="E86" s="218">
        <v>35</v>
      </c>
      <c r="F86" s="205">
        <v>52.2</v>
      </c>
      <c r="G86" s="218">
        <v>0</v>
      </c>
      <c r="H86" s="218">
        <v>0</v>
      </c>
      <c r="I86" s="205">
        <v>0</v>
      </c>
      <c r="J86" s="218">
        <v>0</v>
      </c>
      <c r="K86" s="218">
        <v>0</v>
      </c>
      <c r="L86" s="219">
        <v>0</v>
      </c>
      <c r="M86" s="218">
        <v>0</v>
      </c>
      <c r="N86" s="218">
        <v>0</v>
      </c>
      <c r="O86" s="219">
        <v>0</v>
      </c>
      <c r="P86" s="218">
        <v>0</v>
      </c>
      <c r="Q86" s="218">
        <v>0</v>
      </c>
      <c r="R86" s="219">
        <v>0</v>
      </c>
      <c r="S86" s="218">
        <v>0</v>
      </c>
      <c r="T86" s="218">
        <v>0</v>
      </c>
      <c r="U86" s="219">
        <v>0</v>
      </c>
      <c r="V86" s="20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Q86" s="165"/>
      <c r="AR86" s="165"/>
      <c r="AS86" s="165"/>
      <c r="AT86" s="165"/>
      <c r="AU86" s="165"/>
      <c r="AV86" s="165"/>
      <c r="AW86" s="165"/>
    </row>
    <row r="87" spans="1:49" s="211" customFormat="1" ht="9">
      <c r="A87" s="216"/>
      <c r="B87" s="221" t="s">
        <v>435</v>
      </c>
      <c r="C87" s="220" t="s">
        <v>436</v>
      </c>
      <c r="D87" s="218">
        <v>12</v>
      </c>
      <c r="E87" s="218">
        <v>11</v>
      </c>
      <c r="F87" s="205">
        <v>91.7</v>
      </c>
      <c r="G87" s="218">
        <v>57</v>
      </c>
      <c r="H87" s="218">
        <v>37</v>
      </c>
      <c r="I87" s="205">
        <v>64.9</v>
      </c>
      <c r="J87" s="218">
        <v>0</v>
      </c>
      <c r="K87" s="218">
        <v>0</v>
      </c>
      <c r="L87" s="219">
        <v>0</v>
      </c>
      <c r="M87" s="218">
        <v>13</v>
      </c>
      <c r="N87" s="218">
        <v>9</v>
      </c>
      <c r="O87" s="205">
        <v>69.2</v>
      </c>
      <c r="P87" s="218">
        <v>0</v>
      </c>
      <c r="Q87" s="218">
        <v>0</v>
      </c>
      <c r="R87" s="219">
        <v>0</v>
      </c>
      <c r="S87" s="218">
        <v>0</v>
      </c>
      <c r="T87" s="218">
        <v>0</v>
      </c>
      <c r="U87" s="219">
        <v>0</v>
      </c>
      <c r="V87" s="20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</row>
    <row r="88" spans="1:49" s="211" customFormat="1" ht="9">
      <c r="A88" s="216"/>
      <c r="B88" s="221" t="s">
        <v>166</v>
      </c>
      <c r="C88" s="217" t="s">
        <v>167</v>
      </c>
      <c r="D88" s="218">
        <v>17</v>
      </c>
      <c r="E88" s="218">
        <v>8</v>
      </c>
      <c r="F88" s="205">
        <v>47.1</v>
      </c>
      <c r="G88" s="218">
        <v>25</v>
      </c>
      <c r="H88" s="218">
        <v>14</v>
      </c>
      <c r="I88" s="205">
        <v>56</v>
      </c>
      <c r="J88" s="218">
        <v>0</v>
      </c>
      <c r="K88" s="218">
        <v>0</v>
      </c>
      <c r="L88" s="205">
        <v>0</v>
      </c>
      <c r="M88" s="218">
        <v>1</v>
      </c>
      <c r="N88" s="218">
        <v>2</v>
      </c>
      <c r="O88" s="205">
        <v>200</v>
      </c>
      <c r="P88" s="218">
        <v>0</v>
      </c>
      <c r="Q88" s="218">
        <v>0</v>
      </c>
      <c r="R88" s="219">
        <v>0</v>
      </c>
      <c r="S88" s="218">
        <v>0</v>
      </c>
      <c r="T88" s="218">
        <v>0</v>
      </c>
      <c r="U88" s="219">
        <v>0</v>
      </c>
      <c r="V88" s="20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</row>
    <row r="89" spans="1:49" s="211" customFormat="1" ht="9">
      <c r="A89" s="216" t="s">
        <v>168</v>
      </c>
      <c r="B89" s="221" t="s">
        <v>169</v>
      </c>
      <c r="C89" s="217" t="s">
        <v>170</v>
      </c>
      <c r="D89" s="218">
        <v>125</v>
      </c>
      <c r="E89" s="218">
        <v>81</v>
      </c>
      <c r="F89" s="205">
        <v>64.8</v>
      </c>
      <c r="G89" s="218">
        <v>3</v>
      </c>
      <c r="H89" s="218">
        <v>3</v>
      </c>
      <c r="I89" s="205">
        <v>100</v>
      </c>
      <c r="J89" s="218">
        <v>0</v>
      </c>
      <c r="K89" s="218">
        <v>0</v>
      </c>
      <c r="L89" s="219">
        <v>0</v>
      </c>
      <c r="M89" s="218">
        <v>0</v>
      </c>
      <c r="N89" s="218">
        <v>0</v>
      </c>
      <c r="O89" s="205">
        <v>0</v>
      </c>
      <c r="P89" s="218">
        <v>0</v>
      </c>
      <c r="Q89" s="218">
        <v>0</v>
      </c>
      <c r="R89" s="219">
        <v>0</v>
      </c>
      <c r="S89" s="218">
        <v>0</v>
      </c>
      <c r="T89" s="218">
        <v>0</v>
      </c>
      <c r="U89" s="219">
        <v>0</v>
      </c>
      <c r="V89" s="20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</row>
    <row r="90" spans="1:49" s="211" customFormat="1" ht="9">
      <c r="A90" s="216"/>
      <c r="B90" s="221" t="s">
        <v>437</v>
      </c>
      <c r="C90" s="217" t="s">
        <v>172</v>
      </c>
      <c r="D90" s="218">
        <v>55</v>
      </c>
      <c r="E90" s="218">
        <v>41</v>
      </c>
      <c r="F90" s="205">
        <v>74.5</v>
      </c>
      <c r="G90" s="218">
        <v>101</v>
      </c>
      <c r="H90" s="218">
        <v>89</v>
      </c>
      <c r="I90" s="205">
        <v>88.1</v>
      </c>
      <c r="J90" s="218">
        <v>6</v>
      </c>
      <c r="K90" s="218">
        <v>4</v>
      </c>
      <c r="L90" s="205">
        <v>66.7</v>
      </c>
      <c r="M90" s="218">
        <v>15</v>
      </c>
      <c r="N90" s="218">
        <v>8</v>
      </c>
      <c r="O90" s="205">
        <v>53.3</v>
      </c>
      <c r="P90" s="218">
        <v>60</v>
      </c>
      <c r="Q90" s="218">
        <v>39</v>
      </c>
      <c r="R90" s="205">
        <v>65</v>
      </c>
      <c r="S90" s="218">
        <v>15</v>
      </c>
      <c r="T90" s="218">
        <v>13</v>
      </c>
      <c r="U90" s="219">
        <v>87</v>
      </c>
      <c r="V90" s="20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</row>
    <row r="91" spans="1:49" s="211" customFormat="1" ht="9">
      <c r="A91" s="165"/>
      <c r="B91" s="221" t="s">
        <v>173</v>
      </c>
      <c r="C91" s="217" t="s">
        <v>174</v>
      </c>
      <c r="D91" s="218">
        <v>31</v>
      </c>
      <c r="E91" s="218">
        <v>22</v>
      </c>
      <c r="F91" s="205">
        <v>71</v>
      </c>
      <c r="G91" s="218">
        <v>48</v>
      </c>
      <c r="H91" s="218">
        <v>40</v>
      </c>
      <c r="I91" s="205">
        <v>83.3</v>
      </c>
      <c r="J91" s="218">
        <v>0</v>
      </c>
      <c r="K91" s="218">
        <v>0</v>
      </c>
      <c r="L91" s="219">
        <v>0</v>
      </c>
      <c r="M91" s="218">
        <v>0</v>
      </c>
      <c r="N91" s="218">
        <v>0</v>
      </c>
      <c r="O91" s="205">
        <v>0</v>
      </c>
      <c r="P91" s="218">
        <v>0</v>
      </c>
      <c r="Q91" s="218">
        <v>0</v>
      </c>
      <c r="R91" s="219">
        <v>0</v>
      </c>
      <c r="S91" s="218">
        <v>0</v>
      </c>
      <c r="T91" s="218">
        <v>0</v>
      </c>
      <c r="U91" s="219">
        <v>0</v>
      </c>
      <c r="V91" s="20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  <c r="AL91" s="165"/>
      <c r="AM91" s="165"/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</row>
    <row r="92" spans="1:49" s="211" customFormat="1" ht="9" customHeight="1">
      <c r="A92" s="216" t="s">
        <v>175</v>
      </c>
      <c r="B92" s="221" t="s">
        <v>176</v>
      </c>
      <c r="C92" s="217" t="s">
        <v>177</v>
      </c>
      <c r="D92" s="218">
        <v>48</v>
      </c>
      <c r="E92" s="218">
        <v>39</v>
      </c>
      <c r="F92" s="205">
        <v>81.3</v>
      </c>
      <c r="G92" s="218">
        <v>0</v>
      </c>
      <c r="H92" s="218">
        <v>0</v>
      </c>
      <c r="I92" s="205">
        <v>0</v>
      </c>
      <c r="J92" s="218">
        <v>3</v>
      </c>
      <c r="K92" s="218">
        <v>1</v>
      </c>
      <c r="L92" s="205">
        <v>33.3</v>
      </c>
      <c r="M92" s="218">
        <v>0</v>
      </c>
      <c r="N92" s="218">
        <v>0</v>
      </c>
      <c r="O92" s="219">
        <v>0</v>
      </c>
      <c r="P92" s="218">
        <v>0</v>
      </c>
      <c r="Q92" s="218">
        <v>0</v>
      </c>
      <c r="R92" s="219">
        <v>0</v>
      </c>
      <c r="S92" s="218">
        <v>0</v>
      </c>
      <c r="T92" s="218">
        <v>0</v>
      </c>
      <c r="U92" s="219">
        <v>0</v>
      </c>
      <c r="V92" s="20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</row>
    <row r="93" spans="1:49" s="211" customFormat="1" ht="9" customHeight="1">
      <c r="A93" s="165"/>
      <c r="B93" s="221" t="s">
        <v>178</v>
      </c>
      <c r="C93" s="217" t="s">
        <v>179</v>
      </c>
      <c r="D93" s="218">
        <v>53</v>
      </c>
      <c r="E93" s="218">
        <v>54</v>
      </c>
      <c r="F93" s="205">
        <v>101.9</v>
      </c>
      <c r="G93" s="218">
        <v>56</v>
      </c>
      <c r="H93" s="218">
        <v>46</v>
      </c>
      <c r="I93" s="205">
        <v>82.1</v>
      </c>
      <c r="J93" s="218">
        <v>1</v>
      </c>
      <c r="K93" s="218">
        <v>0</v>
      </c>
      <c r="L93" s="205">
        <v>0</v>
      </c>
      <c r="M93" s="218">
        <v>5</v>
      </c>
      <c r="N93" s="218">
        <v>6</v>
      </c>
      <c r="O93" s="219">
        <v>120</v>
      </c>
      <c r="P93" s="218">
        <v>0</v>
      </c>
      <c r="Q93" s="218">
        <v>0</v>
      </c>
      <c r="R93" s="219">
        <v>0</v>
      </c>
      <c r="S93" s="218">
        <v>0</v>
      </c>
      <c r="T93" s="218">
        <v>0</v>
      </c>
      <c r="U93" s="219">
        <v>0</v>
      </c>
      <c r="V93" s="20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</row>
    <row r="94" spans="1:49" s="211" customFormat="1" ht="9" customHeight="1">
      <c r="A94" s="216"/>
      <c r="B94" s="221"/>
      <c r="C94" s="217"/>
      <c r="D94" s="218"/>
      <c r="E94" s="218"/>
      <c r="F94" s="205"/>
      <c r="G94" s="218"/>
      <c r="H94" s="218"/>
      <c r="I94" s="205"/>
      <c r="J94" s="218"/>
      <c r="K94" s="218"/>
      <c r="L94" s="205"/>
      <c r="M94" s="218"/>
      <c r="N94" s="218"/>
      <c r="O94" s="219"/>
      <c r="P94" s="218"/>
      <c r="Q94" s="218"/>
      <c r="R94" s="219"/>
      <c r="S94" s="218"/>
      <c r="T94" s="218"/>
      <c r="U94" s="219"/>
      <c r="V94" s="20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65"/>
      <c r="AM94" s="165"/>
      <c r="AN94" s="165"/>
      <c r="AO94" s="165"/>
      <c r="AP94" s="165"/>
      <c r="AQ94" s="165"/>
      <c r="AR94" s="165"/>
      <c r="AS94" s="165"/>
      <c r="AT94" s="165"/>
      <c r="AU94" s="165"/>
      <c r="AV94" s="165"/>
      <c r="AW94" s="165"/>
    </row>
    <row r="95" spans="1:49" s="211" customFormat="1" ht="9" customHeight="1">
      <c r="A95" s="212" t="s">
        <v>438</v>
      </c>
      <c r="B95" s="221"/>
      <c r="C95" s="217"/>
      <c r="D95" s="218">
        <f>SUM(D97:D103)</f>
        <v>668</v>
      </c>
      <c r="E95" s="218">
        <f>SUM(E97:E103)</f>
        <v>503</v>
      </c>
      <c r="F95" s="205">
        <f>(E95/D95)*100</f>
        <v>75.2994011976048</v>
      </c>
      <c r="G95" s="218">
        <f>SUM(G97:G103)</f>
        <v>206</v>
      </c>
      <c r="H95" s="218">
        <f>SUM(H97:H103)</f>
        <v>175</v>
      </c>
      <c r="I95" s="205">
        <f>(H95/G95)*100</f>
        <v>84.9514563106796</v>
      </c>
      <c r="J95" s="218">
        <f>SUM(J97:J103)</f>
        <v>23</v>
      </c>
      <c r="K95" s="218">
        <f>SUM(K97:K103)</f>
        <v>16</v>
      </c>
      <c r="L95" s="205">
        <f>(K95/J95)*100</f>
        <v>69.56521739130434</v>
      </c>
      <c r="M95" s="218">
        <f>SUM(M97:M103)</f>
        <v>66</v>
      </c>
      <c r="N95" s="218">
        <f>SUM(N97:N103)</f>
        <v>44</v>
      </c>
      <c r="O95" s="205">
        <f>(N95/M95)*100</f>
        <v>66.66666666666666</v>
      </c>
      <c r="P95" s="218">
        <f>SUM(P97:P103)</f>
        <v>113</v>
      </c>
      <c r="Q95" s="218">
        <f>SUM(Q97:Q103)</f>
        <v>83</v>
      </c>
      <c r="R95" s="205">
        <f>(Q95/P95)*100</f>
        <v>73.45132743362832</v>
      </c>
      <c r="S95" s="218">
        <f>SUM(S97:S103)</f>
        <v>12</v>
      </c>
      <c r="T95" s="218">
        <f>SUM(T97:T103)</f>
        <v>11</v>
      </c>
      <c r="U95" s="205">
        <f>(T95/S95)*100</f>
        <v>91.66666666666666</v>
      </c>
      <c r="V95" s="20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  <c r="AH95" s="165"/>
      <c r="AI95" s="165"/>
      <c r="AJ95" s="165"/>
      <c r="AK95" s="165"/>
      <c r="AL95" s="165"/>
      <c r="AM95" s="165"/>
      <c r="AN95" s="165"/>
      <c r="AO95" s="165"/>
      <c r="AP95" s="165"/>
      <c r="AQ95" s="165"/>
      <c r="AR95" s="165"/>
      <c r="AS95" s="165"/>
      <c r="AT95" s="165"/>
      <c r="AU95" s="165"/>
      <c r="AV95" s="165"/>
      <c r="AW95" s="165"/>
    </row>
    <row r="96" spans="1:49" s="211" customFormat="1" ht="3.75" customHeight="1">
      <c r="A96" s="216"/>
      <c r="B96" s="221"/>
      <c r="C96" s="217"/>
      <c r="D96" s="218"/>
      <c r="E96" s="218"/>
      <c r="F96" s="205"/>
      <c r="G96" s="218"/>
      <c r="H96" s="218"/>
      <c r="I96" s="205"/>
      <c r="J96" s="218"/>
      <c r="K96" s="218"/>
      <c r="L96" s="205"/>
      <c r="M96" s="218"/>
      <c r="N96" s="218"/>
      <c r="O96" s="219"/>
      <c r="P96" s="218"/>
      <c r="Q96" s="218"/>
      <c r="R96" s="219"/>
      <c r="S96" s="218"/>
      <c r="T96" s="218"/>
      <c r="U96" s="219"/>
      <c r="V96" s="20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165"/>
      <c r="AJ96" s="165"/>
      <c r="AK96" s="165"/>
      <c r="AL96" s="165"/>
      <c r="AM96" s="165"/>
      <c r="AN96" s="165"/>
      <c r="AO96" s="165"/>
      <c r="AP96" s="165"/>
      <c r="AQ96" s="165"/>
      <c r="AR96" s="165"/>
      <c r="AS96" s="165"/>
      <c r="AT96" s="165"/>
      <c r="AU96" s="165"/>
      <c r="AV96" s="165"/>
      <c r="AW96" s="165"/>
    </row>
    <row r="97" spans="1:49" s="211" customFormat="1" ht="9" customHeight="1">
      <c r="A97" s="216" t="s">
        <v>181</v>
      </c>
      <c r="B97" s="221" t="s">
        <v>182</v>
      </c>
      <c r="C97" s="217" t="s">
        <v>183</v>
      </c>
      <c r="D97" s="218">
        <v>97</v>
      </c>
      <c r="E97" s="218">
        <v>74</v>
      </c>
      <c r="F97" s="205">
        <v>76.3</v>
      </c>
      <c r="G97" s="218">
        <v>38</v>
      </c>
      <c r="H97" s="218">
        <v>37</v>
      </c>
      <c r="I97" s="205">
        <v>97.4</v>
      </c>
      <c r="J97" s="218">
        <v>9</v>
      </c>
      <c r="K97" s="218">
        <v>7</v>
      </c>
      <c r="L97" s="205">
        <v>77.8</v>
      </c>
      <c r="M97" s="218">
        <v>0</v>
      </c>
      <c r="N97" s="218">
        <v>0</v>
      </c>
      <c r="O97" s="205">
        <v>0</v>
      </c>
      <c r="P97" s="218">
        <v>0</v>
      </c>
      <c r="Q97" s="218">
        <v>0</v>
      </c>
      <c r="R97" s="219">
        <v>0</v>
      </c>
      <c r="S97" s="218">
        <v>0</v>
      </c>
      <c r="T97" s="218">
        <v>0</v>
      </c>
      <c r="U97" s="219">
        <v>0</v>
      </c>
      <c r="V97" s="20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5"/>
      <c r="AN97" s="165"/>
      <c r="AO97" s="165"/>
      <c r="AP97" s="165"/>
      <c r="AQ97" s="165"/>
      <c r="AR97" s="165"/>
      <c r="AS97" s="165"/>
      <c r="AT97" s="165"/>
      <c r="AU97" s="165"/>
      <c r="AV97" s="165"/>
      <c r="AW97" s="165"/>
    </row>
    <row r="98" spans="1:49" s="211" customFormat="1" ht="9" customHeight="1">
      <c r="A98" s="216"/>
      <c r="B98" s="221" t="s">
        <v>184</v>
      </c>
      <c r="C98" s="217" t="s">
        <v>185</v>
      </c>
      <c r="D98" s="218">
        <v>130</v>
      </c>
      <c r="E98" s="218">
        <v>96</v>
      </c>
      <c r="F98" s="205">
        <v>73.8</v>
      </c>
      <c r="G98" s="218">
        <v>73</v>
      </c>
      <c r="H98" s="218">
        <v>57</v>
      </c>
      <c r="I98" s="205">
        <v>78.1</v>
      </c>
      <c r="J98" s="218">
        <v>4</v>
      </c>
      <c r="K98" s="218">
        <v>3</v>
      </c>
      <c r="L98" s="205">
        <v>75</v>
      </c>
      <c r="M98" s="218">
        <v>0</v>
      </c>
      <c r="N98" s="218">
        <v>0</v>
      </c>
      <c r="O98" s="219">
        <v>0</v>
      </c>
      <c r="P98" s="218">
        <v>0</v>
      </c>
      <c r="Q98" s="218">
        <v>0</v>
      </c>
      <c r="R98" s="219">
        <v>0</v>
      </c>
      <c r="S98" s="218">
        <v>0</v>
      </c>
      <c r="T98" s="218">
        <v>0</v>
      </c>
      <c r="U98" s="219">
        <v>0</v>
      </c>
      <c r="V98" s="20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  <c r="AI98" s="165"/>
      <c r="AJ98" s="165"/>
      <c r="AK98" s="165"/>
      <c r="AL98" s="165"/>
      <c r="AM98" s="165"/>
      <c r="AN98" s="165"/>
      <c r="AO98" s="165"/>
      <c r="AP98" s="165"/>
      <c r="AQ98" s="165"/>
      <c r="AR98" s="165"/>
      <c r="AS98" s="165"/>
      <c r="AT98" s="165"/>
      <c r="AU98" s="165"/>
      <c r="AV98" s="165"/>
      <c r="AW98" s="165"/>
    </row>
    <row r="99" spans="1:49" s="211" customFormat="1" ht="9" customHeight="1">
      <c r="A99" s="216"/>
      <c r="B99" s="221" t="s">
        <v>186</v>
      </c>
      <c r="C99" s="217" t="s">
        <v>187</v>
      </c>
      <c r="D99" s="218">
        <v>109</v>
      </c>
      <c r="E99" s="218">
        <v>66</v>
      </c>
      <c r="F99" s="205">
        <v>60.6</v>
      </c>
      <c r="G99" s="218">
        <v>49</v>
      </c>
      <c r="H99" s="218">
        <v>38</v>
      </c>
      <c r="I99" s="205">
        <v>77.6</v>
      </c>
      <c r="J99" s="218">
        <v>5</v>
      </c>
      <c r="K99" s="218">
        <v>4</v>
      </c>
      <c r="L99" s="219">
        <v>80</v>
      </c>
      <c r="M99" s="218">
        <v>8</v>
      </c>
      <c r="N99" s="218">
        <v>6</v>
      </c>
      <c r="O99" s="219">
        <v>75</v>
      </c>
      <c r="P99" s="218">
        <v>36</v>
      </c>
      <c r="Q99" s="218">
        <v>28</v>
      </c>
      <c r="R99" s="219">
        <v>78</v>
      </c>
      <c r="S99" s="218">
        <v>0</v>
      </c>
      <c r="T99" s="218">
        <v>0</v>
      </c>
      <c r="U99" s="219">
        <v>0</v>
      </c>
      <c r="V99" s="20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5"/>
      <c r="AN99" s="165"/>
      <c r="AO99" s="165"/>
      <c r="AP99" s="165"/>
      <c r="AQ99" s="165"/>
      <c r="AR99" s="165"/>
      <c r="AS99" s="165"/>
      <c r="AT99" s="165"/>
      <c r="AU99" s="165"/>
      <c r="AV99" s="165"/>
      <c r="AW99" s="165"/>
    </row>
    <row r="100" spans="1:49" s="211" customFormat="1" ht="9" customHeight="1">
      <c r="A100" s="216"/>
      <c r="B100" s="221" t="s">
        <v>188</v>
      </c>
      <c r="C100" s="217" t="s">
        <v>189</v>
      </c>
      <c r="D100" s="218">
        <v>102</v>
      </c>
      <c r="E100" s="218">
        <v>81</v>
      </c>
      <c r="F100" s="205">
        <v>79.4</v>
      </c>
      <c r="G100" s="218">
        <v>0</v>
      </c>
      <c r="H100" s="218">
        <v>0</v>
      </c>
      <c r="I100" s="205">
        <v>0</v>
      </c>
      <c r="J100" s="218">
        <v>5</v>
      </c>
      <c r="K100" s="218">
        <v>2</v>
      </c>
      <c r="L100" s="205">
        <v>40</v>
      </c>
      <c r="M100" s="218">
        <v>38</v>
      </c>
      <c r="N100" s="218">
        <v>25</v>
      </c>
      <c r="O100" s="205">
        <v>65.8</v>
      </c>
      <c r="P100" s="218">
        <v>57</v>
      </c>
      <c r="Q100" s="218">
        <v>38</v>
      </c>
      <c r="R100" s="205">
        <v>67</v>
      </c>
      <c r="S100" s="218">
        <v>0</v>
      </c>
      <c r="T100" s="218">
        <v>0</v>
      </c>
      <c r="U100" s="219">
        <v>0</v>
      </c>
      <c r="V100" s="20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  <c r="AI100" s="165"/>
      <c r="AJ100" s="165"/>
      <c r="AK100" s="165"/>
      <c r="AL100" s="165"/>
      <c r="AM100" s="165"/>
      <c r="AN100" s="165"/>
      <c r="AO100" s="165"/>
      <c r="AP100" s="165"/>
      <c r="AQ100" s="165"/>
      <c r="AR100" s="165"/>
      <c r="AS100" s="165"/>
      <c r="AT100" s="165"/>
      <c r="AU100" s="165"/>
      <c r="AV100" s="165"/>
      <c r="AW100" s="165"/>
    </row>
    <row r="101" spans="1:49" s="211" customFormat="1" ht="9">
      <c r="A101" s="216"/>
      <c r="B101" s="221" t="s">
        <v>503</v>
      </c>
      <c r="C101" s="217" t="s">
        <v>191</v>
      </c>
      <c r="D101" s="218">
        <v>59</v>
      </c>
      <c r="E101" s="218">
        <v>41</v>
      </c>
      <c r="F101" s="205">
        <v>69.5</v>
      </c>
      <c r="G101" s="218">
        <v>17</v>
      </c>
      <c r="H101" s="218">
        <v>16</v>
      </c>
      <c r="I101" s="205">
        <v>94.1</v>
      </c>
      <c r="J101" s="218">
        <v>0</v>
      </c>
      <c r="K101" s="218">
        <v>0</v>
      </c>
      <c r="L101" s="205">
        <v>0</v>
      </c>
      <c r="M101" s="218">
        <v>0</v>
      </c>
      <c r="N101" s="218">
        <v>0</v>
      </c>
      <c r="O101" s="205">
        <v>0</v>
      </c>
      <c r="P101" s="218">
        <v>0</v>
      </c>
      <c r="Q101" s="218">
        <v>0</v>
      </c>
      <c r="R101" s="205">
        <v>0</v>
      </c>
      <c r="S101" s="218">
        <v>0</v>
      </c>
      <c r="T101" s="218">
        <v>0</v>
      </c>
      <c r="U101" s="219">
        <v>0</v>
      </c>
      <c r="V101" s="20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  <c r="AP101" s="165"/>
      <c r="AQ101" s="165"/>
      <c r="AR101" s="165"/>
      <c r="AS101" s="165"/>
      <c r="AT101" s="165"/>
      <c r="AU101" s="165"/>
      <c r="AV101" s="165"/>
      <c r="AW101" s="165"/>
    </row>
    <row r="102" spans="1:49" s="211" customFormat="1" ht="9">
      <c r="A102" s="216" t="s">
        <v>192</v>
      </c>
      <c r="B102" s="221" t="s">
        <v>193</v>
      </c>
      <c r="C102" s="217" t="s">
        <v>194</v>
      </c>
      <c r="D102" s="218">
        <v>171</v>
      </c>
      <c r="E102" s="218">
        <v>145</v>
      </c>
      <c r="F102" s="205">
        <v>84.8</v>
      </c>
      <c r="G102" s="218">
        <v>29</v>
      </c>
      <c r="H102" s="218">
        <v>27</v>
      </c>
      <c r="I102" s="205">
        <v>93.1</v>
      </c>
      <c r="J102" s="218">
        <v>0</v>
      </c>
      <c r="K102" s="218">
        <v>0</v>
      </c>
      <c r="L102" s="205">
        <v>0</v>
      </c>
      <c r="M102" s="218">
        <v>20</v>
      </c>
      <c r="N102" s="218">
        <v>13</v>
      </c>
      <c r="O102" s="219">
        <v>65</v>
      </c>
      <c r="P102" s="218">
        <v>20</v>
      </c>
      <c r="Q102" s="218">
        <v>17</v>
      </c>
      <c r="R102" s="219">
        <v>85</v>
      </c>
      <c r="S102" s="218">
        <v>12</v>
      </c>
      <c r="T102" s="218">
        <v>11</v>
      </c>
      <c r="U102" s="219">
        <v>92</v>
      </c>
      <c r="V102" s="20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5"/>
      <c r="AQ102" s="165"/>
      <c r="AR102" s="165"/>
      <c r="AS102" s="165"/>
      <c r="AT102" s="165"/>
      <c r="AU102" s="165"/>
      <c r="AV102" s="165"/>
      <c r="AW102" s="165"/>
    </row>
    <row r="103" spans="1:49" s="211" customFormat="1" ht="9">
      <c r="A103" s="222"/>
      <c r="B103" s="222"/>
      <c r="C103" s="222"/>
      <c r="D103" s="223"/>
      <c r="E103" s="218"/>
      <c r="F103" s="205"/>
      <c r="G103" s="218"/>
      <c r="H103" s="218"/>
      <c r="I103" s="205"/>
      <c r="J103" s="218"/>
      <c r="K103" s="218"/>
      <c r="L103" s="219"/>
      <c r="M103" s="218"/>
      <c r="N103" s="218"/>
      <c r="O103" s="205"/>
      <c r="P103" s="218"/>
      <c r="Q103" s="218"/>
      <c r="R103" s="205"/>
      <c r="S103" s="218"/>
      <c r="T103" s="218"/>
      <c r="U103" s="219"/>
      <c r="V103" s="20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/>
      <c r="AQ103" s="165"/>
      <c r="AR103" s="165"/>
      <c r="AS103" s="165"/>
      <c r="AT103" s="165"/>
      <c r="AU103" s="165"/>
      <c r="AV103" s="165"/>
      <c r="AW103" s="165"/>
    </row>
    <row r="104" spans="1:49" s="211" customFormat="1" ht="9">
      <c r="A104" s="216"/>
      <c r="B104" s="221"/>
      <c r="C104" s="217"/>
      <c r="D104" s="218"/>
      <c r="E104" s="218"/>
      <c r="F104" s="205"/>
      <c r="G104" s="218"/>
      <c r="H104" s="218"/>
      <c r="I104" s="205"/>
      <c r="J104" s="218"/>
      <c r="K104" s="218"/>
      <c r="L104" s="219"/>
      <c r="M104" s="218"/>
      <c r="N104" s="218"/>
      <c r="O104" s="219"/>
      <c r="P104" s="218"/>
      <c r="Q104" s="218"/>
      <c r="R104" s="219"/>
      <c r="S104" s="218"/>
      <c r="T104" s="218"/>
      <c r="U104" s="219"/>
      <c r="V104" s="20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5"/>
      <c r="AL104" s="165"/>
      <c r="AM104" s="165"/>
      <c r="AN104" s="165"/>
      <c r="AO104" s="165"/>
      <c r="AP104" s="165"/>
      <c r="AQ104" s="165"/>
      <c r="AR104" s="165"/>
      <c r="AS104" s="165"/>
      <c r="AT104" s="165"/>
      <c r="AU104" s="165"/>
      <c r="AV104" s="165"/>
      <c r="AW104" s="165"/>
    </row>
    <row r="105" spans="1:49" s="211" customFormat="1" ht="9">
      <c r="A105" s="212" t="s">
        <v>504</v>
      </c>
      <c r="B105" s="221"/>
      <c r="C105" s="217"/>
      <c r="D105" s="218">
        <f>SUM(D107:D113)</f>
        <v>398</v>
      </c>
      <c r="E105" s="218">
        <f>SUM(E107:E113)</f>
        <v>339</v>
      </c>
      <c r="F105" s="205">
        <f>(E105/D105)*100</f>
        <v>85.17587939698493</v>
      </c>
      <c r="G105" s="218">
        <f>SUM(G107:G113)</f>
        <v>221</v>
      </c>
      <c r="H105" s="218">
        <f>SUM(H107:H113)</f>
        <v>180</v>
      </c>
      <c r="I105" s="205">
        <f>(H105/G105)*100</f>
        <v>81.44796380090497</v>
      </c>
      <c r="J105" s="218">
        <f>SUM(J107:J113)</f>
        <v>15</v>
      </c>
      <c r="K105" s="218">
        <f>SUM(K107:K113)</f>
        <v>11</v>
      </c>
      <c r="L105" s="205">
        <f>(K105/J105)*100</f>
        <v>73.33333333333333</v>
      </c>
      <c r="M105" s="218">
        <f>SUM(M107:M113)</f>
        <v>22</v>
      </c>
      <c r="N105" s="218">
        <f>SUM(N107:N113)</f>
        <v>11</v>
      </c>
      <c r="O105" s="205">
        <f>(N105/M105)*100</f>
        <v>50</v>
      </c>
      <c r="P105" s="218">
        <f>SUM(P107:P113)</f>
        <v>90</v>
      </c>
      <c r="Q105" s="218">
        <f>SUM(Q107:Q113)</f>
        <v>60</v>
      </c>
      <c r="R105" s="205">
        <f>(Q105/P105)*100</f>
        <v>66.66666666666666</v>
      </c>
      <c r="S105" s="218">
        <f>SUM(S107:S113)</f>
        <v>0</v>
      </c>
      <c r="T105" s="218">
        <f>SUM(T107:T113)</f>
        <v>0</v>
      </c>
      <c r="U105" s="219">
        <v>0</v>
      </c>
      <c r="V105" s="20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5"/>
      <c r="AT105" s="165"/>
      <c r="AU105" s="165"/>
      <c r="AV105" s="165"/>
      <c r="AW105" s="165"/>
    </row>
    <row r="106" spans="1:49" s="211" customFormat="1" ht="3.75" customHeight="1">
      <c r="A106" s="216"/>
      <c r="B106" s="221"/>
      <c r="C106" s="217"/>
      <c r="D106" s="218"/>
      <c r="E106" s="218"/>
      <c r="F106" s="205"/>
      <c r="G106" s="218"/>
      <c r="H106" s="218"/>
      <c r="I106" s="205"/>
      <c r="J106" s="218"/>
      <c r="K106" s="218"/>
      <c r="L106" s="219"/>
      <c r="M106" s="218"/>
      <c r="N106" s="218"/>
      <c r="O106" s="219"/>
      <c r="P106" s="218"/>
      <c r="Q106" s="218"/>
      <c r="R106" s="219"/>
      <c r="S106" s="218"/>
      <c r="T106" s="218"/>
      <c r="U106" s="219"/>
      <c r="V106" s="20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65"/>
      <c r="AK106" s="165"/>
      <c r="AL106" s="165"/>
      <c r="AM106" s="165"/>
      <c r="AN106" s="165"/>
      <c r="AO106" s="165"/>
      <c r="AP106" s="165"/>
      <c r="AQ106" s="165"/>
      <c r="AR106" s="165"/>
      <c r="AS106" s="165"/>
      <c r="AT106" s="165"/>
      <c r="AU106" s="165"/>
      <c r="AV106" s="165"/>
      <c r="AW106" s="165"/>
    </row>
    <row r="107" spans="1:49" s="211" customFormat="1" ht="9">
      <c r="A107" s="216" t="s">
        <v>196</v>
      </c>
      <c r="B107" s="221" t="s">
        <v>440</v>
      </c>
      <c r="C107" s="217" t="s">
        <v>198</v>
      </c>
      <c r="D107" s="218">
        <v>73</v>
      </c>
      <c r="E107" s="218">
        <v>57</v>
      </c>
      <c r="F107" s="205">
        <v>78.1</v>
      </c>
      <c r="G107" s="218">
        <v>22</v>
      </c>
      <c r="H107" s="218">
        <v>3</v>
      </c>
      <c r="I107" s="205">
        <v>13.6</v>
      </c>
      <c r="J107" s="218">
        <v>6</v>
      </c>
      <c r="K107" s="218">
        <v>5</v>
      </c>
      <c r="L107" s="205">
        <v>83.3</v>
      </c>
      <c r="M107" s="218">
        <v>22</v>
      </c>
      <c r="N107" s="218">
        <v>11</v>
      </c>
      <c r="O107" s="205">
        <v>50</v>
      </c>
      <c r="P107" s="218">
        <v>0</v>
      </c>
      <c r="Q107" s="218">
        <v>0</v>
      </c>
      <c r="R107" s="219">
        <v>0</v>
      </c>
      <c r="S107" s="218">
        <v>0</v>
      </c>
      <c r="T107" s="218">
        <v>0</v>
      </c>
      <c r="U107" s="219">
        <v>0</v>
      </c>
      <c r="V107" s="20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5"/>
      <c r="AT107" s="165"/>
      <c r="AU107" s="165"/>
      <c r="AV107" s="165"/>
      <c r="AW107" s="165"/>
    </row>
    <row r="108" spans="1:49" s="211" customFormat="1" ht="9">
      <c r="A108" s="165"/>
      <c r="B108" s="221" t="s">
        <v>199</v>
      </c>
      <c r="C108" s="217" t="s">
        <v>200</v>
      </c>
      <c r="D108" s="218">
        <v>47</v>
      </c>
      <c r="E108" s="218">
        <v>50</v>
      </c>
      <c r="F108" s="205">
        <v>106.4</v>
      </c>
      <c r="G108" s="218">
        <v>12</v>
      </c>
      <c r="H108" s="218">
        <v>8</v>
      </c>
      <c r="I108" s="205">
        <v>66.7</v>
      </c>
      <c r="J108" s="218">
        <v>0</v>
      </c>
      <c r="K108" s="218">
        <v>0</v>
      </c>
      <c r="L108" s="205">
        <v>0</v>
      </c>
      <c r="M108" s="218">
        <v>0</v>
      </c>
      <c r="N108" s="218">
        <v>0</v>
      </c>
      <c r="O108" s="219">
        <v>0</v>
      </c>
      <c r="P108" s="218">
        <v>0</v>
      </c>
      <c r="Q108" s="218">
        <v>0</v>
      </c>
      <c r="R108" s="219">
        <v>0</v>
      </c>
      <c r="S108" s="218">
        <v>0</v>
      </c>
      <c r="T108" s="218">
        <v>0</v>
      </c>
      <c r="U108" s="219">
        <v>0</v>
      </c>
      <c r="V108" s="20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5"/>
      <c r="AR108" s="165"/>
      <c r="AS108" s="165"/>
      <c r="AT108" s="165"/>
      <c r="AU108" s="165"/>
      <c r="AV108" s="165"/>
      <c r="AW108" s="165"/>
    </row>
    <row r="109" spans="1:49" s="211" customFormat="1" ht="9">
      <c r="A109" s="216" t="s">
        <v>201</v>
      </c>
      <c r="B109" s="221" t="s">
        <v>202</v>
      </c>
      <c r="C109" s="217" t="s">
        <v>203</v>
      </c>
      <c r="D109" s="218">
        <v>74</v>
      </c>
      <c r="E109" s="218">
        <v>53</v>
      </c>
      <c r="F109" s="205">
        <v>71.6</v>
      </c>
      <c r="G109" s="218">
        <v>42</v>
      </c>
      <c r="H109" s="218">
        <v>41</v>
      </c>
      <c r="I109" s="205">
        <v>97.6</v>
      </c>
      <c r="J109" s="218">
        <v>5</v>
      </c>
      <c r="K109" s="218">
        <v>4</v>
      </c>
      <c r="L109" s="205">
        <v>80</v>
      </c>
      <c r="M109" s="218">
        <v>0</v>
      </c>
      <c r="N109" s="218">
        <v>0</v>
      </c>
      <c r="O109" s="205">
        <v>0</v>
      </c>
      <c r="P109" s="218">
        <v>90</v>
      </c>
      <c r="Q109" s="218">
        <v>60</v>
      </c>
      <c r="R109" s="205">
        <v>67</v>
      </c>
      <c r="S109" s="218">
        <v>0</v>
      </c>
      <c r="T109" s="218">
        <v>0</v>
      </c>
      <c r="U109" s="219">
        <v>0</v>
      </c>
      <c r="V109" s="20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65"/>
      <c r="AK109" s="165"/>
      <c r="AL109" s="165"/>
      <c r="AM109" s="165"/>
      <c r="AN109" s="165"/>
      <c r="AO109" s="165"/>
      <c r="AP109" s="165"/>
      <c r="AQ109" s="165"/>
      <c r="AR109" s="165"/>
      <c r="AS109" s="165"/>
      <c r="AT109" s="165"/>
      <c r="AU109" s="165"/>
      <c r="AV109" s="165"/>
      <c r="AW109" s="165"/>
    </row>
    <row r="110" spans="1:49" s="211" customFormat="1" ht="9">
      <c r="A110" s="165"/>
      <c r="B110" s="221" t="s">
        <v>204</v>
      </c>
      <c r="C110" s="217" t="s">
        <v>205</v>
      </c>
      <c r="D110" s="218">
        <v>69</v>
      </c>
      <c r="E110" s="218">
        <v>53</v>
      </c>
      <c r="F110" s="205">
        <v>76.8</v>
      </c>
      <c r="G110" s="218">
        <v>55</v>
      </c>
      <c r="H110" s="218">
        <v>40</v>
      </c>
      <c r="I110" s="205">
        <v>72.7</v>
      </c>
      <c r="J110" s="218">
        <v>0</v>
      </c>
      <c r="K110" s="218">
        <v>0</v>
      </c>
      <c r="L110" s="219">
        <v>0</v>
      </c>
      <c r="M110" s="218">
        <v>0</v>
      </c>
      <c r="N110" s="218">
        <v>0</v>
      </c>
      <c r="O110" s="219">
        <v>0</v>
      </c>
      <c r="P110" s="218">
        <v>0</v>
      </c>
      <c r="Q110" s="218">
        <v>0</v>
      </c>
      <c r="R110" s="219">
        <v>0</v>
      </c>
      <c r="S110" s="218">
        <v>0</v>
      </c>
      <c r="T110" s="218">
        <v>0</v>
      </c>
      <c r="U110" s="219">
        <v>0</v>
      </c>
      <c r="V110" s="20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65"/>
      <c r="AK110" s="165"/>
      <c r="AL110" s="165"/>
      <c r="AM110" s="165"/>
      <c r="AN110" s="165"/>
      <c r="AO110" s="165"/>
      <c r="AP110" s="165"/>
      <c r="AQ110" s="165"/>
      <c r="AR110" s="165"/>
      <c r="AS110" s="165"/>
      <c r="AT110" s="165"/>
      <c r="AU110" s="165"/>
      <c r="AV110" s="165"/>
      <c r="AW110" s="165"/>
    </row>
    <row r="111" spans="1:49" s="211" customFormat="1" ht="9">
      <c r="A111" s="165"/>
      <c r="B111" s="221" t="s">
        <v>206</v>
      </c>
      <c r="C111" s="217" t="s">
        <v>207</v>
      </c>
      <c r="D111" s="218">
        <v>31</v>
      </c>
      <c r="E111" s="218">
        <v>30</v>
      </c>
      <c r="F111" s="205">
        <v>96.8</v>
      </c>
      <c r="G111" s="218">
        <v>50</v>
      </c>
      <c r="H111" s="218">
        <v>57</v>
      </c>
      <c r="I111" s="205">
        <v>114</v>
      </c>
      <c r="J111" s="218">
        <v>0</v>
      </c>
      <c r="K111" s="218">
        <v>0</v>
      </c>
      <c r="L111" s="219">
        <v>0</v>
      </c>
      <c r="M111" s="218">
        <v>0</v>
      </c>
      <c r="N111" s="218">
        <v>0</v>
      </c>
      <c r="O111" s="219">
        <v>0</v>
      </c>
      <c r="P111" s="218">
        <v>0</v>
      </c>
      <c r="Q111" s="218">
        <v>0</v>
      </c>
      <c r="R111" s="219">
        <v>0</v>
      </c>
      <c r="S111" s="218">
        <v>0</v>
      </c>
      <c r="T111" s="218">
        <v>0</v>
      </c>
      <c r="U111" s="219">
        <v>0</v>
      </c>
      <c r="V111" s="20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65"/>
      <c r="AK111" s="165"/>
      <c r="AL111" s="165"/>
      <c r="AM111" s="165"/>
      <c r="AN111" s="165"/>
      <c r="AO111" s="165"/>
      <c r="AP111" s="165"/>
      <c r="AQ111" s="165"/>
      <c r="AR111" s="165"/>
      <c r="AS111" s="165"/>
      <c r="AT111" s="165"/>
      <c r="AU111" s="165"/>
      <c r="AV111" s="165"/>
      <c r="AW111" s="165"/>
    </row>
    <row r="112" spans="1:49" s="211" customFormat="1" ht="9">
      <c r="A112" s="165"/>
      <c r="B112" s="221" t="s">
        <v>208</v>
      </c>
      <c r="C112" s="217" t="s">
        <v>209</v>
      </c>
      <c r="D112" s="218">
        <v>69</v>
      </c>
      <c r="E112" s="218">
        <v>63</v>
      </c>
      <c r="F112" s="205">
        <v>91.3</v>
      </c>
      <c r="G112" s="218">
        <v>10</v>
      </c>
      <c r="H112" s="218">
        <v>10</v>
      </c>
      <c r="I112" s="205">
        <v>100</v>
      </c>
      <c r="J112" s="218">
        <v>4</v>
      </c>
      <c r="K112" s="218">
        <v>2</v>
      </c>
      <c r="L112" s="205">
        <v>50</v>
      </c>
      <c r="M112" s="218">
        <v>0</v>
      </c>
      <c r="N112" s="218">
        <v>0</v>
      </c>
      <c r="O112" s="219">
        <v>0</v>
      </c>
      <c r="P112" s="218">
        <v>0</v>
      </c>
      <c r="Q112" s="218">
        <v>0</v>
      </c>
      <c r="R112" s="219">
        <v>0</v>
      </c>
      <c r="S112" s="218">
        <v>0</v>
      </c>
      <c r="T112" s="218">
        <v>0</v>
      </c>
      <c r="U112" s="219">
        <v>0</v>
      </c>
      <c r="V112" s="20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65"/>
      <c r="AK112" s="165"/>
      <c r="AL112" s="165"/>
      <c r="AM112" s="165"/>
      <c r="AN112" s="165"/>
      <c r="AO112" s="165"/>
      <c r="AP112" s="165"/>
      <c r="AQ112" s="165"/>
      <c r="AR112" s="165"/>
      <c r="AS112" s="165"/>
      <c r="AT112" s="165"/>
      <c r="AU112" s="165"/>
      <c r="AV112" s="165"/>
      <c r="AW112" s="165"/>
    </row>
    <row r="113" spans="1:49" s="211" customFormat="1" ht="9">
      <c r="A113" s="216" t="s">
        <v>129</v>
      </c>
      <c r="B113" s="217" t="s">
        <v>210</v>
      </c>
      <c r="C113" s="217" t="s">
        <v>211</v>
      </c>
      <c r="D113" s="218">
        <v>35</v>
      </c>
      <c r="E113" s="218">
        <v>33</v>
      </c>
      <c r="F113" s="205">
        <v>94.3</v>
      </c>
      <c r="G113" s="218">
        <v>30</v>
      </c>
      <c r="H113" s="218">
        <v>21</v>
      </c>
      <c r="I113" s="205">
        <v>70</v>
      </c>
      <c r="J113" s="218">
        <v>0</v>
      </c>
      <c r="K113" s="218">
        <v>0</v>
      </c>
      <c r="L113" s="219">
        <v>0</v>
      </c>
      <c r="M113" s="218">
        <v>0</v>
      </c>
      <c r="N113" s="218">
        <v>0</v>
      </c>
      <c r="O113" s="219">
        <v>0</v>
      </c>
      <c r="P113" s="218">
        <v>0</v>
      </c>
      <c r="Q113" s="218">
        <v>0</v>
      </c>
      <c r="R113" s="219">
        <v>0</v>
      </c>
      <c r="S113" s="218">
        <v>0</v>
      </c>
      <c r="T113" s="218">
        <v>0</v>
      </c>
      <c r="U113" s="219">
        <v>0</v>
      </c>
      <c r="V113" s="20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5"/>
      <c r="AK113" s="165"/>
      <c r="AL113" s="165"/>
      <c r="AM113" s="165"/>
      <c r="AN113" s="165"/>
      <c r="AO113" s="165"/>
      <c r="AP113" s="165"/>
      <c r="AQ113" s="165"/>
      <c r="AR113" s="165"/>
      <c r="AS113" s="165"/>
      <c r="AT113" s="165"/>
      <c r="AU113" s="165"/>
      <c r="AV113" s="165"/>
      <c r="AW113" s="165"/>
    </row>
    <row r="114" spans="1:49" s="211" customFormat="1" ht="9">
      <c r="A114" s="216"/>
      <c r="B114" s="221"/>
      <c r="C114" s="217"/>
      <c r="D114" s="218"/>
      <c r="E114" s="218"/>
      <c r="F114" s="205"/>
      <c r="G114" s="218"/>
      <c r="H114" s="218"/>
      <c r="I114" s="205"/>
      <c r="J114" s="218"/>
      <c r="K114" s="218"/>
      <c r="L114" s="219"/>
      <c r="M114" s="218"/>
      <c r="N114" s="218"/>
      <c r="O114" s="219"/>
      <c r="P114" s="218"/>
      <c r="Q114" s="218"/>
      <c r="R114" s="219"/>
      <c r="S114" s="218"/>
      <c r="T114" s="218"/>
      <c r="U114" s="219"/>
      <c r="V114" s="205"/>
      <c r="W114" s="165"/>
      <c r="X114" s="165"/>
      <c r="Y114" s="165"/>
      <c r="Z114" s="165"/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65"/>
      <c r="AK114" s="165"/>
      <c r="AL114" s="165"/>
      <c r="AM114" s="165"/>
      <c r="AN114" s="165"/>
      <c r="AO114" s="165"/>
      <c r="AP114" s="165"/>
      <c r="AQ114" s="165"/>
      <c r="AR114" s="165"/>
      <c r="AS114" s="165"/>
      <c r="AT114" s="165"/>
      <c r="AU114" s="165"/>
      <c r="AV114" s="165"/>
      <c r="AW114" s="165"/>
    </row>
    <row r="115" spans="1:49" s="211" customFormat="1" ht="9">
      <c r="A115" s="212" t="s">
        <v>212</v>
      </c>
      <c r="B115" s="221"/>
      <c r="C115" s="217"/>
      <c r="D115" s="218">
        <f>SUM(D117:D120)</f>
        <v>186</v>
      </c>
      <c r="E115" s="218">
        <f>SUM(E117:E120)</f>
        <v>146</v>
      </c>
      <c r="F115" s="205">
        <f>(E115/D115)*100</f>
        <v>78.49462365591397</v>
      </c>
      <c r="G115" s="218">
        <f>SUM(G117:G120)</f>
        <v>189</v>
      </c>
      <c r="H115" s="218">
        <f>SUM(H117:H120)</f>
        <v>169</v>
      </c>
      <c r="I115" s="205">
        <f>(H115/G115)*100</f>
        <v>89.41798941798942</v>
      </c>
      <c r="J115" s="218">
        <f>SUM(J117:J120)</f>
        <v>9</v>
      </c>
      <c r="K115" s="218">
        <f>SUM(K117:K120)</f>
        <v>6</v>
      </c>
      <c r="L115" s="205">
        <f>(K115/J115)*100</f>
        <v>66.66666666666666</v>
      </c>
      <c r="M115" s="218">
        <f>SUM(M117:M120)</f>
        <v>9</v>
      </c>
      <c r="N115" s="218">
        <f>SUM(N117:N120)</f>
        <v>7</v>
      </c>
      <c r="O115" s="205">
        <f>(N115/M115)*100</f>
        <v>77.77777777777779</v>
      </c>
      <c r="P115" s="218">
        <f>SUM(P117:P120)</f>
        <v>38</v>
      </c>
      <c r="Q115" s="218">
        <f>SUM(Q117:Q120)</f>
        <v>29</v>
      </c>
      <c r="R115" s="205">
        <f>(Q115/P115)*100</f>
        <v>76.31578947368422</v>
      </c>
      <c r="S115" s="218">
        <f>SUM(S117:S120)</f>
        <v>0</v>
      </c>
      <c r="T115" s="218">
        <f>SUM(T117:T120)</f>
        <v>0</v>
      </c>
      <c r="U115" s="219">
        <v>0</v>
      </c>
      <c r="V115" s="20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5"/>
      <c r="AN115" s="165"/>
      <c r="AO115" s="165"/>
      <c r="AP115" s="165"/>
      <c r="AQ115" s="165"/>
      <c r="AR115" s="165"/>
      <c r="AS115" s="165"/>
      <c r="AT115" s="165"/>
      <c r="AU115" s="165"/>
      <c r="AV115" s="165"/>
      <c r="AW115" s="165"/>
    </row>
    <row r="116" spans="1:49" s="211" customFormat="1" ht="3.75" customHeight="1">
      <c r="A116" s="216"/>
      <c r="B116" s="221"/>
      <c r="C116" s="217"/>
      <c r="D116" s="218"/>
      <c r="E116" s="218"/>
      <c r="F116" s="205"/>
      <c r="G116" s="218"/>
      <c r="H116" s="218"/>
      <c r="I116" s="205"/>
      <c r="J116" s="218"/>
      <c r="K116" s="218"/>
      <c r="L116" s="219"/>
      <c r="M116" s="218"/>
      <c r="N116" s="218"/>
      <c r="O116" s="219"/>
      <c r="P116" s="218"/>
      <c r="Q116" s="218"/>
      <c r="R116" s="219"/>
      <c r="S116" s="218"/>
      <c r="T116" s="218"/>
      <c r="U116" s="219"/>
      <c r="V116" s="20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65"/>
      <c r="AL116" s="165"/>
      <c r="AM116" s="165"/>
      <c r="AN116" s="165"/>
      <c r="AO116" s="165"/>
      <c r="AP116" s="165"/>
      <c r="AQ116" s="165"/>
      <c r="AR116" s="165"/>
      <c r="AS116" s="165"/>
      <c r="AT116" s="165"/>
      <c r="AU116" s="165"/>
      <c r="AV116" s="165"/>
      <c r="AW116" s="165"/>
    </row>
    <row r="117" spans="1:49" s="211" customFormat="1" ht="9" customHeight="1">
      <c r="A117" s="216" t="s">
        <v>213</v>
      </c>
      <c r="B117" s="221" t="s">
        <v>214</v>
      </c>
      <c r="C117" s="217" t="s">
        <v>215</v>
      </c>
      <c r="D117" s="218">
        <v>35</v>
      </c>
      <c r="E117" s="218">
        <v>30</v>
      </c>
      <c r="F117" s="205">
        <v>85.7</v>
      </c>
      <c r="G117" s="218">
        <v>57</v>
      </c>
      <c r="H117" s="218">
        <v>49</v>
      </c>
      <c r="I117" s="205">
        <v>86</v>
      </c>
      <c r="J117" s="218">
        <v>0</v>
      </c>
      <c r="K117" s="218">
        <v>0</v>
      </c>
      <c r="L117" s="219">
        <v>0</v>
      </c>
      <c r="M117" s="218">
        <v>0</v>
      </c>
      <c r="N117" s="218">
        <v>0</v>
      </c>
      <c r="O117" s="219">
        <v>0</v>
      </c>
      <c r="P117" s="218">
        <v>0</v>
      </c>
      <c r="Q117" s="218">
        <v>0</v>
      </c>
      <c r="R117" s="219">
        <v>0</v>
      </c>
      <c r="S117" s="218">
        <v>0</v>
      </c>
      <c r="T117" s="218">
        <v>0</v>
      </c>
      <c r="U117" s="219">
        <v>0</v>
      </c>
      <c r="V117" s="20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65"/>
      <c r="AL117" s="165"/>
      <c r="AM117" s="165"/>
      <c r="AN117" s="165"/>
      <c r="AO117" s="165"/>
      <c r="AP117" s="165"/>
      <c r="AQ117" s="165"/>
      <c r="AR117" s="165"/>
      <c r="AS117" s="165"/>
      <c r="AT117" s="165"/>
      <c r="AU117" s="165"/>
      <c r="AV117" s="165"/>
      <c r="AW117" s="165"/>
    </row>
    <row r="118" spans="1:49" s="211" customFormat="1" ht="9" customHeight="1">
      <c r="A118" s="216"/>
      <c r="B118" s="221" t="s">
        <v>216</v>
      </c>
      <c r="C118" s="217" t="s">
        <v>217</v>
      </c>
      <c r="D118" s="218">
        <v>38</v>
      </c>
      <c r="E118" s="218">
        <v>24</v>
      </c>
      <c r="F118" s="205">
        <v>63.2</v>
      </c>
      <c r="G118" s="218">
        <v>34</v>
      </c>
      <c r="H118" s="218">
        <v>33</v>
      </c>
      <c r="I118" s="205">
        <v>97.1</v>
      </c>
      <c r="J118" s="218">
        <v>1</v>
      </c>
      <c r="K118" s="218">
        <v>1</v>
      </c>
      <c r="L118" s="205">
        <v>100</v>
      </c>
      <c r="M118" s="218">
        <v>0</v>
      </c>
      <c r="N118" s="218">
        <v>0</v>
      </c>
      <c r="O118" s="219">
        <v>0</v>
      </c>
      <c r="P118" s="218">
        <v>0</v>
      </c>
      <c r="Q118" s="218">
        <v>0</v>
      </c>
      <c r="R118" s="219">
        <v>0</v>
      </c>
      <c r="S118" s="218">
        <v>0</v>
      </c>
      <c r="T118" s="218">
        <v>0</v>
      </c>
      <c r="U118" s="219">
        <v>0</v>
      </c>
      <c r="V118" s="205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65"/>
      <c r="AK118" s="165"/>
      <c r="AL118" s="165"/>
      <c r="AM118" s="165"/>
      <c r="AN118" s="165"/>
      <c r="AO118" s="165"/>
      <c r="AP118" s="165"/>
      <c r="AQ118" s="165"/>
      <c r="AR118" s="165"/>
      <c r="AS118" s="165"/>
      <c r="AT118" s="165"/>
      <c r="AU118" s="165"/>
      <c r="AV118" s="165"/>
      <c r="AW118" s="165"/>
    </row>
    <row r="119" spans="1:49" s="211" customFormat="1" ht="9" customHeight="1">
      <c r="A119" s="216"/>
      <c r="B119" s="221" t="s">
        <v>441</v>
      </c>
      <c r="C119" s="217" t="s">
        <v>219</v>
      </c>
      <c r="D119" s="218">
        <v>71</v>
      </c>
      <c r="E119" s="218">
        <v>60</v>
      </c>
      <c r="F119" s="205">
        <v>84.5</v>
      </c>
      <c r="G119" s="218">
        <v>25</v>
      </c>
      <c r="H119" s="218">
        <v>11</v>
      </c>
      <c r="I119" s="205">
        <v>44</v>
      </c>
      <c r="J119" s="218">
        <v>8</v>
      </c>
      <c r="K119" s="218">
        <v>5</v>
      </c>
      <c r="L119" s="205">
        <v>62.5</v>
      </c>
      <c r="M119" s="218">
        <v>6</v>
      </c>
      <c r="N119" s="218">
        <v>4</v>
      </c>
      <c r="O119" s="219">
        <v>66.7</v>
      </c>
      <c r="P119" s="218">
        <v>38</v>
      </c>
      <c r="Q119" s="218">
        <v>29</v>
      </c>
      <c r="R119" s="205">
        <v>76</v>
      </c>
      <c r="S119" s="218">
        <v>0</v>
      </c>
      <c r="T119" s="218">
        <v>0</v>
      </c>
      <c r="U119" s="219">
        <v>0</v>
      </c>
      <c r="V119" s="20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65"/>
      <c r="AK119" s="165"/>
      <c r="AL119" s="165"/>
      <c r="AM119" s="165"/>
      <c r="AN119" s="165"/>
      <c r="AO119" s="165"/>
      <c r="AP119" s="165"/>
      <c r="AQ119" s="165"/>
      <c r="AR119" s="165"/>
      <c r="AS119" s="165"/>
      <c r="AT119" s="165"/>
      <c r="AU119" s="165"/>
      <c r="AV119" s="165"/>
      <c r="AW119" s="165"/>
    </row>
    <row r="120" spans="1:49" s="211" customFormat="1" ht="9" customHeight="1">
      <c r="A120" s="216"/>
      <c r="B120" s="221" t="s">
        <v>220</v>
      </c>
      <c r="C120" s="217" t="s">
        <v>221</v>
      </c>
      <c r="D120" s="218">
        <v>42</v>
      </c>
      <c r="E120" s="218">
        <v>32</v>
      </c>
      <c r="F120" s="205">
        <v>76.2</v>
      </c>
      <c r="G120" s="218">
        <v>73</v>
      </c>
      <c r="H120" s="218">
        <v>76</v>
      </c>
      <c r="I120" s="205">
        <v>104.1</v>
      </c>
      <c r="J120" s="218">
        <v>0</v>
      </c>
      <c r="K120" s="218">
        <v>0</v>
      </c>
      <c r="L120" s="205">
        <v>0</v>
      </c>
      <c r="M120" s="218">
        <v>3</v>
      </c>
      <c r="N120" s="218">
        <v>3</v>
      </c>
      <c r="O120" s="219">
        <v>100</v>
      </c>
      <c r="P120" s="218">
        <v>0</v>
      </c>
      <c r="Q120" s="218">
        <v>0</v>
      </c>
      <c r="R120" s="219">
        <v>0</v>
      </c>
      <c r="S120" s="218">
        <v>0</v>
      </c>
      <c r="T120" s="218">
        <v>0</v>
      </c>
      <c r="U120" s="219">
        <v>0</v>
      </c>
      <c r="V120" s="20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65"/>
      <c r="AK120" s="165"/>
      <c r="AL120" s="165"/>
      <c r="AM120" s="165"/>
      <c r="AN120" s="165"/>
      <c r="AO120" s="165"/>
      <c r="AP120" s="165"/>
      <c r="AQ120" s="165"/>
      <c r="AR120" s="165"/>
      <c r="AS120" s="165"/>
      <c r="AT120" s="165"/>
      <c r="AU120" s="165"/>
      <c r="AV120" s="165"/>
      <c r="AW120" s="165"/>
    </row>
    <row r="121" spans="1:49" s="211" customFormat="1" ht="9" customHeight="1">
      <c r="A121" s="216"/>
      <c r="B121" s="221"/>
      <c r="C121" s="217"/>
      <c r="D121" s="218"/>
      <c r="E121" s="218"/>
      <c r="F121" s="205"/>
      <c r="G121" s="218"/>
      <c r="H121" s="218"/>
      <c r="I121" s="205"/>
      <c r="J121" s="218"/>
      <c r="K121" s="218"/>
      <c r="L121" s="205"/>
      <c r="M121" s="218"/>
      <c r="N121" s="218"/>
      <c r="O121" s="219"/>
      <c r="P121" s="218"/>
      <c r="Q121" s="218"/>
      <c r="R121" s="219"/>
      <c r="S121" s="218"/>
      <c r="T121" s="218"/>
      <c r="U121" s="219"/>
      <c r="V121" s="20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65"/>
      <c r="AK121" s="165"/>
      <c r="AL121" s="165"/>
      <c r="AM121" s="165"/>
      <c r="AN121" s="165"/>
      <c r="AO121" s="165"/>
      <c r="AP121" s="165"/>
      <c r="AQ121" s="165"/>
      <c r="AR121" s="165"/>
      <c r="AS121" s="165"/>
      <c r="AT121" s="165"/>
      <c r="AU121" s="165"/>
      <c r="AV121" s="165"/>
      <c r="AW121" s="165"/>
    </row>
    <row r="122" spans="1:49" s="211" customFormat="1" ht="9" customHeight="1">
      <c r="A122" s="212" t="s">
        <v>222</v>
      </c>
      <c r="B122" s="221"/>
      <c r="C122" s="217"/>
      <c r="D122" s="218">
        <f>SUM(D124:D132)</f>
        <v>272</v>
      </c>
      <c r="E122" s="218">
        <f>SUM(E124:E132)</f>
        <v>199</v>
      </c>
      <c r="F122" s="205">
        <f>(E122/D122)*100</f>
        <v>73.16176470588235</v>
      </c>
      <c r="G122" s="218">
        <f>SUM(G124:G132)</f>
        <v>249</v>
      </c>
      <c r="H122" s="218">
        <f>SUM(H124:H132)</f>
        <v>231</v>
      </c>
      <c r="I122" s="205">
        <f>(H122/G122)*100</f>
        <v>92.7710843373494</v>
      </c>
      <c r="J122" s="218">
        <f>SUM(J124:J132)</f>
        <v>6</v>
      </c>
      <c r="K122" s="218">
        <f>SUM(K124:K132)</f>
        <v>3</v>
      </c>
      <c r="L122" s="205">
        <f>(K122/J122)*100</f>
        <v>50</v>
      </c>
      <c r="M122" s="218">
        <f>SUM(M124:M132)</f>
        <v>21</v>
      </c>
      <c r="N122" s="218">
        <f>SUM(N124:N132)</f>
        <v>16</v>
      </c>
      <c r="O122" s="205">
        <f>(N122/M122)*100</f>
        <v>76.19047619047619</v>
      </c>
      <c r="P122" s="218">
        <f>SUM(P124:P132)</f>
        <v>0</v>
      </c>
      <c r="Q122" s="218">
        <f>SUM(Q124:Q132)</f>
        <v>0</v>
      </c>
      <c r="R122" s="219">
        <v>0</v>
      </c>
      <c r="S122" s="218">
        <f>SUM(S124:S132)</f>
        <v>0</v>
      </c>
      <c r="T122" s="218">
        <f>SUM(T124:T132)</f>
        <v>0</v>
      </c>
      <c r="U122" s="219">
        <v>0</v>
      </c>
      <c r="V122" s="20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5"/>
      <c r="AN122" s="165"/>
      <c r="AO122" s="165"/>
      <c r="AP122" s="165"/>
      <c r="AQ122" s="165"/>
      <c r="AR122" s="165"/>
      <c r="AS122" s="165"/>
      <c r="AT122" s="165"/>
      <c r="AU122" s="165"/>
      <c r="AV122" s="165"/>
      <c r="AW122" s="165"/>
    </row>
    <row r="123" spans="1:49" s="211" customFormat="1" ht="3.75" customHeight="1">
      <c r="A123" s="216"/>
      <c r="B123" s="221"/>
      <c r="C123" s="217"/>
      <c r="D123" s="218"/>
      <c r="E123" s="218"/>
      <c r="F123" s="205"/>
      <c r="G123" s="218"/>
      <c r="H123" s="218"/>
      <c r="I123" s="205"/>
      <c r="J123" s="218"/>
      <c r="K123" s="218"/>
      <c r="L123" s="205"/>
      <c r="M123" s="218"/>
      <c r="N123" s="218"/>
      <c r="O123" s="219"/>
      <c r="P123" s="218"/>
      <c r="Q123" s="218"/>
      <c r="R123" s="219"/>
      <c r="S123" s="218"/>
      <c r="T123" s="218"/>
      <c r="U123" s="219"/>
      <c r="V123" s="20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5"/>
      <c r="AT123" s="165"/>
      <c r="AU123" s="165"/>
      <c r="AV123" s="165"/>
      <c r="AW123" s="165"/>
    </row>
    <row r="124" spans="1:49" s="211" customFormat="1" ht="9" customHeight="1">
      <c r="A124" s="216" t="s">
        <v>223</v>
      </c>
      <c r="B124" s="221" t="s">
        <v>224</v>
      </c>
      <c r="C124" s="217" t="s">
        <v>225</v>
      </c>
      <c r="D124" s="218">
        <v>39</v>
      </c>
      <c r="E124" s="218">
        <v>26</v>
      </c>
      <c r="F124" s="205">
        <v>66.7</v>
      </c>
      <c r="G124" s="218">
        <v>179</v>
      </c>
      <c r="H124" s="218">
        <v>172</v>
      </c>
      <c r="I124" s="205">
        <v>96.1</v>
      </c>
      <c r="J124" s="218">
        <v>0</v>
      </c>
      <c r="K124" s="218">
        <v>0</v>
      </c>
      <c r="L124" s="219">
        <v>0</v>
      </c>
      <c r="M124" s="218">
        <v>13</v>
      </c>
      <c r="N124" s="218">
        <v>10</v>
      </c>
      <c r="O124" s="205">
        <v>76.9</v>
      </c>
      <c r="P124" s="218">
        <v>0</v>
      </c>
      <c r="Q124" s="218">
        <v>0</v>
      </c>
      <c r="R124" s="219">
        <v>0</v>
      </c>
      <c r="S124" s="218">
        <v>0</v>
      </c>
      <c r="T124" s="218">
        <v>0</v>
      </c>
      <c r="U124" s="219">
        <v>0</v>
      </c>
      <c r="V124" s="205"/>
      <c r="W124" s="165"/>
      <c r="X124" s="165"/>
      <c r="Y124" s="165"/>
      <c r="Z124" s="165"/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65"/>
      <c r="AK124" s="165"/>
      <c r="AL124" s="165"/>
      <c r="AM124" s="165"/>
      <c r="AN124" s="165"/>
      <c r="AO124" s="165"/>
      <c r="AP124" s="165"/>
      <c r="AQ124" s="165"/>
      <c r="AR124" s="165"/>
      <c r="AS124" s="165"/>
      <c r="AT124" s="165"/>
      <c r="AU124" s="165"/>
      <c r="AV124" s="165"/>
      <c r="AW124" s="165"/>
    </row>
    <row r="125" spans="1:49" s="211" customFormat="1" ht="9" customHeight="1">
      <c r="A125" s="216" t="s">
        <v>226</v>
      </c>
      <c r="B125" s="220" t="s">
        <v>505</v>
      </c>
      <c r="C125" s="217" t="s">
        <v>228</v>
      </c>
      <c r="D125" s="218">
        <v>63</v>
      </c>
      <c r="E125" s="218">
        <v>50</v>
      </c>
      <c r="F125" s="205">
        <v>79.4</v>
      </c>
      <c r="G125" s="218">
        <v>21</v>
      </c>
      <c r="H125" s="218">
        <v>15</v>
      </c>
      <c r="I125" s="205">
        <v>71.4</v>
      </c>
      <c r="J125" s="218">
        <v>3</v>
      </c>
      <c r="K125" s="218">
        <v>2</v>
      </c>
      <c r="L125" s="219">
        <v>66.7</v>
      </c>
      <c r="M125" s="218">
        <v>8</v>
      </c>
      <c r="N125" s="218">
        <v>6</v>
      </c>
      <c r="O125" s="219">
        <v>75</v>
      </c>
      <c r="P125" s="218">
        <v>0</v>
      </c>
      <c r="Q125" s="218">
        <v>0</v>
      </c>
      <c r="R125" s="219">
        <v>0</v>
      </c>
      <c r="S125" s="218">
        <v>0</v>
      </c>
      <c r="T125" s="218">
        <v>0</v>
      </c>
      <c r="U125" s="219">
        <v>0</v>
      </c>
      <c r="V125" s="20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/>
      <c r="AN125" s="165"/>
      <c r="AO125" s="165"/>
      <c r="AP125" s="165"/>
      <c r="AQ125" s="165"/>
      <c r="AR125" s="165"/>
      <c r="AS125" s="165"/>
      <c r="AT125" s="165"/>
      <c r="AU125" s="165"/>
      <c r="AV125" s="165"/>
      <c r="AW125" s="165"/>
    </row>
    <row r="126" spans="1:49" s="211" customFormat="1" ht="9" customHeight="1">
      <c r="A126" s="165"/>
      <c r="B126" s="221" t="s">
        <v>229</v>
      </c>
      <c r="C126" s="217" t="s">
        <v>230</v>
      </c>
      <c r="D126" s="218">
        <v>16</v>
      </c>
      <c r="E126" s="218">
        <v>6</v>
      </c>
      <c r="F126" s="205">
        <v>37.5</v>
      </c>
      <c r="G126" s="218">
        <v>0</v>
      </c>
      <c r="H126" s="218">
        <v>0</v>
      </c>
      <c r="I126" s="205">
        <v>0</v>
      </c>
      <c r="J126" s="218">
        <v>0</v>
      </c>
      <c r="K126" s="218">
        <v>0</v>
      </c>
      <c r="L126" s="219">
        <v>0</v>
      </c>
      <c r="M126" s="218">
        <v>0</v>
      </c>
      <c r="N126" s="218">
        <v>0</v>
      </c>
      <c r="O126" s="219">
        <v>0</v>
      </c>
      <c r="P126" s="218">
        <v>0</v>
      </c>
      <c r="Q126" s="218">
        <v>0</v>
      </c>
      <c r="R126" s="219">
        <v>0</v>
      </c>
      <c r="S126" s="218">
        <v>0</v>
      </c>
      <c r="T126" s="218">
        <v>0</v>
      </c>
      <c r="U126" s="219">
        <v>0</v>
      </c>
      <c r="V126" s="20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65"/>
      <c r="AK126" s="165"/>
      <c r="AL126" s="165"/>
      <c r="AM126" s="165"/>
      <c r="AN126" s="165"/>
      <c r="AO126" s="165"/>
      <c r="AP126" s="165"/>
      <c r="AQ126" s="165"/>
      <c r="AR126" s="165"/>
      <c r="AS126" s="165"/>
      <c r="AT126" s="165"/>
      <c r="AU126" s="165"/>
      <c r="AV126" s="165"/>
      <c r="AW126" s="165"/>
    </row>
    <row r="127" spans="1:49" s="211" customFormat="1" ht="9" customHeight="1">
      <c r="A127" s="165"/>
      <c r="B127" s="221" t="s">
        <v>442</v>
      </c>
      <c r="C127" s="217" t="s">
        <v>443</v>
      </c>
      <c r="D127" s="218">
        <v>26</v>
      </c>
      <c r="E127" s="218">
        <v>21</v>
      </c>
      <c r="F127" s="205">
        <v>80.8</v>
      </c>
      <c r="G127" s="218">
        <v>0</v>
      </c>
      <c r="H127" s="218">
        <v>0</v>
      </c>
      <c r="I127" s="205">
        <v>0</v>
      </c>
      <c r="J127" s="218">
        <v>0</v>
      </c>
      <c r="K127" s="218">
        <v>0</v>
      </c>
      <c r="L127" s="219">
        <v>0</v>
      </c>
      <c r="M127" s="218">
        <v>0</v>
      </c>
      <c r="N127" s="218">
        <v>0</v>
      </c>
      <c r="O127" s="205">
        <v>0</v>
      </c>
      <c r="P127" s="218">
        <v>0</v>
      </c>
      <c r="Q127" s="218">
        <v>0</v>
      </c>
      <c r="R127" s="219">
        <v>0</v>
      </c>
      <c r="S127" s="218">
        <v>0</v>
      </c>
      <c r="T127" s="218">
        <v>0</v>
      </c>
      <c r="U127" s="219">
        <v>0</v>
      </c>
      <c r="V127" s="205"/>
      <c r="W127" s="165"/>
      <c r="X127" s="165"/>
      <c r="Y127" s="165"/>
      <c r="Z127" s="165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5"/>
      <c r="AK127" s="165"/>
      <c r="AL127" s="165"/>
      <c r="AM127" s="165"/>
      <c r="AN127" s="165"/>
      <c r="AO127" s="165"/>
      <c r="AP127" s="165"/>
      <c r="AQ127" s="165"/>
      <c r="AR127" s="165"/>
      <c r="AS127" s="165"/>
      <c r="AT127" s="165"/>
      <c r="AU127" s="165"/>
      <c r="AV127" s="165"/>
      <c r="AW127" s="165"/>
    </row>
    <row r="128" spans="1:49" s="211" customFormat="1" ht="9" customHeight="1">
      <c r="A128" s="216" t="s">
        <v>231</v>
      </c>
      <c r="B128" s="221" t="s">
        <v>232</v>
      </c>
      <c r="C128" s="217" t="s">
        <v>233</v>
      </c>
      <c r="D128" s="218">
        <v>46</v>
      </c>
      <c r="E128" s="218">
        <v>45</v>
      </c>
      <c r="F128" s="205">
        <v>97.8</v>
      </c>
      <c r="G128" s="218">
        <v>0</v>
      </c>
      <c r="H128" s="218">
        <v>0</v>
      </c>
      <c r="I128" s="205">
        <v>0</v>
      </c>
      <c r="J128" s="218">
        <v>3</v>
      </c>
      <c r="K128" s="218">
        <v>1</v>
      </c>
      <c r="L128" s="219">
        <v>33.3</v>
      </c>
      <c r="M128" s="218">
        <v>0</v>
      </c>
      <c r="N128" s="218">
        <v>0</v>
      </c>
      <c r="O128" s="219">
        <v>0</v>
      </c>
      <c r="P128" s="218">
        <v>0</v>
      </c>
      <c r="Q128" s="218">
        <v>0</v>
      </c>
      <c r="R128" s="219">
        <v>0</v>
      </c>
      <c r="S128" s="218">
        <v>0</v>
      </c>
      <c r="T128" s="218">
        <v>0</v>
      </c>
      <c r="U128" s="219">
        <v>0</v>
      </c>
      <c r="V128" s="205"/>
      <c r="W128" s="165"/>
      <c r="X128" s="165"/>
      <c r="Y128" s="165"/>
      <c r="Z128" s="165"/>
      <c r="AA128" s="165"/>
      <c r="AB128" s="165"/>
      <c r="AC128" s="165"/>
      <c r="AD128" s="165"/>
      <c r="AE128" s="165"/>
      <c r="AF128" s="165"/>
      <c r="AG128" s="165"/>
      <c r="AH128" s="165"/>
      <c r="AI128" s="165"/>
      <c r="AJ128" s="165"/>
      <c r="AK128" s="165"/>
      <c r="AL128" s="165"/>
      <c r="AM128" s="165"/>
      <c r="AN128" s="165"/>
      <c r="AO128" s="165"/>
      <c r="AP128" s="165"/>
      <c r="AQ128" s="165"/>
      <c r="AR128" s="165"/>
      <c r="AS128" s="165"/>
      <c r="AT128" s="165"/>
      <c r="AU128" s="165"/>
      <c r="AV128" s="165"/>
      <c r="AW128" s="165"/>
    </row>
    <row r="129" spans="1:49" s="211" customFormat="1" ht="9" customHeight="1">
      <c r="A129" s="165"/>
      <c r="B129" s="221" t="s">
        <v>234</v>
      </c>
      <c r="C129" s="217" t="s">
        <v>235</v>
      </c>
      <c r="D129" s="218">
        <v>13</v>
      </c>
      <c r="E129" s="218">
        <v>4</v>
      </c>
      <c r="F129" s="205">
        <v>30.8</v>
      </c>
      <c r="G129" s="218">
        <v>18</v>
      </c>
      <c r="H129" s="218">
        <v>14</v>
      </c>
      <c r="I129" s="205">
        <v>77.8</v>
      </c>
      <c r="J129" s="218">
        <v>0</v>
      </c>
      <c r="K129" s="218">
        <v>0</v>
      </c>
      <c r="L129" s="205">
        <v>0</v>
      </c>
      <c r="M129" s="218">
        <v>0</v>
      </c>
      <c r="N129" s="218">
        <v>0</v>
      </c>
      <c r="O129" s="219">
        <v>0</v>
      </c>
      <c r="P129" s="218">
        <v>0</v>
      </c>
      <c r="Q129" s="218">
        <v>0</v>
      </c>
      <c r="R129" s="219">
        <v>0</v>
      </c>
      <c r="S129" s="218">
        <v>0</v>
      </c>
      <c r="T129" s="218">
        <v>0</v>
      </c>
      <c r="U129" s="219">
        <v>0</v>
      </c>
      <c r="V129" s="205"/>
      <c r="W129" s="165"/>
      <c r="X129" s="165"/>
      <c r="Y129" s="165"/>
      <c r="Z129" s="165"/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65"/>
      <c r="AK129" s="165"/>
      <c r="AL129" s="165"/>
      <c r="AM129" s="165"/>
      <c r="AN129" s="165"/>
      <c r="AO129" s="165"/>
      <c r="AP129" s="165"/>
      <c r="AQ129" s="165"/>
      <c r="AR129" s="165"/>
      <c r="AS129" s="165"/>
      <c r="AT129" s="165"/>
      <c r="AU129" s="165"/>
      <c r="AV129" s="165"/>
      <c r="AW129" s="165"/>
    </row>
    <row r="130" spans="1:49" s="211" customFormat="1" ht="9">
      <c r="A130" s="165"/>
      <c r="B130" s="221" t="s">
        <v>236</v>
      </c>
      <c r="C130" s="217" t="s">
        <v>237</v>
      </c>
      <c r="D130" s="218">
        <v>42</v>
      </c>
      <c r="E130" s="218">
        <v>33</v>
      </c>
      <c r="F130" s="205">
        <v>78.6</v>
      </c>
      <c r="G130" s="218">
        <v>25</v>
      </c>
      <c r="H130" s="218">
        <v>24</v>
      </c>
      <c r="I130" s="205">
        <v>96</v>
      </c>
      <c r="J130" s="218">
        <v>0</v>
      </c>
      <c r="K130" s="218">
        <v>0</v>
      </c>
      <c r="L130" s="205">
        <v>0</v>
      </c>
      <c r="M130" s="218">
        <v>0</v>
      </c>
      <c r="N130" s="218">
        <v>0</v>
      </c>
      <c r="O130" s="219">
        <v>0</v>
      </c>
      <c r="P130" s="218">
        <v>0</v>
      </c>
      <c r="Q130" s="218">
        <v>0</v>
      </c>
      <c r="R130" s="219">
        <v>0</v>
      </c>
      <c r="S130" s="218">
        <v>0</v>
      </c>
      <c r="T130" s="218">
        <v>0</v>
      </c>
      <c r="U130" s="219">
        <v>0</v>
      </c>
      <c r="V130" s="205"/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5"/>
      <c r="AK130" s="165"/>
      <c r="AL130" s="165"/>
      <c r="AM130" s="165"/>
      <c r="AN130" s="165"/>
      <c r="AO130" s="165"/>
      <c r="AP130" s="165"/>
      <c r="AQ130" s="165"/>
      <c r="AR130" s="165"/>
      <c r="AS130" s="165"/>
      <c r="AT130" s="165"/>
      <c r="AU130" s="165"/>
      <c r="AV130" s="165"/>
      <c r="AW130" s="165"/>
    </row>
    <row r="131" spans="1:49" s="211" customFormat="1" ht="9">
      <c r="A131" s="165"/>
      <c r="B131" s="221" t="s">
        <v>238</v>
      </c>
      <c r="C131" s="217" t="s">
        <v>239</v>
      </c>
      <c r="D131" s="218">
        <v>27</v>
      </c>
      <c r="E131" s="218">
        <v>14</v>
      </c>
      <c r="F131" s="205">
        <v>51.9</v>
      </c>
      <c r="G131" s="218">
        <v>6</v>
      </c>
      <c r="H131" s="218">
        <v>6</v>
      </c>
      <c r="I131" s="205">
        <v>100</v>
      </c>
      <c r="J131" s="218">
        <v>0</v>
      </c>
      <c r="K131" s="218">
        <v>0</v>
      </c>
      <c r="L131" s="219">
        <v>0</v>
      </c>
      <c r="M131" s="218">
        <v>0</v>
      </c>
      <c r="N131" s="218">
        <v>0</v>
      </c>
      <c r="O131" s="219">
        <v>0</v>
      </c>
      <c r="P131" s="218">
        <v>0</v>
      </c>
      <c r="Q131" s="218">
        <v>0</v>
      </c>
      <c r="R131" s="219">
        <v>0</v>
      </c>
      <c r="S131" s="218">
        <v>0</v>
      </c>
      <c r="T131" s="218">
        <v>0</v>
      </c>
      <c r="U131" s="219">
        <v>0</v>
      </c>
      <c r="V131" s="205"/>
      <c r="W131" s="165"/>
      <c r="X131" s="165"/>
      <c r="Y131" s="165"/>
      <c r="Z131" s="165"/>
      <c r="AA131" s="165"/>
      <c r="AB131" s="165"/>
      <c r="AC131" s="165"/>
      <c r="AD131" s="165"/>
      <c r="AE131" s="165"/>
      <c r="AF131" s="165"/>
      <c r="AG131" s="165"/>
      <c r="AH131" s="165"/>
      <c r="AI131" s="165"/>
      <c r="AJ131" s="165"/>
      <c r="AK131" s="165"/>
      <c r="AL131" s="165"/>
      <c r="AM131" s="165"/>
      <c r="AN131" s="165"/>
      <c r="AO131" s="165"/>
      <c r="AP131" s="165"/>
      <c r="AQ131" s="165"/>
      <c r="AR131" s="165"/>
      <c r="AS131" s="165"/>
      <c r="AT131" s="165"/>
      <c r="AU131" s="165"/>
      <c r="AV131" s="165"/>
      <c r="AW131" s="165"/>
    </row>
    <row r="132" spans="1:49" s="211" customFormat="1" ht="9">
      <c r="A132" s="165"/>
      <c r="B132" s="165"/>
      <c r="C132" s="165"/>
      <c r="D132" s="218"/>
      <c r="E132" s="218"/>
      <c r="F132" s="205"/>
      <c r="G132" s="218"/>
      <c r="H132" s="218"/>
      <c r="I132" s="205"/>
      <c r="J132" s="218"/>
      <c r="K132" s="218"/>
      <c r="L132" s="205"/>
      <c r="M132" s="218"/>
      <c r="N132" s="218"/>
      <c r="O132" s="219"/>
      <c r="P132" s="218"/>
      <c r="Q132" s="218"/>
      <c r="R132" s="219"/>
      <c r="S132" s="218"/>
      <c r="T132" s="218"/>
      <c r="U132" s="219"/>
      <c r="V132" s="205"/>
      <c r="W132" s="165"/>
      <c r="X132" s="165"/>
      <c r="Y132" s="165"/>
      <c r="Z132" s="165"/>
      <c r="AA132" s="165"/>
      <c r="AB132" s="165"/>
      <c r="AC132" s="165"/>
      <c r="AD132" s="165"/>
      <c r="AE132" s="165"/>
      <c r="AF132" s="165"/>
      <c r="AG132" s="165"/>
      <c r="AH132" s="165"/>
      <c r="AI132" s="165"/>
      <c r="AJ132" s="165"/>
      <c r="AK132" s="165"/>
      <c r="AL132" s="165"/>
      <c r="AM132" s="165"/>
      <c r="AN132" s="165"/>
      <c r="AO132" s="165"/>
      <c r="AP132" s="165"/>
      <c r="AQ132" s="165"/>
      <c r="AR132" s="165"/>
      <c r="AS132" s="165"/>
      <c r="AT132" s="165"/>
      <c r="AU132" s="165"/>
      <c r="AV132" s="165"/>
      <c r="AW132" s="165"/>
    </row>
    <row r="133" spans="1:49" s="211" customFormat="1" ht="9">
      <c r="A133" s="216"/>
      <c r="B133" s="221"/>
      <c r="C133" s="217"/>
      <c r="D133" s="218"/>
      <c r="E133" s="218"/>
      <c r="F133" s="205"/>
      <c r="G133" s="218"/>
      <c r="H133" s="218"/>
      <c r="I133" s="205"/>
      <c r="J133" s="218"/>
      <c r="K133" s="218"/>
      <c r="L133" s="219"/>
      <c r="M133" s="218"/>
      <c r="N133" s="218"/>
      <c r="O133" s="219"/>
      <c r="P133" s="218"/>
      <c r="Q133" s="218"/>
      <c r="R133" s="219"/>
      <c r="S133" s="218"/>
      <c r="T133" s="218"/>
      <c r="U133" s="219"/>
      <c r="V133" s="20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65"/>
      <c r="AK133" s="165"/>
      <c r="AL133" s="165"/>
      <c r="AM133" s="165"/>
      <c r="AN133" s="165"/>
      <c r="AO133" s="165"/>
      <c r="AP133" s="165"/>
      <c r="AQ133" s="165"/>
      <c r="AR133" s="165"/>
      <c r="AS133" s="165"/>
      <c r="AT133" s="165"/>
      <c r="AU133" s="165"/>
      <c r="AV133" s="165"/>
      <c r="AW133" s="165"/>
    </row>
    <row r="134" spans="1:49" s="211" customFormat="1" ht="9">
      <c r="A134" s="212" t="s">
        <v>444</v>
      </c>
      <c r="B134" s="221"/>
      <c r="C134" s="217"/>
      <c r="D134" s="218">
        <f>SUM(D136:D143)</f>
        <v>373</v>
      </c>
      <c r="E134" s="218">
        <f>SUM(E136:E143)</f>
        <v>282</v>
      </c>
      <c r="F134" s="205">
        <f>(E134/D134)*100</f>
        <v>75.60321715817693</v>
      </c>
      <c r="G134" s="218">
        <f>SUM(G136:G143)</f>
        <v>134</v>
      </c>
      <c r="H134" s="218">
        <f>SUM(H136:H143)</f>
        <v>138</v>
      </c>
      <c r="I134" s="205">
        <f>(H134/G134)*100</f>
        <v>102.98507462686568</v>
      </c>
      <c r="J134" s="218">
        <f>SUM(J136:J143)</f>
        <v>13</v>
      </c>
      <c r="K134" s="218">
        <f>SUM(K136:K143)</f>
        <v>7</v>
      </c>
      <c r="L134" s="205">
        <f>(K134/J134)*100</f>
        <v>53.84615384615385</v>
      </c>
      <c r="M134" s="218">
        <f>SUM(M136:M143)</f>
        <v>38</v>
      </c>
      <c r="N134" s="218">
        <f>SUM(N136:N143)</f>
        <v>27</v>
      </c>
      <c r="O134" s="205">
        <f>(N134/M134)*100</f>
        <v>71.05263157894737</v>
      </c>
      <c r="P134" s="218">
        <f>SUM(P136:P143)</f>
        <v>106</v>
      </c>
      <c r="Q134" s="218">
        <f>SUM(Q136:Q143)</f>
        <v>62</v>
      </c>
      <c r="R134" s="205">
        <f>(Q134/P134)*100</f>
        <v>58.490566037735846</v>
      </c>
      <c r="S134" s="218">
        <f>SUM(S136:S143)</f>
        <v>37</v>
      </c>
      <c r="T134" s="218">
        <f>SUM(T136:T143)</f>
        <v>30</v>
      </c>
      <c r="U134" s="205">
        <f>(T134/S134)*100</f>
        <v>81.08108108108108</v>
      </c>
      <c r="V134" s="205"/>
      <c r="W134" s="165"/>
      <c r="X134" s="165"/>
      <c r="Y134" s="165"/>
      <c r="Z134" s="165"/>
      <c r="AA134" s="165"/>
      <c r="AB134" s="165"/>
      <c r="AC134" s="165"/>
      <c r="AD134" s="165"/>
      <c r="AE134" s="165"/>
      <c r="AF134" s="165"/>
      <c r="AG134" s="165"/>
      <c r="AH134" s="165"/>
      <c r="AI134" s="165"/>
      <c r="AJ134" s="165"/>
      <c r="AK134" s="165"/>
      <c r="AL134" s="165"/>
      <c r="AM134" s="165"/>
      <c r="AN134" s="165"/>
      <c r="AO134" s="165"/>
      <c r="AP134" s="165"/>
      <c r="AQ134" s="165"/>
      <c r="AR134" s="165"/>
      <c r="AS134" s="165"/>
      <c r="AT134" s="165"/>
      <c r="AU134" s="165"/>
      <c r="AV134" s="165"/>
      <c r="AW134" s="165"/>
    </row>
    <row r="135" spans="1:49" s="211" customFormat="1" ht="3.75" customHeight="1">
      <c r="A135" s="216"/>
      <c r="B135" s="221"/>
      <c r="C135" s="217"/>
      <c r="D135" s="218"/>
      <c r="E135" s="218"/>
      <c r="F135" s="205"/>
      <c r="G135" s="218"/>
      <c r="H135" s="218"/>
      <c r="I135" s="205"/>
      <c r="J135" s="218"/>
      <c r="K135" s="218"/>
      <c r="L135" s="219"/>
      <c r="M135" s="218"/>
      <c r="N135" s="218"/>
      <c r="O135" s="219"/>
      <c r="P135" s="218"/>
      <c r="Q135" s="218"/>
      <c r="R135" s="219"/>
      <c r="S135" s="218"/>
      <c r="T135" s="218"/>
      <c r="U135" s="219"/>
      <c r="V135" s="20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5"/>
      <c r="AG135" s="165"/>
      <c r="AH135" s="165"/>
      <c r="AI135" s="165"/>
      <c r="AJ135" s="165"/>
      <c r="AK135" s="165"/>
      <c r="AL135" s="165"/>
      <c r="AM135" s="165"/>
      <c r="AN135" s="165"/>
      <c r="AO135" s="165"/>
      <c r="AP135" s="165"/>
      <c r="AQ135" s="165"/>
      <c r="AR135" s="165"/>
      <c r="AS135" s="165"/>
      <c r="AT135" s="165"/>
      <c r="AU135" s="165"/>
      <c r="AV135" s="165"/>
      <c r="AW135" s="165"/>
    </row>
    <row r="136" spans="1:49" s="211" customFormat="1" ht="9">
      <c r="A136" s="216" t="s">
        <v>223</v>
      </c>
      <c r="B136" s="221" t="s">
        <v>241</v>
      </c>
      <c r="C136" s="220" t="s">
        <v>242</v>
      </c>
      <c r="D136" s="218">
        <v>97</v>
      </c>
      <c r="E136" s="218">
        <v>62</v>
      </c>
      <c r="F136" s="205">
        <v>63.9</v>
      </c>
      <c r="G136" s="218">
        <v>28</v>
      </c>
      <c r="H136" s="218">
        <v>36</v>
      </c>
      <c r="I136" s="205">
        <v>128.6</v>
      </c>
      <c r="J136" s="218">
        <v>2</v>
      </c>
      <c r="K136" s="218">
        <v>1</v>
      </c>
      <c r="L136" s="205">
        <v>50</v>
      </c>
      <c r="M136" s="218">
        <v>5</v>
      </c>
      <c r="N136" s="218">
        <v>3</v>
      </c>
      <c r="O136" s="205">
        <v>60</v>
      </c>
      <c r="P136" s="218">
        <v>0</v>
      </c>
      <c r="Q136" s="218">
        <v>0</v>
      </c>
      <c r="R136" s="219">
        <v>0</v>
      </c>
      <c r="S136" s="218">
        <v>0</v>
      </c>
      <c r="T136" s="218">
        <v>0</v>
      </c>
      <c r="U136" s="219">
        <v>0</v>
      </c>
      <c r="V136" s="20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165"/>
      <c r="AH136" s="165"/>
      <c r="AI136" s="165"/>
      <c r="AJ136" s="165"/>
      <c r="AK136" s="165"/>
      <c r="AL136" s="165"/>
      <c r="AM136" s="165"/>
      <c r="AN136" s="165"/>
      <c r="AO136" s="165"/>
      <c r="AP136" s="165"/>
      <c r="AQ136" s="165"/>
      <c r="AR136" s="165"/>
      <c r="AS136" s="165"/>
      <c r="AT136" s="165"/>
      <c r="AU136" s="165"/>
      <c r="AV136" s="165"/>
      <c r="AW136" s="165"/>
    </row>
    <row r="137" spans="1:49" s="211" customFormat="1" ht="9" customHeight="1">
      <c r="A137" s="216"/>
      <c r="B137" s="221" t="s">
        <v>445</v>
      </c>
      <c r="C137" s="220" t="s">
        <v>446</v>
      </c>
      <c r="D137" s="218">
        <v>69</v>
      </c>
      <c r="E137" s="218">
        <v>35</v>
      </c>
      <c r="F137" s="205">
        <v>50.7</v>
      </c>
      <c r="G137" s="218">
        <v>24</v>
      </c>
      <c r="H137" s="218">
        <v>47</v>
      </c>
      <c r="I137" s="205">
        <v>195.8</v>
      </c>
      <c r="J137" s="218">
        <v>4</v>
      </c>
      <c r="K137" s="218">
        <v>1</v>
      </c>
      <c r="L137" s="205">
        <v>25</v>
      </c>
      <c r="M137" s="218">
        <v>5</v>
      </c>
      <c r="N137" s="218">
        <v>4</v>
      </c>
      <c r="O137" s="205">
        <v>80</v>
      </c>
      <c r="P137" s="218">
        <v>0</v>
      </c>
      <c r="Q137" s="218">
        <v>0</v>
      </c>
      <c r="R137" s="219">
        <v>0</v>
      </c>
      <c r="S137" s="218">
        <v>0</v>
      </c>
      <c r="T137" s="218">
        <v>0</v>
      </c>
      <c r="U137" s="219">
        <v>0</v>
      </c>
      <c r="V137" s="20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65"/>
      <c r="AK137" s="165"/>
      <c r="AL137" s="165"/>
      <c r="AM137" s="165"/>
      <c r="AN137" s="165"/>
      <c r="AO137" s="165"/>
      <c r="AP137" s="165"/>
      <c r="AQ137" s="165"/>
      <c r="AR137" s="165"/>
      <c r="AS137" s="165"/>
      <c r="AT137" s="165"/>
      <c r="AU137" s="165"/>
      <c r="AV137" s="165"/>
      <c r="AW137" s="165"/>
    </row>
    <row r="138" spans="1:49" s="211" customFormat="1" ht="9" customHeight="1">
      <c r="A138" s="216"/>
      <c r="B138" s="221" t="s">
        <v>243</v>
      </c>
      <c r="C138" s="217" t="s">
        <v>244</v>
      </c>
      <c r="D138" s="218">
        <v>79</v>
      </c>
      <c r="E138" s="218">
        <v>65</v>
      </c>
      <c r="F138" s="205">
        <v>82.3</v>
      </c>
      <c r="G138" s="218">
        <v>31</v>
      </c>
      <c r="H138" s="218">
        <v>23</v>
      </c>
      <c r="I138" s="205">
        <v>74.2</v>
      </c>
      <c r="J138" s="218">
        <v>3</v>
      </c>
      <c r="K138" s="218">
        <v>2</v>
      </c>
      <c r="L138" s="205">
        <v>66.7</v>
      </c>
      <c r="M138" s="218">
        <v>17</v>
      </c>
      <c r="N138" s="218">
        <v>12</v>
      </c>
      <c r="O138" s="205">
        <v>70.6</v>
      </c>
      <c r="P138" s="218">
        <v>68</v>
      </c>
      <c r="Q138" s="218">
        <v>39</v>
      </c>
      <c r="R138" s="205">
        <v>57</v>
      </c>
      <c r="S138" s="218">
        <v>37</v>
      </c>
      <c r="T138" s="218">
        <v>30</v>
      </c>
      <c r="U138" s="205">
        <v>81</v>
      </c>
      <c r="V138" s="205"/>
      <c r="W138" s="165"/>
      <c r="X138" s="165"/>
      <c r="Y138" s="165"/>
      <c r="Z138" s="165"/>
      <c r="AA138" s="165"/>
      <c r="AB138" s="165"/>
      <c r="AC138" s="165"/>
      <c r="AD138" s="165"/>
      <c r="AE138" s="165"/>
      <c r="AF138" s="165"/>
      <c r="AG138" s="165"/>
      <c r="AH138" s="165"/>
      <c r="AI138" s="165"/>
      <c r="AJ138" s="165"/>
      <c r="AK138" s="165"/>
      <c r="AL138" s="165"/>
      <c r="AM138" s="165"/>
      <c r="AN138" s="165"/>
      <c r="AO138" s="165"/>
      <c r="AP138" s="165"/>
      <c r="AQ138" s="165"/>
      <c r="AR138" s="165"/>
      <c r="AS138" s="165"/>
      <c r="AT138" s="165"/>
      <c r="AU138" s="165"/>
      <c r="AV138" s="165"/>
      <c r="AW138" s="165"/>
    </row>
    <row r="139" spans="1:49" s="211" customFormat="1" ht="9" customHeight="1">
      <c r="A139" s="208"/>
      <c r="B139" s="221" t="s">
        <v>245</v>
      </c>
      <c r="C139" s="217" t="s">
        <v>246</v>
      </c>
      <c r="D139" s="218">
        <v>17</v>
      </c>
      <c r="E139" s="218">
        <v>17</v>
      </c>
      <c r="F139" s="205">
        <v>100</v>
      </c>
      <c r="G139" s="218">
        <v>8</v>
      </c>
      <c r="H139" s="218">
        <v>5</v>
      </c>
      <c r="I139" s="205">
        <v>62.5</v>
      </c>
      <c r="J139" s="218">
        <v>0</v>
      </c>
      <c r="K139" s="218">
        <v>0</v>
      </c>
      <c r="L139" s="205">
        <v>0</v>
      </c>
      <c r="M139" s="218">
        <v>0</v>
      </c>
      <c r="N139" s="218">
        <v>0</v>
      </c>
      <c r="O139" s="205">
        <v>0</v>
      </c>
      <c r="P139" s="218">
        <v>0</v>
      </c>
      <c r="Q139" s="218">
        <v>0</v>
      </c>
      <c r="R139" s="219">
        <v>0</v>
      </c>
      <c r="S139" s="218">
        <v>0</v>
      </c>
      <c r="T139" s="218">
        <v>0</v>
      </c>
      <c r="U139" s="219">
        <v>0</v>
      </c>
      <c r="V139" s="20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5"/>
      <c r="AK139" s="165"/>
      <c r="AL139" s="165"/>
      <c r="AM139" s="165"/>
      <c r="AN139" s="165"/>
      <c r="AO139" s="165"/>
      <c r="AP139" s="165"/>
      <c r="AQ139" s="165"/>
      <c r="AR139" s="165"/>
      <c r="AS139" s="165"/>
      <c r="AT139" s="165"/>
      <c r="AU139" s="165"/>
      <c r="AV139" s="165"/>
      <c r="AW139" s="165"/>
    </row>
    <row r="140" spans="1:49" s="211" customFormat="1" ht="9" customHeight="1">
      <c r="A140" s="216" t="s">
        <v>231</v>
      </c>
      <c r="B140" s="221" t="s">
        <v>247</v>
      </c>
      <c r="C140" s="217" t="s">
        <v>248</v>
      </c>
      <c r="D140" s="218">
        <v>15</v>
      </c>
      <c r="E140" s="218">
        <v>15</v>
      </c>
      <c r="F140" s="205">
        <v>100</v>
      </c>
      <c r="G140" s="218">
        <v>0</v>
      </c>
      <c r="H140" s="218">
        <v>0</v>
      </c>
      <c r="I140" s="205">
        <v>0</v>
      </c>
      <c r="J140" s="218">
        <v>0</v>
      </c>
      <c r="K140" s="218">
        <v>0</v>
      </c>
      <c r="L140" s="219">
        <v>0</v>
      </c>
      <c r="M140" s="218">
        <v>0</v>
      </c>
      <c r="N140" s="218">
        <v>0</v>
      </c>
      <c r="O140" s="219">
        <v>0</v>
      </c>
      <c r="P140" s="218">
        <v>0</v>
      </c>
      <c r="Q140" s="218">
        <v>0</v>
      </c>
      <c r="R140" s="219">
        <v>0</v>
      </c>
      <c r="S140" s="218">
        <v>0</v>
      </c>
      <c r="T140" s="218">
        <v>0</v>
      </c>
      <c r="U140" s="219">
        <v>0</v>
      </c>
      <c r="V140" s="20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65"/>
      <c r="AK140" s="165"/>
      <c r="AL140" s="165"/>
      <c r="AM140" s="165"/>
      <c r="AN140" s="165"/>
      <c r="AO140" s="165"/>
      <c r="AP140" s="165"/>
      <c r="AQ140" s="165"/>
      <c r="AR140" s="165"/>
      <c r="AS140" s="165"/>
      <c r="AT140" s="165"/>
      <c r="AU140" s="165"/>
      <c r="AV140" s="165"/>
      <c r="AW140" s="165"/>
    </row>
    <row r="141" spans="1:49" s="211" customFormat="1" ht="9" customHeight="1">
      <c r="A141" s="216" t="s">
        <v>249</v>
      </c>
      <c r="B141" s="221" t="s">
        <v>250</v>
      </c>
      <c r="C141" s="217" t="s">
        <v>251</v>
      </c>
      <c r="D141" s="218">
        <v>34</v>
      </c>
      <c r="E141" s="218">
        <v>26</v>
      </c>
      <c r="F141" s="205">
        <v>76.5</v>
      </c>
      <c r="G141" s="218">
        <v>16</v>
      </c>
      <c r="H141" s="218">
        <v>15</v>
      </c>
      <c r="I141" s="205">
        <v>93.8</v>
      </c>
      <c r="J141" s="218">
        <v>4</v>
      </c>
      <c r="K141" s="218">
        <v>3</v>
      </c>
      <c r="L141" s="205">
        <v>75</v>
      </c>
      <c r="M141" s="218">
        <v>0</v>
      </c>
      <c r="N141" s="218">
        <v>0</v>
      </c>
      <c r="O141" s="219">
        <v>0</v>
      </c>
      <c r="P141" s="218">
        <v>0</v>
      </c>
      <c r="Q141" s="218">
        <v>0</v>
      </c>
      <c r="R141" s="219">
        <v>0</v>
      </c>
      <c r="S141" s="218">
        <v>0</v>
      </c>
      <c r="T141" s="218">
        <v>0</v>
      </c>
      <c r="U141" s="219">
        <v>0</v>
      </c>
      <c r="V141" s="20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65"/>
      <c r="AK141" s="165"/>
      <c r="AL141" s="165"/>
      <c r="AM141" s="165"/>
      <c r="AN141" s="165"/>
      <c r="AO141" s="165"/>
      <c r="AP141" s="165"/>
      <c r="AQ141" s="165"/>
      <c r="AR141" s="165"/>
      <c r="AS141" s="165"/>
      <c r="AT141" s="165"/>
      <c r="AU141" s="165"/>
      <c r="AV141" s="165"/>
      <c r="AW141" s="165"/>
    </row>
    <row r="142" spans="1:49" s="211" customFormat="1" ht="9" customHeight="1">
      <c r="A142" s="208"/>
      <c r="B142" s="221" t="s">
        <v>252</v>
      </c>
      <c r="C142" s="217" t="s">
        <v>253</v>
      </c>
      <c r="D142" s="218">
        <v>52</v>
      </c>
      <c r="E142" s="218">
        <v>53</v>
      </c>
      <c r="F142" s="205">
        <v>101.9</v>
      </c>
      <c r="G142" s="218">
        <v>27</v>
      </c>
      <c r="H142" s="218">
        <v>12</v>
      </c>
      <c r="I142" s="205">
        <v>44.4</v>
      </c>
      <c r="J142" s="218">
        <v>0</v>
      </c>
      <c r="K142" s="218">
        <v>0</v>
      </c>
      <c r="L142" s="205">
        <v>0</v>
      </c>
      <c r="M142" s="218">
        <v>11</v>
      </c>
      <c r="N142" s="218">
        <v>8</v>
      </c>
      <c r="O142" s="205">
        <v>72.7</v>
      </c>
      <c r="P142" s="218">
        <v>38</v>
      </c>
      <c r="Q142" s="218">
        <v>23</v>
      </c>
      <c r="R142" s="205">
        <v>61</v>
      </c>
      <c r="S142" s="218">
        <v>0</v>
      </c>
      <c r="T142" s="218">
        <v>0</v>
      </c>
      <c r="U142" s="219">
        <v>0</v>
      </c>
      <c r="V142" s="205"/>
      <c r="W142" s="165"/>
      <c r="X142" s="165"/>
      <c r="Y142" s="165"/>
      <c r="Z142" s="165"/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65"/>
      <c r="AK142" s="165"/>
      <c r="AL142" s="165"/>
      <c r="AM142" s="165"/>
      <c r="AN142" s="165"/>
      <c r="AO142" s="165"/>
      <c r="AP142" s="165"/>
      <c r="AQ142" s="165"/>
      <c r="AR142" s="165"/>
      <c r="AS142" s="165"/>
      <c r="AT142" s="165"/>
      <c r="AU142" s="165"/>
      <c r="AV142" s="165"/>
      <c r="AW142" s="165"/>
    </row>
    <row r="143" spans="1:49" s="211" customFormat="1" ht="9">
      <c r="A143" s="216"/>
      <c r="B143" s="221" t="s">
        <v>254</v>
      </c>
      <c r="C143" s="217" t="s">
        <v>255</v>
      </c>
      <c r="D143" s="218">
        <v>10</v>
      </c>
      <c r="E143" s="218">
        <v>9</v>
      </c>
      <c r="F143" s="205">
        <v>90</v>
      </c>
      <c r="G143" s="218">
        <v>0</v>
      </c>
      <c r="H143" s="218">
        <v>0</v>
      </c>
      <c r="I143" s="205">
        <v>0</v>
      </c>
      <c r="J143" s="218">
        <v>0</v>
      </c>
      <c r="K143" s="218">
        <v>0</v>
      </c>
      <c r="L143" s="205">
        <v>0</v>
      </c>
      <c r="M143" s="218">
        <v>0</v>
      </c>
      <c r="N143" s="218">
        <v>0</v>
      </c>
      <c r="O143" s="219">
        <v>0</v>
      </c>
      <c r="P143" s="218">
        <v>0</v>
      </c>
      <c r="Q143" s="218">
        <v>0</v>
      </c>
      <c r="R143" s="219">
        <v>0</v>
      </c>
      <c r="S143" s="218">
        <v>0</v>
      </c>
      <c r="T143" s="218">
        <v>0</v>
      </c>
      <c r="U143" s="219">
        <v>0</v>
      </c>
      <c r="V143" s="205"/>
      <c r="W143" s="165"/>
      <c r="X143" s="165"/>
      <c r="Y143" s="165"/>
      <c r="Z143" s="165"/>
      <c r="AA143" s="165"/>
      <c r="AB143" s="165"/>
      <c r="AC143" s="165"/>
      <c r="AD143" s="165"/>
      <c r="AE143" s="165"/>
      <c r="AF143" s="165"/>
      <c r="AG143" s="165"/>
      <c r="AH143" s="165"/>
      <c r="AI143" s="165"/>
      <c r="AJ143" s="165"/>
      <c r="AK143" s="165"/>
      <c r="AL143" s="165"/>
      <c r="AM143" s="165"/>
      <c r="AN143" s="165"/>
      <c r="AO143" s="165"/>
      <c r="AP143" s="165"/>
      <c r="AQ143" s="165"/>
      <c r="AR143" s="165"/>
      <c r="AS143" s="165"/>
      <c r="AT143" s="165"/>
      <c r="AU143" s="165"/>
      <c r="AV143" s="165"/>
      <c r="AW143" s="165"/>
    </row>
    <row r="144" spans="1:49" s="211" customFormat="1" ht="9">
      <c r="A144" s="216"/>
      <c r="B144" s="221"/>
      <c r="C144" s="217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205"/>
      <c r="W144" s="165"/>
      <c r="X144" s="165"/>
      <c r="Y144" s="165"/>
      <c r="Z144" s="165"/>
      <c r="AA144" s="165"/>
      <c r="AB144" s="165"/>
      <c r="AC144" s="165"/>
      <c r="AD144" s="165"/>
      <c r="AE144" s="165"/>
      <c r="AF144" s="165"/>
      <c r="AG144" s="165"/>
      <c r="AH144" s="165"/>
      <c r="AI144" s="165"/>
      <c r="AJ144" s="165"/>
      <c r="AK144" s="165"/>
      <c r="AL144" s="165"/>
      <c r="AM144" s="165"/>
      <c r="AN144" s="165"/>
      <c r="AO144" s="165"/>
      <c r="AP144" s="165"/>
      <c r="AQ144" s="165"/>
      <c r="AR144" s="165"/>
      <c r="AS144" s="165"/>
      <c r="AT144" s="165"/>
      <c r="AU144" s="165"/>
      <c r="AV144" s="165"/>
      <c r="AW144" s="165"/>
    </row>
    <row r="145" spans="1:49" s="211" customFormat="1" ht="9">
      <c r="A145" s="212" t="s">
        <v>256</v>
      </c>
      <c r="B145" s="221"/>
      <c r="C145" s="217"/>
      <c r="D145" s="218">
        <f>SUM(D147:D152)</f>
        <v>218</v>
      </c>
      <c r="E145" s="218">
        <f>SUM(E147:E152)</f>
        <v>165</v>
      </c>
      <c r="F145" s="205">
        <f>(E145/D145)*100</f>
        <v>75.68807339449542</v>
      </c>
      <c r="G145" s="218">
        <f>SUM(G147:G152)</f>
        <v>4</v>
      </c>
      <c r="H145" s="218">
        <f>SUM(H147:H152)</f>
        <v>2</v>
      </c>
      <c r="I145" s="205">
        <f>(H145/G145)*100</f>
        <v>50</v>
      </c>
      <c r="J145" s="218">
        <f>SUM(J147:J152)</f>
        <v>2</v>
      </c>
      <c r="K145" s="218">
        <f>SUM(K147:K152)</f>
        <v>1</v>
      </c>
      <c r="L145" s="205">
        <f>(K145/J145)*100</f>
        <v>50</v>
      </c>
      <c r="M145" s="218">
        <f>SUM(M147:M152)</f>
        <v>10</v>
      </c>
      <c r="N145" s="218">
        <f>SUM(N147:N152)</f>
        <v>8</v>
      </c>
      <c r="O145" s="205">
        <f>(N145/M145)*100</f>
        <v>80</v>
      </c>
      <c r="P145" s="218">
        <f>SUM(P147:P152)</f>
        <v>0</v>
      </c>
      <c r="Q145" s="218">
        <f>SUM(Q147:Q152)</f>
        <v>0</v>
      </c>
      <c r="R145" s="219">
        <v>0</v>
      </c>
      <c r="S145" s="218">
        <f>SUM(S147:S152)</f>
        <v>0</v>
      </c>
      <c r="T145" s="218">
        <f>SUM(T147:T152)</f>
        <v>0</v>
      </c>
      <c r="U145" s="219">
        <v>0</v>
      </c>
      <c r="V145" s="205"/>
      <c r="W145" s="165"/>
      <c r="X145" s="165"/>
      <c r="Y145" s="165"/>
      <c r="Z145" s="165"/>
      <c r="AA145" s="165"/>
      <c r="AB145" s="165"/>
      <c r="AC145" s="165"/>
      <c r="AD145" s="165"/>
      <c r="AE145" s="165"/>
      <c r="AF145" s="165"/>
      <c r="AG145" s="165"/>
      <c r="AH145" s="165"/>
      <c r="AI145" s="165"/>
      <c r="AJ145" s="165"/>
      <c r="AK145" s="165"/>
      <c r="AL145" s="165"/>
      <c r="AM145" s="165"/>
      <c r="AN145" s="165"/>
      <c r="AO145" s="165"/>
      <c r="AP145" s="165"/>
      <c r="AQ145" s="165"/>
      <c r="AR145" s="165"/>
      <c r="AS145" s="165"/>
      <c r="AT145" s="165"/>
      <c r="AU145" s="165"/>
      <c r="AV145" s="165"/>
      <c r="AW145" s="165"/>
    </row>
    <row r="146" spans="1:49" s="211" customFormat="1" ht="3.75" customHeight="1">
      <c r="A146" s="216"/>
      <c r="B146" s="221"/>
      <c r="C146" s="217"/>
      <c r="D146" s="218"/>
      <c r="E146" s="218"/>
      <c r="F146" s="205"/>
      <c r="G146" s="218"/>
      <c r="H146" s="218"/>
      <c r="I146" s="205"/>
      <c r="J146" s="218"/>
      <c r="K146" s="218"/>
      <c r="L146" s="219"/>
      <c r="M146" s="218"/>
      <c r="N146" s="218"/>
      <c r="O146" s="219"/>
      <c r="P146" s="218"/>
      <c r="Q146" s="218"/>
      <c r="R146" s="219"/>
      <c r="S146" s="218"/>
      <c r="T146" s="218"/>
      <c r="U146" s="219"/>
      <c r="V146" s="205"/>
      <c r="W146" s="165"/>
      <c r="X146" s="165"/>
      <c r="Y146" s="165"/>
      <c r="Z146" s="165"/>
      <c r="AA146" s="165"/>
      <c r="AB146" s="165"/>
      <c r="AC146" s="165"/>
      <c r="AD146" s="165"/>
      <c r="AE146" s="165"/>
      <c r="AF146" s="165"/>
      <c r="AG146" s="165"/>
      <c r="AH146" s="165"/>
      <c r="AI146" s="165"/>
      <c r="AJ146" s="165"/>
      <c r="AK146" s="165"/>
      <c r="AL146" s="165"/>
      <c r="AM146" s="165"/>
      <c r="AN146" s="165"/>
      <c r="AO146" s="165"/>
      <c r="AP146" s="165"/>
      <c r="AQ146" s="165"/>
      <c r="AR146" s="165"/>
      <c r="AS146" s="165"/>
      <c r="AT146" s="165"/>
      <c r="AU146" s="165"/>
      <c r="AV146" s="165"/>
      <c r="AW146" s="165"/>
    </row>
    <row r="147" spans="1:49" s="211" customFormat="1" ht="9">
      <c r="A147" s="216" t="s">
        <v>257</v>
      </c>
      <c r="B147" s="221" t="s">
        <v>258</v>
      </c>
      <c r="C147" s="217" t="s">
        <v>259</v>
      </c>
      <c r="D147" s="218">
        <v>108</v>
      </c>
      <c r="E147" s="218">
        <v>75</v>
      </c>
      <c r="F147" s="205">
        <v>69.4</v>
      </c>
      <c r="G147" s="218">
        <v>0</v>
      </c>
      <c r="H147" s="218">
        <v>0</v>
      </c>
      <c r="I147" s="205">
        <v>0</v>
      </c>
      <c r="J147" s="218">
        <v>2</v>
      </c>
      <c r="K147" s="218">
        <v>1</v>
      </c>
      <c r="L147" s="205">
        <v>50</v>
      </c>
      <c r="M147" s="218">
        <v>10</v>
      </c>
      <c r="N147" s="218">
        <v>8</v>
      </c>
      <c r="O147" s="205">
        <v>80</v>
      </c>
      <c r="P147" s="218">
        <v>0</v>
      </c>
      <c r="Q147" s="218">
        <v>0</v>
      </c>
      <c r="R147" s="219">
        <v>0</v>
      </c>
      <c r="S147" s="218">
        <v>0</v>
      </c>
      <c r="T147" s="218">
        <v>0</v>
      </c>
      <c r="U147" s="219">
        <v>0</v>
      </c>
      <c r="V147" s="205"/>
      <c r="W147" s="165"/>
      <c r="X147" s="165"/>
      <c r="Y147" s="165"/>
      <c r="Z147" s="165"/>
      <c r="AA147" s="165"/>
      <c r="AB147" s="165"/>
      <c r="AC147" s="165"/>
      <c r="AD147" s="165"/>
      <c r="AE147" s="165"/>
      <c r="AF147" s="165"/>
      <c r="AG147" s="165"/>
      <c r="AH147" s="165"/>
      <c r="AI147" s="165"/>
      <c r="AJ147" s="165"/>
      <c r="AK147" s="165"/>
      <c r="AL147" s="165"/>
      <c r="AM147" s="165"/>
      <c r="AN147" s="165"/>
      <c r="AO147" s="165"/>
      <c r="AP147" s="165"/>
      <c r="AQ147" s="165"/>
      <c r="AR147" s="165"/>
      <c r="AS147" s="165"/>
      <c r="AT147" s="165"/>
      <c r="AU147" s="165"/>
      <c r="AV147" s="165"/>
      <c r="AW147" s="165"/>
    </row>
    <row r="148" spans="1:49" s="211" customFormat="1" ht="9">
      <c r="A148" s="216"/>
      <c r="B148" s="221" t="s">
        <v>260</v>
      </c>
      <c r="C148" s="217" t="s">
        <v>261</v>
      </c>
      <c r="D148" s="218">
        <v>8</v>
      </c>
      <c r="E148" s="218">
        <v>6</v>
      </c>
      <c r="F148" s="205">
        <v>75</v>
      </c>
      <c r="G148" s="218">
        <v>4</v>
      </c>
      <c r="H148" s="218">
        <v>2</v>
      </c>
      <c r="I148" s="205">
        <v>50</v>
      </c>
      <c r="J148" s="218">
        <v>0</v>
      </c>
      <c r="K148" s="218">
        <v>0</v>
      </c>
      <c r="L148" s="219">
        <v>0</v>
      </c>
      <c r="M148" s="218">
        <v>0</v>
      </c>
      <c r="N148" s="218">
        <v>0</v>
      </c>
      <c r="O148" s="219">
        <v>0</v>
      </c>
      <c r="P148" s="218">
        <v>0</v>
      </c>
      <c r="Q148" s="218">
        <v>0</v>
      </c>
      <c r="R148" s="219">
        <v>0</v>
      </c>
      <c r="S148" s="218">
        <v>0</v>
      </c>
      <c r="T148" s="218">
        <v>0</v>
      </c>
      <c r="U148" s="219">
        <v>0</v>
      </c>
      <c r="V148" s="205"/>
      <c r="W148" s="165"/>
      <c r="X148" s="165"/>
      <c r="Y148" s="165"/>
      <c r="Z148" s="165"/>
      <c r="AA148" s="165"/>
      <c r="AB148" s="165"/>
      <c r="AC148" s="165"/>
      <c r="AD148" s="165"/>
      <c r="AE148" s="165"/>
      <c r="AF148" s="165"/>
      <c r="AG148" s="165"/>
      <c r="AH148" s="165"/>
      <c r="AI148" s="165"/>
      <c r="AJ148" s="165"/>
      <c r="AK148" s="165"/>
      <c r="AL148" s="165"/>
      <c r="AM148" s="165"/>
      <c r="AN148" s="165"/>
      <c r="AO148" s="165"/>
      <c r="AP148" s="165"/>
      <c r="AQ148" s="165"/>
      <c r="AR148" s="165"/>
      <c r="AS148" s="165"/>
      <c r="AT148" s="165"/>
      <c r="AU148" s="165"/>
      <c r="AV148" s="165"/>
      <c r="AW148" s="165"/>
    </row>
    <row r="149" spans="1:49" s="211" customFormat="1" ht="9">
      <c r="A149" s="216" t="s">
        <v>262</v>
      </c>
      <c r="B149" s="221" t="s">
        <v>263</v>
      </c>
      <c r="C149" s="217" t="s">
        <v>264</v>
      </c>
      <c r="D149" s="218">
        <v>37</v>
      </c>
      <c r="E149" s="218">
        <v>30</v>
      </c>
      <c r="F149" s="205">
        <v>81.1</v>
      </c>
      <c r="G149" s="218">
        <v>0</v>
      </c>
      <c r="H149" s="218">
        <v>0</v>
      </c>
      <c r="I149" s="205">
        <v>0</v>
      </c>
      <c r="J149" s="218">
        <v>0</v>
      </c>
      <c r="K149" s="218">
        <v>0</v>
      </c>
      <c r="L149" s="219">
        <v>0</v>
      </c>
      <c r="M149" s="218">
        <v>0</v>
      </c>
      <c r="N149" s="218">
        <v>0</v>
      </c>
      <c r="O149" s="219">
        <v>0</v>
      </c>
      <c r="P149" s="218">
        <v>0</v>
      </c>
      <c r="Q149" s="218">
        <v>0</v>
      </c>
      <c r="R149" s="219">
        <v>0</v>
      </c>
      <c r="S149" s="218">
        <v>0</v>
      </c>
      <c r="T149" s="218">
        <v>0</v>
      </c>
      <c r="U149" s="219">
        <v>0</v>
      </c>
      <c r="V149" s="205"/>
      <c r="W149" s="165"/>
      <c r="X149" s="165"/>
      <c r="Y149" s="165"/>
      <c r="Z149" s="165"/>
      <c r="AA149" s="165"/>
      <c r="AB149" s="165"/>
      <c r="AC149" s="165"/>
      <c r="AD149" s="165"/>
      <c r="AE149" s="165"/>
      <c r="AF149" s="165"/>
      <c r="AG149" s="165"/>
      <c r="AH149" s="165"/>
      <c r="AI149" s="165"/>
      <c r="AJ149" s="165"/>
      <c r="AK149" s="165"/>
      <c r="AL149" s="165"/>
      <c r="AM149" s="165"/>
      <c r="AN149" s="165"/>
      <c r="AO149" s="165"/>
      <c r="AP149" s="165"/>
      <c r="AQ149" s="165"/>
      <c r="AR149" s="165"/>
      <c r="AS149" s="165"/>
      <c r="AT149" s="165"/>
      <c r="AU149" s="165"/>
      <c r="AV149" s="165"/>
      <c r="AW149" s="165"/>
    </row>
    <row r="150" spans="1:49" s="211" customFormat="1" ht="9">
      <c r="A150" s="216" t="s">
        <v>265</v>
      </c>
      <c r="B150" s="221" t="s">
        <v>266</v>
      </c>
      <c r="C150" s="217" t="s">
        <v>267</v>
      </c>
      <c r="D150" s="218">
        <v>14</v>
      </c>
      <c r="E150" s="218">
        <v>15</v>
      </c>
      <c r="F150" s="205">
        <v>107.1</v>
      </c>
      <c r="G150" s="218">
        <v>0</v>
      </c>
      <c r="H150" s="218">
        <v>0</v>
      </c>
      <c r="I150" s="205">
        <v>0</v>
      </c>
      <c r="J150" s="218">
        <v>0</v>
      </c>
      <c r="K150" s="218">
        <v>0</v>
      </c>
      <c r="L150" s="219">
        <v>0</v>
      </c>
      <c r="M150" s="218">
        <v>0</v>
      </c>
      <c r="N150" s="218">
        <v>0</v>
      </c>
      <c r="O150" s="219">
        <v>0</v>
      </c>
      <c r="P150" s="218">
        <v>0</v>
      </c>
      <c r="Q150" s="218">
        <v>0</v>
      </c>
      <c r="R150" s="219">
        <v>0</v>
      </c>
      <c r="S150" s="218">
        <v>0</v>
      </c>
      <c r="T150" s="218">
        <v>0</v>
      </c>
      <c r="U150" s="219">
        <v>0</v>
      </c>
      <c r="V150" s="205"/>
      <c r="W150" s="165"/>
      <c r="X150" s="165"/>
      <c r="Y150" s="165"/>
      <c r="Z150" s="165"/>
      <c r="AA150" s="165"/>
      <c r="AB150" s="165"/>
      <c r="AC150" s="165"/>
      <c r="AD150" s="165"/>
      <c r="AE150" s="165"/>
      <c r="AF150" s="165"/>
      <c r="AG150" s="165"/>
      <c r="AH150" s="165"/>
      <c r="AI150" s="165"/>
      <c r="AJ150" s="165"/>
      <c r="AK150" s="165"/>
      <c r="AL150" s="165"/>
      <c r="AM150" s="165"/>
      <c r="AN150" s="165"/>
      <c r="AO150" s="165"/>
      <c r="AP150" s="165"/>
      <c r="AQ150" s="165"/>
      <c r="AR150" s="165"/>
      <c r="AS150" s="165"/>
      <c r="AT150" s="165"/>
      <c r="AU150" s="165"/>
      <c r="AV150" s="165"/>
      <c r="AW150" s="165"/>
    </row>
    <row r="151" spans="1:49" s="211" customFormat="1" ht="9">
      <c r="A151" s="216"/>
      <c r="B151" s="221" t="s">
        <v>448</v>
      </c>
      <c r="C151" s="217" t="s">
        <v>449</v>
      </c>
      <c r="D151" s="218">
        <v>21</v>
      </c>
      <c r="E151" s="218">
        <v>15</v>
      </c>
      <c r="F151" s="205">
        <v>71.4</v>
      </c>
      <c r="G151" s="218">
        <v>0</v>
      </c>
      <c r="H151" s="218">
        <v>0</v>
      </c>
      <c r="I151" s="205">
        <v>0</v>
      </c>
      <c r="J151" s="218">
        <v>0</v>
      </c>
      <c r="K151" s="218">
        <v>0</v>
      </c>
      <c r="L151" s="219">
        <v>0</v>
      </c>
      <c r="M151" s="218">
        <v>0</v>
      </c>
      <c r="N151" s="218">
        <v>0</v>
      </c>
      <c r="O151" s="219">
        <v>0</v>
      </c>
      <c r="P151" s="218">
        <v>0</v>
      </c>
      <c r="Q151" s="218">
        <v>0</v>
      </c>
      <c r="R151" s="219">
        <v>0</v>
      </c>
      <c r="S151" s="218">
        <v>0</v>
      </c>
      <c r="T151" s="218">
        <v>0</v>
      </c>
      <c r="U151" s="219">
        <v>0</v>
      </c>
      <c r="V151" s="205"/>
      <c r="W151" s="165"/>
      <c r="X151" s="165"/>
      <c r="Y151" s="165"/>
      <c r="Z151" s="165"/>
      <c r="AA151" s="165"/>
      <c r="AB151" s="165"/>
      <c r="AC151" s="165"/>
      <c r="AD151" s="165"/>
      <c r="AE151" s="165"/>
      <c r="AF151" s="165"/>
      <c r="AG151" s="165"/>
      <c r="AH151" s="165"/>
      <c r="AI151" s="165"/>
      <c r="AJ151" s="165"/>
      <c r="AK151" s="165"/>
      <c r="AL151" s="165"/>
      <c r="AM151" s="165"/>
      <c r="AN151" s="165"/>
      <c r="AO151" s="165"/>
      <c r="AP151" s="165"/>
      <c r="AQ151" s="165"/>
      <c r="AR151" s="165"/>
      <c r="AS151" s="165"/>
      <c r="AT151" s="165"/>
      <c r="AU151" s="165"/>
      <c r="AV151" s="165"/>
      <c r="AW151" s="165"/>
    </row>
    <row r="152" spans="1:49" s="211" customFormat="1" ht="9" customHeight="1">
      <c r="A152" s="216"/>
      <c r="B152" s="221" t="s">
        <v>268</v>
      </c>
      <c r="C152" s="217" t="s">
        <v>269</v>
      </c>
      <c r="D152" s="218">
        <v>30</v>
      </c>
      <c r="E152" s="218">
        <v>24</v>
      </c>
      <c r="F152" s="205">
        <v>80</v>
      </c>
      <c r="G152" s="218">
        <v>0</v>
      </c>
      <c r="H152" s="218">
        <v>0</v>
      </c>
      <c r="I152" s="205">
        <v>0</v>
      </c>
      <c r="J152" s="218">
        <v>0</v>
      </c>
      <c r="K152" s="218">
        <v>0</v>
      </c>
      <c r="L152" s="219">
        <v>0</v>
      </c>
      <c r="M152" s="218">
        <v>0</v>
      </c>
      <c r="N152" s="218">
        <v>0</v>
      </c>
      <c r="O152" s="219">
        <v>0</v>
      </c>
      <c r="P152" s="218">
        <v>0</v>
      </c>
      <c r="Q152" s="218">
        <v>0</v>
      </c>
      <c r="R152" s="219">
        <v>0</v>
      </c>
      <c r="S152" s="218">
        <v>0</v>
      </c>
      <c r="T152" s="218">
        <v>0</v>
      </c>
      <c r="U152" s="219">
        <v>0</v>
      </c>
      <c r="V152" s="205"/>
      <c r="W152" s="165"/>
      <c r="X152" s="165"/>
      <c r="Y152" s="165"/>
      <c r="Z152" s="165"/>
      <c r="AA152" s="165"/>
      <c r="AB152" s="165"/>
      <c r="AC152" s="165"/>
      <c r="AD152" s="165"/>
      <c r="AE152" s="165"/>
      <c r="AF152" s="165"/>
      <c r="AG152" s="165"/>
      <c r="AH152" s="165"/>
      <c r="AI152" s="165"/>
      <c r="AJ152" s="165"/>
      <c r="AK152" s="165"/>
      <c r="AL152" s="165"/>
      <c r="AM152" s="165"/>
      <c r="AN152" s="165"/>
      <c r="AO152" s="165"/>
      <c r="AP152" s="165"/>
      <c r="AQ152" s="165"/>
      <c r="AR152" s="165"/>
      <c r="AS152" s="165"/>
      <c r="AT152" s="165"/>
      <c r="AU152" s="165"/>
      <c r="AV152" s="165"/>
      <c r="AW152" s="165"/>
    </row>
    <row r="153" spans="1:49" s="211" customFormat="1" ht="9" customHeight="1">
      <c r="A153" s="216"/>
      <c r="B153" s="221"/>
      <c r="C153" s="217"/>
      <c r="D153" s="218"/>
      <c r="E153" s="218"/>
      <c r="F153" s="205"/>
      <c r="G153" s="218"/>
      <c r="H153" s="218"/>
      <c r="I153" s="205"/>
      <c r="J153" s="218"/>
      <c r="K153" s="218"/>
      <c r="L153" s="219"/>
      <c r="M153" s="218"/>
      <c r="N153" s="218"/>
      <c r="O153" s="219"/>
      <c r="P153" s="218"/>
      <c r="Q153" s="218"/>
      <c r="R153" s="219"/>
      <c r="S153" s="218"/>
      <c r="T153" s="218"/>
      <c r="U153" s="219"/>
      <c r="V153" s="205"/>
      <c r="W153" s="165"/>
      <c r="X153" s="165"/>
      <c r="Y153" s="165"/>
      <c r="Z153" s="165"/>
      <c r="AA153" s="165"/>
      <c r="AB153" s="165"/>
      <c r="AC153" s="165"/>
      <c r="AD153" s="165"/>
      <c r="AE153" s="165"/>
      <c r="AF153" s="165"/>
      <c r="AG153" s="165"/>
      <c r="AH153" s="165"/>
      <c r="AI153" s="165"/>
      <c r="AJ153" s="165"/>
      <c r="AK153" s="165"/>
      <c r="AL153" s="165"/>
      <c r="AM153" s="165"/>
      <c r="AN153" s="165"/>
      <c r="AO153" s="165"/>
      <c r="AP153" s="165"/>
      <c r="AQ153" s="165"/>
      <c r="AR153" s="165"/>
      <c r="AS153" s="165"/>
      <c r="AT153" s="165"/>
      <c r="AU153" s="165"/>
      <c r="AV153" s="165"/>
      <c r="AW153" s="165"/>
    </row>
    <row r="154" spans="1:49" s="211" customFormat="1" ht="9" customHeight="1">
      <c r="A154" s="212" t="s">
        <v>270</v>
      </c>
      <c r="B154" s="221"/>
      <c r="C154" s="217"/>
      <c r="D154" s="218">
        <f>SUM(D156:D161)</f>
        <v>147</v>
      </c>
      <c r="E154" s="218">
        <f>SUM(E156:E161)</f>
        <v>95</v>
      </c>
      <c r="F154" s="205">
        <f>(E154/D154)*100</f>
        <v>64.62585034013605</v>
      </c>
      <c r="G154" s="218">
        <f>SUM(G156:G161)</f>
        <v>44</v>
      </c>
      <c r="H154" s="218">
        <f>SUM(H156:H161)</f>
        <v>22</v>
      </c>
      <c r="I154" s="205">
        <f>(H154/G154)*100</f>
        <v>50</v>
      </c>
      <c r="J154" s="218">
        <f>SUM(J156:J161)</f>
        <v>4</v>
      </c>
      <c r="K154" s="218">
        <f>SUM(K156:K161)</f>
        <v>1</v>
      </c>
      <c r="L154" s="205">
        <f>(K154/J154)*100</f>
        <v>25</v>
      </c>
      <c r="M154" s="218">
        <f>SUM(M156:M161)</f>
        <v>0</v>
      </c>
      <c r="N154" s="218">
        <f>SUM(N156:N161)</f>
        <v>0</v>
      </c>
      <c r="O154" s="205">
        <v>0</v>
      </c>
      <c r="P154" s="218">
        <f>SUM(P156:P161)</f>
        <v>0</v>
      </c>
      <c r="Q154" s="218">
        <f>SUM(Q156:Q161)</f>
        <v>0</v>
      </c>
      <c r="R154" s="219">
        <v>0</v>
      </c>
      <c r="S154" s="218">
        <f>SUM(S156:S161)</f>
        <v>0</v>
      </c>
      <c r="T154" s="218">
        <f>SUM(T156:T161)</f>
        <v>0</v>
      </c>
      <c r="U154" s="219">
        <v>0</v>
      </c>
      <c r="V154" s="205"/>
      <c r="W154" s="165"/>
      <c r="X154" s="165"/>
      <c r="Y154" s="165"/>
      <c r="Z154" s="165"/>
      <c r="AA154" s="165"/>
      <c r="AB154" s="165"/>
      <c r="AC154" s="165"/>
      <c r="AD154" s="165"/>
      <c r="AE154" s="165"/>
      <c r="AF154" s="165"/>
      <c r="AG154" s="165"/>
      <c r="AH154" s="165"/>
      <c r="AI154" s="165"/>
      <c r="AJ154" s="165"/>
      <c r="AK154" s="165"/>
      <c r="AL154" s="165"/>
      <c r="AM154" s="165"/>
      <c r="AN154" s="165"/>
      <c r="AO154" s="165"/>
      <c r="AP154" s="165"/>
      <c r="AQ154" s="165"/>
      <c r="AR154" s="165"/>
      <c r="AS154" s="165"/>
      <c r="AT154" s="165"/>
      <c r="AU154" s="165"/>
      <c r="AV154" s="165"/>
      <c r="AW154" s="165"/>
    </row>
    <row r="155" spans="1:49" s="211" customFormat="1" ht="3.75" customHeight="1">
      <c r="A155" s="216"/>
      <c r="B155" s="221"/>
      <c r="C155" s="217"/>
      <c r="D155" s="218"/>
      <c r="E155" s="218"/>
      <c r="F155" s="205"/>
      <c r="G155" s="218"/>
      <c r="H155" s="218"/>
      <c r="I155" s="205"/>
      <c r="J155" s="218"/>
      <c r="K155" s="218"/>
      <c r="L155" s="219"/>
      <c r="M155" s="218"/>
      <c r="N155" s="218"/>
      <c r="O155" s="219"/>
      <c r="P155" s="218"/>
      <c r="Q155" s="218"/>
      <c r="R155" s="219"/>
      <c r="S155" s="218"/>
      <c r="T155" s="218"/>
      <c r="U155" s="219"/>
      <c r="V155" s="205"/>
      <c r="W155" s="165"/>
      <c r="X155" s="165"/>
      <c r="Y155" s="165"/>
      <c r="Z155" s="165"/>
      <c r="AA155" s="165"/>
      <c r="AB155" s="165"/>
      <c r="AC155" s="165"/>
      <c r="AD155" s="165"/>
      <c r="AE155" s="165"/>
      <c r="AF155" s="165"/>
      <c r="AG155" s="165"/>
      <c r="AH155" s="165"/>
      <c r="AI155" s="165"/>
      <c r="AJ155" s="165"/>
      <c r="AK155" s="165"/>
      <c r="AL155" s="165"/>
      <c r="AM155" s="165"/>
      <c r="AN155" s="165"/>
      <c r="AO155" s="165"/>
      <c r="AP155" s="165"/>
      <c r="AQ155" s="165"/>
      <c r="AR155" s="165"/>
      <c r="AS155" s="165"/>
      <c r="AT155" s="165"/>
      <c r="AU155" s="165"/>
      <c r="AV155" s="165"/>
      <c r="AW155" s="165"/>
    </row>
    <row r="156" spans="1:49" s="211" customFormat="1" ht="9" customHeight="1">
      <c r="A156" s="216" t="s">
        <v>271</v>
      </c>
      <c r="B156" s="221" t="s">
        <v>272</v>
      </c>
      <c r="C156" s="217" t="s">
        <v>273</v>
      </c>
      <c r="D156" s="218">
        <v>29</v>
      </c>
      <c r="E156" s="218">
        <v>26</v>
      </c>
      <c r="F156" s="205">
        <v>89.7</v>
      </c>
      <c r="G156" s="218">
        <v>0</v>
      </c>
      <c r="H156" s="218">
        <v>0</v>
      </c>
      <c r="I156" s="205">
        <v>0</v>
      </c>
      <c r="J156" s="218">
        <v>0</v>
      </c>
      <c r="K156" s="218">
        <v>0</v>
      </c>
      <c r="L156" s="219">
        <v>0</v>
      </c>
      <c r="M156" s="218">
        <v>0</v>
      </c>
      <c r="N156" s="218">
        <v>0</v>
      </c>
      <c r="O156" s="219">
        <v>0</v>
      </c>
      <c r="P156" s="218">
        <v>0</v>
      </c>
      <c r="Q156" s="218">
        <v>0</v>
      </c>
      <c r="R156" s="219">
        <v>0</v>
      </c>
      <c r="S156" s="218">
        <v>0</v>
      </c>
      <c r="T156" s="218">
        <v>0</v>
      </c>
      <c r="U156" s="219">
        <v>0</v>
      </c>
      <c r="V156" s="205"/>
      <c r="W156" s="165"/>
      <c r="X156" s="165"/>
      <c r="Y156" s="165"/>
      <c r="Z156" s="165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  <c r="AK156" s="165"/>
      <c r="AL156" s="165"/>
      <c r="AM156" s="165"/>
      <c r="AN156" s="165"/>
      <c r="AO156" s="165"/>
      <c r="AP156" s="165"/>
      <c r="AQ156" s="165"/>
      <c r="AR156" s="165"/>
      <c r="AS156" s="165"/>
      <c r="AT156" s="165"/>
      <c r="AU156" s="165"/>
      <c r="AV156" s="165"/>
      <c r="AW156" s="165"/>
    </row>
    <row r="157" spans="1:49" s="211" customFormat="1" ht="9" customHeight="1">
      <c r="A157" s="216"/>
      <c r="B157" s="221" t="s">
        <v>451</v>
      </c>
      <c r="C157" s="220" t="s">
        <v>452</v>
      </c>
      <c r="D157" s="218">
        <v>0</v>
      </c>
      <c r="E157" s="218">
        <v>0</v>
      </c>
      <c r="F157" s="205">
        <v>0</v>
      </c>
      <c r="G157" s="218">
        <v>26</v>
      </c>
      <c r="H157" s="218">
        <v>15</v>
      </c>
      <c r="I157" s="205">
        <v>57.7</v>
      </c>
      <c r="J157" s="218">
        <v>0</v>
      </c>
      <c r="K157" s="218">
        <v>0</v>
      </c>
      <c r="L157" s="205">
        <v>0</v>
      </c>
      <c r="M157" s="218">
        <v>0</v>
      </c>
      <c r="N157" s="218">
        <v>0</v>
      </c>
      <c r="O157" s="219">
        <v>0</v>
      </c>
      <c r="P157" s="218">
        <v>0</v>
      </c>
      <c r="Q157" s="218">
        <v>0</v>
      </c>
      <c r="R157" s="219">
        <v>0</v>
      </c>
      <c r="S157" s="218">
        <v>0</v>
      </c>
      <c r="T157" s="218">
        <v>0</v>
      </c>
      <c r="U157" s="219">
        <v>0</v>
      </c>
      <c r="V157" s="205"/>
      <c r="W157" s="165"/>
      <c r="X157" s="165"/>
      <c r="Y157" s="165"/>
      <c r="Z157" s="165"/>
      <c r="AA157" s="165"/>
      <c r="AB157" s="165"/>
      <c r="AC157" s="165"/>
      <c r="AD157" s="165"/>
      <c r="AE157" s="165"/>
      <c r="AF157" s="165"/>
      <c r="AG157" s="165"/>
      <c r="AH157" s="165"/>
      <c r="AI157" s="165"/>
      <c r="AJ157" s="165"/>
      <c r="AK157" s="165"/>
      <c r="AL157" s="165"/>
      <c r="AM157" s="165"/>
      <c r="AN157" s="165"/>
      <c r="AO157" s="165"/>
      <c r="AP157" s="165"/>
      <c r="AQ157" s="165"/>
      <c r="AR157" s="165"/>
      <c r="AS157" s="165"/>
      <c r="AT157" s="165"/>
      <c r="AU157" s="165"/>
      <c r="AV157" s="165"/>
      <c r="AW157" s="165"/>
    </row>
    <row r="158" spans="1:49" s="211" customFormat="1" ht="9" customHeight="1">
      <c r="A158" s="216"/>
      <c r="B158" s="221" t="s">
        <v>274</v>
      </c>
      <c r="C158" s="217" t="s">
        <v>275</v>
      </c>
      <c r="D158" s="218">
        <v>45</v>
      </c>
      <c r="E158" s="218">
        <v>34</v>
      </c>
      <c r="F158" s="205">
        <v>75.6</v>
      </c>
      <c r="G158" s="218">
        <v>10</v>
      </c>
      <c r="H158" s="218">
        <v>4</v>
      </c>
      <c r="I158" s="205">
        <v>40</v>
      </c>
      <c r="J158" s="218">
        <v>4</v>
      </c>
      <c r="K158" s="218">
        <v>1</v>
      </c>
      <c r="L158" s="219">
        <v>25</v>
      </c>
      <c r="M158" s="218">
        <v>0</v>
      </c>
      <c r="N158" s="218">
        <v>0</v>
      </c>
      <c r="O158" s="205">
        <v>0</v>
      </c>
      <c r="P158" s="218">
        <v>0</v>
      </c>
      <c r="Q158" s="218">
        <v>0</v>
      </c>
      <c r="R158" s="219">
        <v>0</v>
      </c>
      <c r="S158" s="218">
        <v>0</v>
      </c>
      <c r="T158" s="218">
        <v>0</v>
      </c>
      <c r="U158" s="219">
        <v>0</v>
      </c>
      <c r="V158" s="205"/>
      <c r="W158" s="165"/>
      <c r="X158" s="165"/>
      <c r="Y158" s="165"/>
      <c r="Z158" s="165"/>
      <c r="AA158" s="165"/>
      <c r="AB158" s="165"/>
      <c r="AC158" s="165"/>
      <c r="AD158" s="165"/>
      <c r="AE158" s="165"/>
      <c r="AF158" s="165"/>
      <c r="AG158" s="165"/>
      <c r="AH158" s="165"/>
      <c r="AI158" s="165"/>
      <c r="AJ158" s="165"/>
      <c r="AK158" s="165"/>
      <c r="AL158" s="165"/>
      <c r="AM158" s="165"/>
      <c r="AN158" s="165"/>
      <c r="AO158" s="165"/>
      <c r="AP158" s="165"/>
      <c r="AQ158" s="165"/>
      <c r="AR158" s="165"/>
      <c r="AS158" s="165"/>
      <c r="AT158" s="165"/>
      <c r="AU158" s="165"/>
      <c r="AV158" s="165"/>
      <c r="AW158" s="165"/>
    </row>
    <row r="159" spans="1:49" s="211" customFormat="1" ht="9" customHeight="1">
      <c r="A159" s="216" t="s">
        <v>276</v>
      </c>
      <c r="B159" s="221" t="s">
        <v>277</v>
      </c>
      <c r="C159" s="217" t="s">
        <v>278</v>
      </c>
      <c r="D159" s="218">
        <v>26</v>
      </c>
      <c r="E159" s="218">
        <v>0</v>
      </c>
      <c r="F159" s="205">
        <v>0</v>
      </c>
      <c r="G159" s="218">
        <v>0</v>
      </c>
      <c r="H159" s="218">
        <v>0</v>
      </c>
      <c r="I159" s="205">
        <v>0</v>
      </c>
      <c r="J159" s="218">
        <v>0</v>
      </c>
      <c r="K159" s="218">
        <v>0</v>
      </c>
      <c r="L159" s="219">
        <v>0</v>
      </c>
      <c r="M159" s="218">
        <v>0</v>
      </c>
      <c r="N159" s="218">
        <v>0</v>
      </c>
      <c r="O159" s="219">
        <v>0</v>
      </c>
      <c r="P159" s="218">
        <v>0</v>
      </c>
      <c r="Q159" s="218">
        <v>0</v>
      </c>
      <c r="R159" s="219">
        <v>0</v>
      </c>
      <c r="S159" s="218">
        <v>0</v>
      </c>
      <c r="T159" s="218">
        <v>0</v>
      </c>
      <c r="U159" s="219">
        <v>0</v>
      </c>
      <c r="V159" s="205"/>
      <c r="W159" s="165"/>
      <c r="X159" s="165"/>
      <c r="Y159" s="165"/>
      <c r="Z159" s="165"/>
      <c r="AA159" s="165"/>
      <c r="AB159" s="165"/>
      <c r="AC159" s="165"/>
      <c r="AD159" s="165"/>
      <c r="AE159" s="165"/>
      <c r="AF159" s="165"/>
      <c r="AG159" s="165"/>
      <c r="AH159" s="165"/>
      <c r="AI159" s="165"/>
      <c r="AJ159" s="165"/>
      <c r="AK159" s="165"/>
      <c r="AL159" s="165"/>
      <c r="AM159" s="165"/>
      <c r="AN159" s="165"/>
      <c r="AO159" s="165"/>
      <c r="AP159" s="165"/>
      <c r="AQ159" s="165"/>
      <c r="AR159" s="165"/>
      <c r="AS159" s="165"/>
      <c r="AT159" s="165"/>
      <c r="AU159" s="165"/>
      <c r="AV159" s="165"/>
      <c r="AW159" s="165"/>
    </row>
    <row r="160" spans="1:49" s="211" customFormat="1" ht="9">
      <c r="A160" s="216"/>
      <c r="B160" s="221" t="s">
        <v>453</v>
      </c>
      <c r="C160" s="220" t="s">
        <v>454</v>
      </c>
      <c r="D160" s="218">
        <v>0</v>
      </c>
      <c r="E160" s="218">
        <v>0</v>
      </c>
      <c r="F160" s="205">
        <v>0</v>
      </c>
      <c r="G160" s="218">
        <v>0</v>
      </c>
      <c r="H160" s="218">
        <v>0</v>
      </c>
      <c r="I160" s="205">
        <v>0</v>
      </c>
      <c r="J160" s="218">
        <v>0</v>
      </c>
      <c r="K160" s="218">
        <v>0</v>
      </c>
      <c r="L160" s="219">
        <v>0</v>
      </c>
      <c r="M160" s="218">
        <v>0</v>
      </c>
      <c r="N160" s="218">
        <v>0</v>
      </c>
      <c r="O160" s="219">
        <v>0</v>
      </c>
      <c r="P160" s="218">
        <v>0</v>
      </c>
      <c r="Q160" s="218">
        <v>0</v>
      </c>
      <c r="R160" s="219">
        <v>0</v>
      </c>
      <c r="S160" s="218">
        <v>0</v>
      </c>
      <c r="T160" s="218">
        <v>0</v>
      </c>
      <c r="U160" s="219">
        <v>0</v>
      </c>
      <c r="V160" s="205"/>
      <c r="W160" s="165"/>
      <c r="X160" s="165"/>
      <c r="Y160" s="165"/>
      <c r="Z160" s="165"/>
      <c r="AA160" s="165"/>
      <c r="AB160" s="165"/>
      <c r="AC160" s="165"/>
      <c r="AD160" s="165"/>
      <c r="AE160" s="165"/>
      <c r="AF160" s="165"/>
      <c r="AG160" s="165"/>
      <c r="AH160" s="165"/>
      <c r="AI160" s="165"/>
      <c r="AJ160" s="165"/>
      <c r="AK160" s="165"/>
      <c r="AL160" s="165"/>
      <c r="AM160" s="165"/>
      <c r="AN160" s="165"/>
      <c r="AO160" s="165"/>
      <c r="AP160" s="165"/>
      <c r="AQ160" s="165"/>
      <c r="AR160" s="165"/>
      <c r="AS160" s="165"/>
      <c r="AT160" s="165"/>
      <c r="AU160" s="165"/>
      <c r="AV160" s="165"/>
      <c r="AW160" s="165"/>
    </row>
    <row r="161" spans="1:49" s="211" customFormat="1" ht="9">
      <c r="A161" s="216"/>
      <c r="B161" s="221" t="s">
        <v>279</v>
      </c>
      <c r="C161" s="217" t="s">
        <v>280</v>
      </c>
      <c r="D161" s="218">
        <v>47</v>
      </c>
      <c r="E161" s="218">
        <v>35</v>
      </c>
      <c r="F161" s="205">
        <v>74.5</v>
      </c>
      <c r="G161" s="218">
        <v>8</v>
      </c>
      <c r="H161" s="218">
        <v>3</v>
      </c>
      <c r="I161" s="205">
        <v>37.5</v>
      </c>
      <c r="J161" s="218">
        <v>0</v>
      </c>
      <c r="K161" s="218">
        <v>0</v>
      </c>
      <c r="L161" s="219">
        <v>0</v>
      </c>
      <c r="M161" s="218">
        <v>0</v>
      </c>
      <c r="N161" s="218">
        <v>0</v>
      </c>
      <c r="O161" s="219">
        <v>0</v>
      </c>
      <c r="P161" s="218">
        <v>0</v>
      </c>
      <c r="Q161" s="218">
        <v>0</v>
      </c>
      <c r="R161" s="219">
        <v>0</v>
      </c>
      <c r="S161" s="218">
        <v>0</v>
      </c>
      <c r="T161" s="218">
        <v>0</v>
      </c>
      <c r="U161" s="219">
        <v>0</v>
      </c>
      <c r="V161" s="205"/>
      <c r="W161" s="165"/>
      <c r="X161" s="165"/>
      <c r="Y161" s="165"/>
      <c r="Z161" s="165"/>
      <c r="AA161" s="165"/>
      <c r="AB161" s="165"/>
      <c r="AC161" s="165"/>
      <c r="AD161" s="165"/>
      <c r="AE161" s="165"/>
      <c r="AF161" s="165"/>
      <c r="AG161" s="165"/>
      <c r="AH161" s="165"/>
      <c r="AI161" s="165"/>
      <c r="AJ161" s="165"/>
      <c r="AK161" s="165"/>
      <c r="AL161" s="165"/>
      <c r="AM161" s="165"/>
      <c r="AN161" s="165"/>
      <c r="AO161" s="165"/>
      <c r="AP161" s="165"/>
      <c r="AQ161" s="165"/>
      <c r="AR161" s="165"/>
      <c r="AS161" s="165"/>
      <c r="AT161" s="165"/>
      <c r="AU161" s="165"/>
      <c r="AV161" s="165"/>
      <c r="AW161" s="165"/>
    </row>
    <row r="162" spans="1:49" s="211" customFormat="1" ht="9">
      <c r="A162" s="216"/>
      <c r="B162" s="221"/>
      <c r="C162" s="217"/>
      <c r="D162" s="218"/>
      <c r="E162" s="218"/>
      <c r="F162" s="205"/>
      <c r="G162" s="218"/>
      <c r="H162" s="218"/>
      <c r="I162" s="205"/>
      <c r="J162" s="218"/>
      <c r="K162" s="218"/>
      <c r="L162" s="219"/>
      <c r="M162" s="218"/>
      <c r="N162" s="218"/>
      <c r="O162" s="219"/>
      <c r="P162" s="218"/>
      <c r="Q162" s="218"/>
      <c r="R162" s="219"/>
      <c r="S162" s="218"/>
      <c r="T162" s="218"/>
      <c r="U162" s="219"/>
      <c r="V162" s="205"/>
      <c r="W162" s="165"/>
      <c r="X162" s="165"/>
      <c r="Y162" s="165"/>
      <c r="Z162" s="165"/>
      <c r="AA162" s="165"/>
      <c r="AB162" s="165"/>
      <c r="AC162" s="165"/>
      <c r="AD162" s="165"/>
      <c r="AE162" s="165"/>
      <c r="AF162" s="165"/>
      <c r="AG162" s="165"/>
      <c r="AH162" s="165"/>
      <c r="AI162" s="165"/>
      <c r="AJ162" s="165"/>
      <c r="AK162" s="165"/>
      <c r="AL162" s="165"/>
      <c r="AM162" s="165"/>
      <c r="AN162" s="165"/>
      <c r="AO162" s="165"/>
      <c r="AP162" s="165"/>
      <c r="AQ162" s="165"/>
      <c r="AR162" s="165"/>
      <c r="AS162" s="165"/>
      <c r="AT162" s="165"/>
      <c r="AU162" s="165"/>
      <c r="AV162" s="165"/>
      <c r="AW162" s="165"/>
    </row>
    <row r="163" spans="1:49" s="211" customFormat="1" ht="9">
      <c r="A163" s="212" t="s">
        <v>281</v>
      </c>
      <c r="B163" s="221"/>
      <c r="C163" s="217"/>
      <c r="D163" s="218">
        <f>SUM(D165:D172)</f>
        <v>290</v>
      </c>
      <c r="E163" s="218">
        <f>SUM(E165:E172)</f>
        <v>239</v>
      </c>
      <c r="F163" s="205">
        <f>(E163/D163)*100</f>
        <v>82.41379310344827</v>
      </c>
      <c r="G163" s="218">
        <f>SUM(G165:G172)</f>
        <v>94</v>
      </c>
      <c r="H163" s="218">
        <f>SUM(H165:H172)</f>
        <v>78</v>
      </c>
      <c r="I163" s="205">
        <f>(H163/G163)*100</f>
        <v>82.97872340425532</v>
      </c>
      <c r="J163" s="218">
        <f>SUM(J165:J172)</f>
        <v>3</v>
      </c>
      <c r="K163" s="218">
        <f>SUM(K165:K172)</f>
        <v>2</v>
      </c>
      <c r="L163" s="205">
        <f>(K163/J163)*100</f>
        <v>66.66666666666666</v>
      </c>
      <c r="M163" s="218">
        <f>SUM(M165:M172)</f>
        <v>14</v>
      </c>
      <c r="N163" s="218">
        <f>SUM(N165:N172)</f>
        <v>10</v>
      </c>
      <c r="O163" s="205">
        <f>(N163/M163)*100</f>
        <v>71.42857142857143</v>
      </c>
      <c r="P163" s="218">
        <f>SUM(P165:P172)</f>
        <v>30</v>
      </c>
      <c r="Q163" s="218">
        <f>SUM(Q165:Q172)</f>
        <v>26</v>
      </c>
      <c r="R163" s="205">
        <f>(Q163/P163)*100</f>
        <v>86.66666666666667</v>
      </c>
      <c r="S163" s="218">
        <f>SUM(S165:S172)</f>
        <v>0</v>
      </c>
      <c r="T163" s="218">
        <f>SUM(T165:T172)</f>
        <v>0</v>
      </c>
      <c r="U163" s="219">
        <v>0</v>
      </c>
      <c r="V163" s="205"/>
      <c r="W163" s="165"/>
      <c r="X163" s="165"/>
      <c r="Y163" s="165"/>
      <c r="Z163" s="165"/>
      <c r="AA163" s="165"/>
      <c r="AB163" s="165"/>
      <c r="AC163" s="165"/>
      <c r="AD163" s="165"/>
      <c r="AE163" s="165"/>
      <c r="AF163" s="165"/>
      <c r="AG163" s="165"/>
      <c r="AH163" s="165"/>
      <c r="AI163" s="165"/>
      <c r="AJ163" s="165"/>
      <c r="AK163" s="165"/>
      <c r="AL163" s="165"/>
      <c r="AM163" s="165"/>
      <c r="AN163" s="165"/>
      <c r="AO163" s="165"/>
      <c r="AP163" s="165"/>
      <c r="AQ163" s="165"/>
      <c r="AR163" s="165"/>
      <c r="AS163" s="165"/>
      <c r="AT163" s="165"/>
      <c r="AU163" s="165"/>
      <c r="AV163" s="165"/>
      <c r="AW163" s="165"/>
    </row>
    <row r="164" spans="1:49" s="211" customFormat="1" ht="3.75" customHeight="1">
      <c r="A164" s="216"/>
      <c r="B164" s="221"/>
      <c r="C164" s="217"/>
      <c r="D164" s="218"/>
      <c r="E164" s="218"/>
      <c r="F164" s="205"/>
      <c r="G164" s="218"/>
      <c r="H164" s="218"/>
      <c r="I164" s="205"/>
      <c r="J164" s="218"/>
      <c r="K164" s="218"/>
      <c r="L164" s="219"/>
      <c r="M164" s="218"/>
      <c r="N164" s="218"/>
      <c r="O164" s="219"/>
      <c r="P164" s="218"/>
      <c r="Q164" s="218"/>
      <c r="R164" s="219"/>
      <c r="S164" s="218"/>
      <c r="T164" s="218"/>
      <c r="U164" s="219"/>
      <c r="V164" s="205"/>
      <c r="W164" s="165"/>
      <c r="X164" s="165"/>
      <c r="Y164" s="165"/>
      <c r="Z164" s="165"/>
      <c r="AA164" s="165"/>
      <c r="AB164" s="165"/>
      <c r="AC164" s="165"/>
      <c r="AD164" s="165"/>
      <c r="AE164" s="165"/>
      <c r="AF164" s="165"/>
      <c r="AG164" s="165"/>
      <c r="AH164" s="165"/>
      <c r="AI164" s="165"/>
      <c r="AJ164" s="165"/>
      <c r="AK164" s="165"/>
      <c r="AL164" s="165"/>
      <c r="AM164" s="165"/>
      <c r="AN164" s="165"/>
      <c r="AO164" s="165"/>
      <c r="AP164" s="165"/>
      <c r="AQ164" s="165"/>
      <c r="AR164" s="165"/>
      <c r="AS164" s="165"/>
      <c r="AT164" s="165"/>
      <c r="AU164" s="165"/>
      <c r="AV164" s="165"/>
      <c r="AW164" s="165"/>
    </row>
    <row r="165" spans="1:49" s="211" customFormat="1" ht="9">
      <c r="A165" s="216" t="s">
        <v>223</v>
      </c>
      <c r="B165" s="221" t="s">
        <v>229</v>
      </c>
      <c r="C165" s="217" t="s">
        <v>282</v>
      </c>
      <c r="D165" s="218">
        <v>28</v>
      </c>
      <c r="E165" s="218">
        <v>30</v>
      </c>
      <c r="F165" s="205">
        <v>107.1</v>
      </c>
      <c r="G165" s="218">
        <v>0</v>
      </c>
      <c r="H165" s="218">
        <v>0</v>
      </c>
      <c r="I165" s="205">
        <v>0</v>
      </c>
      <c r="J165" s="218">
        <v>0</v>
      </c>
      <c r="K165" s="218">
        <v>0</v>
      </c>
      <c r="L165" s="219">
        <v>0</v>
      </c>
      <c r="M165" s="218">
        <v>0</v>
      </c>
      <c r="N165" s="218">
        <v>0</v>
      </c>
      <c r="O165" s="219">
        <v>0</v>
      </c>
      <c r="P165" s="218">
        <v>0</v>
      </c>
      <c r="Q165" s="218">
        <v>0</v>
      </c>
      <c r="R165" s="219">
        <v>0</v>
      </c>
      <c r="S165" s="218">
        <v>0</v>
      </c>
      <c r="T165" s="218">
        <v>0</v>
      </c>
      <c r="U165" s="219">
        <v>0</v>
      </c>
      <c r="V165" s="205"/>
      <c r="W165" s="165"/>
      <c r="X165" s="165"/>
      <c r="Y165" s="165"/>
      <c r="Z165" s="165"/>
      <c r="AA165" s="165"/>
      <c r="AB165" s="165"/>
      <c r="AC165" s="165"/>
      <c r="AD165" s="165"/>
      <c r="AE165" s="165"/>
      <c r="AF165" s="165"/>
      <c r="AG165" s="165"/>
      <c r="AH165" s="165"/>
      <c r="AI165" s="165"/>
      <c r="AJ165" s="165"/>
      <c r="AK165" s="165"/>
      <c r="AL165" s="165"/>
      <c r="AM165" s="165"/>
      <c r="AN165" s="165"/>
      <c r="AO165" s="165"/>
      <c r="AP165" s="165"/>
      <c r="AQ165" s="165"/>
      <c r="AR165" s="165"/>
      <c r="AS165" s="165"/>
      <c r="AT165" s="165"/>
      <c r="AU165" s="165"/>
      <c r="AV165" s="165"/>
      <c r="AW165" s="165"/>
    </row>
    <row r="166" spans="1:49" s="211" customFormat="1" ht="9">
      <c r="A166" s="216" t="s">
        <v>283</v>
      </c>
      <c r="B166" s="221" t="s">
        <v>286</v>
      </c>
      <c r="C166" s="217" t="s">
        <v>287</v>
      </c>
      <c r="D166" s="218">
        <v>28</v>
      </c>
      <c r="E166" s="218">
        <v>18</v>
      </c>
      <c r="F166" s="205">
        <v>64.3</v>
      </c>
      <c r="G166" s="218">
        <v>28</v>
      </c>
      <c r="H166" s="218">
        <v>22</v>
      </c>
      <c r="I166" s="205">
        <v>78.6</v>
      </c>
      <c r="J166" s="218">
        <v>0</v>
      </c>
      <c r="K166" s="218">
        <v>0</v>
      </c>
      <c r="L166" s="205">
        <v>0</v>
      </c>
      <c r="M166" s="218">
        <v>2</v>
      </c>
      <c r="N166" s="218">
        <v>1</v>
      </c>
      <c r="O166" s="205">
        <v>50</v>
      </c>
      <c r="P166" s="218">
        <v>0</v>
      </c>
      <c r="Q166" s="218">
        <v>0</v>
      </c>
      <c r="R166" s="219">
        <v>0</v>
      </c>
      <c r="S166" s="218">
        <v>0</v>
      </c>
      <c r="T166" s="218">
        <v>0</v>
      </c>
      <c r="U166" s="219">
        <v>0</v>
      </c>
      <c r="V166" s="205"/>
      <c r="W166" s="165"/>
      <c r="X166" s="165"/>
      <c r="Y166" s="165"/>
      <c r="Z166" s="165"/>
      <c r="AA166" s="165"/>
      <c r="AB166" s="165"/>
      <c r="AC166" s="165"/>
      <c r="AD166" s="165"/>
      <c r="AE166" s="165"/>
      <c r="AF166" s="165"/>
      <c r="AG166" s="165"/>
      <c r="AH166" s="165"/>
      <c r="AI166" s="165"/>
      <c r="AJ166" s="165"/>
      <c r="AK166" s="165"/>
      <c r="AL166" s="165"/>
      <c r="AM166" s="165"/>
      <c r="AN166" s="165"/>
      <c r="AO166" s="165"/>
      <c r="AP166" s="165"/>
      <c r="AQ166" s="165"/>
      <c r="AR166" s="165"/>
      <c r="AS166" s="165"/>
      <c r="AT166" s="165"/>
      <c r="AU166" s="165"/>
      <c r="AV166" s="165"/>
      <c r="AW166" s="165"/>
    </row>
    <row r="167" spans="1:49" s="211" customFormat="1" ht="9">
      <c r="A167" s="216"/>
      <c r="B167" s="221" t="s">
        <v>456</v>
      </c>
      <c r="C167" s="220" t="s">
        <v>457</v>
      </c>
      <c r="D167" s="218">
        <v>32</v>
      </c>
      <c r="E167" s="218">
        <v>16</v>
      </c>
      <c r="F167" s="205">
        <v>50</v>
      </c>
      <c r="G167" s="218">
        <v>11</v>
      </c>
      <c r="H167" s="218">
        <v>11</v>
      </c>
      <c r="I167" s="205">
        <v>100</v>
      </c>
      <c r="J167" s="218">
        <v>0</v>
      </c>
      <c r="K167" s="218">
        <v>0</v>
      </c>
      <c r="L167" s="205">
        <v>0</v>
      </c>
      <c r="M167" s="218">
        <v>3</v>
      </c>
      <c r="N167" s="218">
        <v>1</v>
      </c>
      <c r="O167" s="205">
        <v>33.3</v>
      </c>
      <c r="P167" s="218">
        <v>0</v>
      </c>
      <c r="Q167" s="218">
        <v>0</v>
      </c>
      <c r="R167" s="219">
        <v>0</v>
      </c>
      <c r="S167" s="218">
        <v>0</v>
      </c>
      <c r="T167" s="218">
        <v>0</v>
      </c>
      <c r="U167" s="219">
        <v>0</v>
      </c>
      <c r="V167" s="205"/>
      <c r="W167" s="165"/>
      <c r="X167" s="165"/>
      <c r="Y167" s="165"/>
      <c r="Z167" s="165"/>
      <c r="AA167" s="165"/>
      <c r="AB167" s="165"/>
      <c r="AC167" s="165"/>
      <c r="AD167" s="165"/>
      <c r="AE167" s="165"/>
      <c r="AF167" s="165"/>
      <c r="AG167" s="165"/>
      <c r="AH167" s="165"/>
      <c r="AI167" s="165"/>
      <c r="AJ167" s="165"/>
      <c r="AK167" s="165"/>
      <c r="AL167" s="165"/>
      <c r="AM167" s="165"/>
      <c r="AN167" s="165"/>
      <c r="AO167" s="165"/>
      <c r="AP167" s="165"/>
      <c r="AQ167" s="165"/>
      <c r="AR167" s="165"/>
      <c r="AS167" s="165"/>
      <c r="AT167" s="165"/>
      <c r="AU167" s="165"/>
      <c r="AV167" s="165"/>
      <c r="AW167" s="165"/>
    </row>
    <row r="168" spans="1:49" s="211" customFormat="1" ht="9">
      <c r="A168" s="216"/>
      <c r="B168" s="221" t="s">
        <v>284</v>
      </c>
      <c r="C168" s="217" t="s">
        <v>285</v>
      </c>
      <c r="D168" s="218">
        <v>21</v>
      </c>
      <c r="E168" s="218">
        <v>23</v>
      </c>
      <c r="F168" s="205">
        <v>109.5</v>
      </c>
      <c r="G168" s="218">
        <v>8</v>
      </c>
      <c r="H168" s="218">
        <v>6</v>
      </c>
      <c r="I168" s="205">
        <v>75</v>
      </c>
      <c r="J168" s="218">
        <v>0</v>
      </c>
      <c r="K168" s="218">
        <v>0</v>
      </c>
      <c r="L168" s="219">
        <v>0</v>
      </c>
      <c r="M168" s="218">
        <v>0</v>
      </c>
      <c r="N168" s="218">
        <v>0</v>
      </c>
      <c r="O168" s="219">
        <v>0</v>
      </c>
      <c r="P168" s="218">
        <v>0</v>
      </c>
      <c r="Q168" s="218">
        <v>0</v>
      </c>
      <c r="R168" s="219">
        <v>0</v>
      </c>
      <c r="S168" s="218">
        <v>0</v>
      </c>
      <c r="T168" s="218">
        <v>0</v>
      </c>
      <c r="U168" s="219">
        <v>0</v>
      </c>
      <c r="V168" s="205"/>
      <c r="W168" s="165"/>
      <c r="X168" s="165"/>
      <c r="Y168" s="165"/>
      <c r="Z168" s="165"/>
      <c r="AA168" s="165"/>
      <c r="AB168" s="165"/>
      <c r="AC168" s="165"/>
      <c r="AD168" s="165"/>
      <c r="AE168" s="165"/>
      <c r="AF168" s="165"/>
      <c r="AG168" s="165"/>
      <c r="AH168" s="165"/>
      <c r="AI168" s="165"/>
      <c r="AJ168" s="165"/>
      <c r="AK168" s="165"/>
      <c r="AL168" s="165"/>
      <c r="AM168" s="165"/>
      <c r="AN168" s="165"/>
      <c r="AO168" s="165"/>
      <c r="AP168" s="165"/>
      <c r="AQ168" s="165"/>
      <c r="AR168" s="165"/>
      <c r="AS168" s="165"/>
      <c r="AT168" s="165"/>
      <c r="AU168" s="165"/>
      <c r="AV168" s="165"/>
      <c r="AW168" s="165"/>
    </row>
    <row r="169" spans="1:49" s="211" customFormat="1" ht="9">
      <c r="A169" s="216" t="s">
        <v>288</v>
      </c>
      <c r="B169" s="221" t="s">
        <v>178</v>
      </c>
      <c r="C169" s="217" t="s">
        <v>289</v>
      </c>
      <c r="D169" s="218">
        <v>38</v>
      </c>
      <c r="E169" s="218">
        <v>30</v>
      </c>
      <c r="F169" s="205">
        <v>78.9</v>
      </c>
      <c r="G169" s="218">
        <v>0</v>
      </c>
      <c r="H169" s="218">
        <v>0</v>
      </c>
      <c r="I169" s="205">
        <v>0</v>
      </c>
      <c r="J169" s="218">
        <v>0</v>
      </c>
      <c r="K169" s="218">
        <v>0</v>
      </c>
      <c r="L169" s="205">
        <v>0</v>
      </c>
      <c r="M169" s="218">
        <v>6</v>
      </c>
      <c r="N169" s="218">
        <v>2</v>
      </c>
      <c r="O169" s="205">
        <v>33.3</v>
      </c>
      <c r="P169" s="218">
        <v>0</v>
      </c>
      <c r="Q169" s="218">
        <v>0</v>
      </c>
      <c r="R169" s="219">
        <v>0</v>
      </c>
      <c r="S169" s="218">
        <v>0</v>
      </c>
      <c r="T169" s="218">
        <v>0</v>
      </c>
      <c r="U169" s="219">
        <v>0</v>
      </c>
      <c r="V169" s="205"/>
      <c r="W169" s="165"/>
      <c r="X169" s="165"/>
      <c r="Y169" s="165"/>
      <c r="Z169" s="165"/>
      <c r="AA169" s="165"/>
      <c r="AB169" s="165"/>
      <c r="AC169" s="165"/>
      <c r="AD169" s="165"/>
      <c r="AE169" s="165"/>
      <c r="AF169" s="165"/>
      <c r="AG169" s="165"/>
      <c r="AH169" s="165"/>
      <c r="AI169" s="165"/>
      <c r="AJ169" s="165"/>
      <c r="AK169" s="165"/>
      <c r="AL169" s="165"/>
      <c r="AM169" s="165"/>
      <c r="AN169" s="165"/>
      <c r="AO169" s="165"/>
      <c r="AP169" s="165"/>
      <c r="AQ169" s="165"/>
      <c r="AR169" s="165"/>
      <c r="AS169" s="165"/>
      <c r="AT169" s="165"/>
      <c r="AU169" s="165"/>
      <c r="AV169" s="165"/>
      <c r="AW169" s="165"/>
    </row>
    <row r="170" spans="1:49" s="211" customFormat="1" ht="9">
      <c r="A170" s="216"/>
      <c r="B170" s="221" t="s">
        <v>290</v>
      </c>
      <c r="C170" s="217" t="s">
        <v>291</v>
      </c>
      <c r="D170" s="218">
        <v>70</v>
      </c>
      <c r="E170" s="218">
        <v>53</v>
      </c>
      <c r="F170" s="205">
        <v>75.7</v>
      </c>
      <c r="G170" s="218">
        <v>0</v>
      </c>
      <c r="H170" s="218">
        <v>0</v>
      </c>
      <c r="I170" s="205">
        <v>0</v>
      </c>
      <c r="J170" s="218">
        <v>3</v>
      </c>
      <c r="K170" s="218">
        <v>2</v>
      </c>
      <c r="L170" s="205">
        <v>66.7</v>
      </c>
      <c r="M170" s="218">
        <v>3</v>
      </c>
      <c r="N170" s="218">
        <v>6</v>
      </c>
      <c r="O170" s="205">
        <v>200</v>
      </c>
      <c r="P170" s="218">
        <v>0</v>
      </c>
      <c r="Q170" s="218">
        <v>0</v>
      </c>
      <c r="R170" s="219">
        <v>0</v>
      </c>
      <c r="S170" s="218">
        <v>0</v>
      </c>
      <c r="T170" s="218">
        <v>0</v>
      </c>
      <c r="U170" s="219">
        <v>0</v>
      </c>
      <c r="V170" s="205"/>
      <c r="W170" s="165"/>
      <c r="X170" s="165"/>
      <c r="Y170" s="165"/>
      <c r="Z170" s="165"/>
      <c r="AA170" s="165"/>
      <c r="AB170" s="165"/>
      <c r="AC170" s="165"/>
      <c r="AD170" s="165"/>
      <c r="AE170" s="165"/>
      <c r="AF170" s="165"/>
      <c r="AG170" s="165"/>
      <c r="AH170" s="165"/>
      <c r="AI170" s="165"/>
      <c r="AJ170" s="165"/>
      <c r="AK170" s="165"/>
      <c r="AL170" s="165"/>
      <c r="AM170" s="165"/>
      <c r="AN170" s="165"/>
      <c r="AO170" s="165"/>
      <c r="AP170" s="165"/>
      <c r="AQ170" s="165"/>
      <c r="AR170" s="165"/>
      <c r="AS170" s="165"/>
      <c r="AT170" s="165"/>
      <c r="AU170" s="165"/>
      <c r="AV170" s="165"/>
      <c r="AW170" s="165"/>
    </row>
    <row r="171" spans="1:49" s="211" customFormat="1" ht="9">
      <c r="A171" s="216"/>
      <c r="B171" s="221" t="s">
        <v>292</v>
      </c>
      <c r="C171" s="217" t="s">
        <v>293</v>
      </c>
      <c r="D171" s="218">
        <v>11</v>
      </c>
      <c r="E171" s="218">
        <v>12</v>
      </c>
      <c r="F171" s="205">
        <v>109.1</v>
      </c>
      <c r="G171" s="218">
        <v>0</v>
      </c>
      <c r="H171" s="218">
        <v>0</v>
      </c>
      <c r="I171" s="205">
        <v>0</v>
      </c>
      <c r="J171" s="218">
        <v>0</v>
      </c>
      <c r="K171" s="218">
        <v>0</v>
      </c>
      <c r="L171" s="219">
        <v>0</v>
      </c>
      <c r="M171" s="218">
        <v>0</v>
      </c>
      <c r="N171" s="218">
        <v>0</v>
      </c>
      <c r="O171" s="219">
        <v>0</v>
      </c>
      <c r="P171" s="218">
        <v>0</v>
      </c>
      <c r="Q171" s="218">
        <v>0</v>
      </c>
      <c r="R171" s="219">
        <v>0</v>
      </c>
      <c r="S171" s="218">
        <v>0</v>
      </c>
      <c r="T171" s="218">
        <v>0</v>
      </c>
      <c r="U171" s="219">
        <v>0</v>
      </c>
      <c r="V171" s="205"/>
      <c r="W171" s="165"/>
      <c r="X171" s="165"/>
      <c r="Y171" s="165"/>
      <c r="Z171" s="165"/>
      <c r="AA171" s="165"/>
      <c r="AB171" s="165"/>
      <c r="AC171" s="165"/>
      <c r="AD171" s="165"/>
      <c r="AE171" s="165"/>
      <c r="AF171" s="165"/>
      <c r="AG171" s="165"/>
      <c r="AH171" s="165"/>
      <c r="AI171" s="165"/>
      <c r="AJ171" s="165"/>
      <c r="AK171" s="165"/>
      <c r="AL171" s="165"/>
      <c r="AM171" s="165"/>
      <c r="AN171" s="165"/>
      <c r="AO171" s="165"/>
      <c r="AP171" s="165"/>
      <c r="AQ171" s="165"/>
      <c r="AR171" s="165"/>
      <c r="AS171" s="165"/>
      <c r="AT171" s="165"/>
      <c r="AU171" s="165"/>
      <c r="AV171" s="165"/>
      <c r="AW171" s="165"/>
    </row>
    <row r="172" spans="1:49" s="211" customFormat="1" ht="9" customHeight="1">
      <c r="A172" s="216"/>
      <c r="B172" s="221" t="s">
        <v>458</v>
      </c>
      <c r="C172" s="217" t="s">
        <v>295</v>
      </c>
      <c r="D172" s="218">
        <v>62</v>
      </c>
      <c r="E172" s="218">
        <v>57</v>
      </c>
      <c r="F172" s="205">
        <v>91.9</v>
      </c>
      <c r="G172" s="218">
        <v>47</v>
      </c>
      <c r="H172" s="218">
        <v>39</v>
      </c>
      <c r="I172" s="205">
        <v>83</v>
      </c>
      <c r="J172" s="218">
        <v>0</v>
      </c>
      <c r="K172" s="218">
        <v>0</v>
      </c>
      <c r="L172" s="219">
        <v>0</v>
      </c>
      <c r="M172" s="218">
        <v>0</v>
      </c>
      <c r="N172" s="218">
        <v>0</v>
      </c>
      <c r="O172" s="219">
        <v>0</v>
      </c>
      <c r="P172" s="218">
        <v>30</v>
      </c>
      <c r="Q172" s="218">
        <v>26</v>
      </c>
      <c r="R172" s="205">
        <v>87</v>
      </c>
      <c r="S172" s="218">
        <v>0</v>
      </c>
      <c r="T172" s="218">
        <v>0</v>
      </c>
      <c r="U172" s="219">
        <v>0</v>
      </c>
      <c r="V172" s="205"/>
      <c r="W172" s="165"/>
      <c r="X172" s="165"/>
      <c r="Y172" s="165"/>
      <c r="Z172" s="165"/>
      <c r="AA172" s="165"/>
      <c r="AB172" s="165"/>
      <c r="AC172" s="165"/>
      <c r="AD172" s="165"/>
      <c r="AE172" s="165"/>
      <c r="AF172" s="165"/>
      <c r="AG172" s="165"/>
      <c r="AH172" s="165"/>
      <c r="AI172" s="165"/>
      <c r="AJ172" s="165"/>
      <c r="AK172" s="165"/>
      <c r="AL172" s="165"/>
      <c r="AM172" s="165"/>
      <c r="AN172" s="165"/>
      <c r="AO172" s="165"/>
      <c r="AP172" s="165"/>
      <c r="AQ172" s="165"/>
      <c r="AR172" s="165"/>
      <c r="AS172" s="165"/>
      <c r="AT172" s="165"/>
      <c r="AU172" s="165"/>
      <c r="AV172" s="165"/>
      <c r="AW172" s="165"/>
    </row>
    <row r="173" spans="1:49" s="211" customFormat="1" ht="9" customHeight="1">
      <c r="A173" s="212" t="s">
        <v>296</v>
      </c>
      <c r="B173" s="221"/>
      <c r="C173" s="217"/>
      <c r="D173" s="218">
        <f>SUM(D175:D184)</f>
        <v>575</v>
      </c>
      <c r="E173" s="218">
        <f>SUM(E175:E184)</f>
        <v>496</v>
      </c>
      <c r="F173" s="205">
        <f>(E173/D173)*100</f>
        <v>86.26086956521739</v>
      </c>
      <c r="G173" s="218">
        <f>SUM(G175:G184)</f>
        <v>210</v>
      </c>
      <c r="H173" s="218">
        <f>SUM(H175:H184)</f>
        <v>171</v>
      </c>
      <c r="I173" s="205">
        <f>(H173/G173)*100</f>
        <v>81.42857142857143</v>
      </c>
      <c r="J173" s="218">
        <f>SUM(J175:J184)</f>
        <v>51</v>
      </c>
      <c r="K173" s="218">
        <f>SUM(K175:K184)</f>
        <v>42</v>
      </c>
      <c r="L173" s="205">
        <f>(K173/J173)*100</f>
        <v>82.35294117647058</v>
      </c>
      <c r="M173" s="218">
        <f>SUM(M175:M184)</f>
        <v>58</v>
      </c>
      <c r="N173" s="218">
        <f>SUM(N175:N184)</f>
        <v>47</v>
      </c>
      <c r="O173" s="205">
        <f>(N173/M173)*100</f>
        <v>81.03448275862068</v>
      </c>
      <c r="P173" s="218">
        <f>SUM(P175:P184)</f>
        <v>40</v>
      </c>
      <c r="Q173" s="218">
        <f>SUM(Q175:Q184)</f>
        <v>33</v>
      </c>
      <c r="R173" s="205">
        <f>(Q173/P173)*100</f>
        <v>82.5</v>
      </c>
      <c r="S173" s="218">
        <f>SUM(S175:S184)</f>
        <v>0</v>
      </c>
      <c r="T173" s="218">
        <f>SUM(T175:T184)</f>
        <v>0</v>
      </c>
      <c r="U173" s="219">
        <v>0</v>
      </c>
      <c r="V173" s="20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  <c r="AH173" s="165"/>
      <c r="AI173" s="165"/>
      <c r="AJ173" s="165"/>
      <c r="AK173" s="165"/>
      <c r="AL173" s="165"/>
      <c r="AM173" s="165"/>
      <c r="AN173" s="165"/>
      <c r="AO173" s="165"/>
      <c r="AP173" s="165"/>
      <c r="AQ173" s="165"/>
      <c r="AR173" s="165"/>
      <c r="AS173" s="165"/>
      <c r="AT173" s="165"/>
      <c r="AU173" s="165"/>
      <c r="AV173" s="165"/>
      <c r="AW173" s="165"/>
    </row>
    <row r="174" spans="1:49" s="211" customFormat="1" ht="3.75" customHeight="1">
      <c r="A174" s="216"/>
      <c r="B174" s="221"/>
      <c r="C174" s="217"/>
      <c r="D174" s="218"/>
      <c r="E174" s="218"/>
      <c r="F174" s="205"/>
      <c r="G174" s="218"/>
      <c r="H174" s="218"/>
      <c r="I174" s="205"/>
      <c r="J174" s="218"/>
      <c r="K174" s="218"/>
      <c r="L174" s="219"/>
      <c r="M174" s="218"/>
      <c r="N174" s="218"/>
      <c r="O174" s="219"/>
      <c r="P174" s="218"/>
      <c r="Q174" s="218"/>
      <c r="R174" s="219"/>
      <c r="S174" s="218"/>
      <c r="T174" s="218"/>
      <c r="U174" s="219"/>
      <c r="V174" s="20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165"/>
      <c r="AH174" s="165"/>
      <c r="AI174" s="165"/>
      <c r="AJ174" s="165"/>
      <c r="AK174" s="165"/>
      <c r="AL174" s="165"/>
      <c r="AM174" s="165"/>
      <c r="AN174" s="165"/>
      <c r="AO174" s="165"/>
      <c r="AP174" s="165"/>
      <c r="AQ174" s="165"/>
      <c r="AR174" s="165"/>
      <c r="AS174" s="165"/>
      <c r="AT174" s="165"/>
      <c r="AU174" s="165"/>
      <c r="AV174" s="165"/>
      <c r="AW174" s="165"/>
    </row>
    <row r="175" spans="1:49" s="211" customFormat="1" ht="9" customHeight="1">
      <c r="A175" s="216" t="s">
        <v>297</v>
      </c>
      <c r="B175" s="221" t="s">
        <v>147</v>
      </c>
      <c r="C175" s="217" t="s">
        <v>298</v>
      </c>
      <c r="D175" s="218">
        <v>26</v>
      </c>
      <c r="E175" s="218">
        <v>29</v>
      </c>
      <c r="F175" s="205">
        <v>111.5</v>
      </c>
      <c r="G175" s="218">
        <v>10</v>
      </c>
      <c r="H175" s="218">
        <v>7</v>
      </c>
      <c r="I175" s="205">
        <v>70</v>
      </c>
      <c r="J175" s="218">
        <v>0</v>
      </c>
      <c r="K175" s="218">
        <v>0</v>
      </c>
      <c r="L175" s="219">
        <v>0</v>
      </c>
      <c r="M175" s="218">
        <v>0</v>
      </c>
      <c r="N175" s="218">
        <v>0</v>
      </c>
      <c r="O175" s="219">
        <v>0</v>
      </c>
      <c r="P175" s="218">
        <v>0</v>
      </c>
      <c r="Q175" s="218">
        <v>0</v>
      </c>
      <c r="R175" s="219">
        <v>0</v>
      </c>
      <c r="S175" s="218">
        <v>0</v>
      </c>
      <c r="T175" s="218">
        <v>0</v>
      </c>
      <c r="U175" s="219">
        <v>0</v>
      </c>
      <c r="V175" s="205"/>
      <c r="W175" s="165"/>
      <c r="X175" s="165"/>
      <c r="Y175" s="165"/>
      <c r="Z175" s="165"/>
      <c r="AA175" s="165"/>
      <c r="AB175" s="165"/>
      <c r="AC175" s="165"/>
      <c r="AD175" s="165"/>
      <c r="AE175" s="165"/>
      <c r="AF175" s="165"/>
      <c r="AG175" s="165"/>
      <c r="AH175" s="165"/>
      <c r="AI175" s="165"/>
      <c r="AJ175" s="165"/>
      <c r="AK175" s="165"/>
      <c r="AL175" s="165"/>
      <c r="AM175" s="165"/>
      <c r="AN175" s="165"/>
      <c r="AO175" s="165"/>
      <c r="AP175" s="165"/>
      <c r="AQ175" s="165"/>
      <c r="AR175" s="165"/>
      <c r="AS175" s="165"/>
      <c r="AT175" s="165"/>
      <c r="AU175" s="165"/>
      <c r="AV175" s="165"/>
      <c r="AW175" s="165"/>
    </row>
    <row r="176" spans="1:49" s="211" customFormat="1" ht="9" customHeight="1">
      <c r="A176" s="216"/>
      <c r="B176" s="220" t="s">
        <v>506</v>
      </c>
      <c r="C176" s="217" t="s">
        <v>300</v>
      </c>
      <c r="D176" s="218">
        <v>100</v>
      </c>
      <c r="E176" s="218">
        <v>91</v>
      </c>
      <c r="F176" s="205">
        <v>91</v>
      </c>
      <c r="G176" s="218">
        <v>19</v>
      </c>
      <c r="H176" s="218">
        <v>17</v>
      </c>
      <c r="I176" s="205">
        <v>89.5</v>
      </c>
      <c r="J176" s="218">
        <v>10</v>
      </c>
      <c r="K176" s="218">
        <v>9</v>
      </c>
      <c r="L176" s="205">
        <v>90</v>
      </c>
      <c r="M176" s="218">
        <v>19</v>
      </c>
      <c r="N176" s="218">
        <v>15</v>
      </c>
      <c r="O176" s="205">
        <v>78.9</v>
      </c>
      <c r="P176" s="218">
        <v>0</v>
      </c>
      <c r="Q176" s="218">
        <v>0</v>
      </c>
      <c r="R176" s="219">
        <v>0</v>
      </c>
      <c r="S176" s="218">
        <v>0</v>
      </c>
      <c r="T176" s="218">
        <v>0</v>
      </c>
      <c r="U176" s="219">
        <v>0</v>
      </c>
      <c r="V176" s="20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165"/>
      <c r="AH176" s="165"/>
      <c r="AI176" s="165"/>
      <c r="AJ176" s="165"/>
      <c r="AK176" s="165"/>
      <c r="AL176" s="165"/>
      <c r="AM176" s="165"/>
      <c r="AN176" s="165"/>
      <c r="AO176" s="165"/>
      <c r="AP176" s="165"/>
      <c r="AQ176" s="165"/>
      <c r="AR176" s="165"/>
      <c r="AS176" s="165"/>
      <c r="AT176" s="165"/>
      <c r="AU176" s="165"/>
      <c r="AV176" s="165"/>
      <c r="AW176" s="165"/>
    </row>
    <row r="177" spans="1:49" s="211" customFormat="1" ht="9" customHeight="1">
      <c r="A177" s="216" t="s">
        <v>301</v>
      </c>
      <c r="B177" s="221" t="s">
        <v>302</v>
      </c>
      <c r="C177" s="217" t="s">
        <v>303</v>
      </c>
      <c r="D177" s="218">
        <v>22</v>
      </c>
      <c r="E177" s="218">
        <v>27</v>
      </c>
      <c r="F177" s="205">
        <v>122.7</v>
      </c>
      <c r="G177" s="218">
        <v>23</v>
      </c>
      <c r="H177" s="218">
        <v>16</v>
      </c>
      <c r="I177" s="205">
        <v>69.6</v>
      </c>
      <c r="J177" s="218">
        <v>0</v>
      </c>
      <c r="K177" s="218">
        <v>0</v>
      </c>
      <c r="L177" s="219">
        <v>0</v>
      </c>
      <c r="M177" s="218">
        <v>0</v>
      </c>
      <c r="N177" s="218">
        <v>0</v>
      </c>
      <c r="O177" s="219">
        <v>0</v>
      </c>
      <c r="P177" s="218">
        <v>0</v>
      </c>
      <c r="Q177" s="218">
        <v>0</v>
      </c>
      <c r="R177" s="219">
        <v>0</v>
      </c>
      <c r="S177" s="218">
        <v>0</v>
      </c>
      <c r="T177" s="218">
        <v>0</v>
      </c>
      <c r="U177" s="219">
        <v>0</v>
      </c>
      <c r="V177" s="20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165"/>
      <c r="AH177" s="165"/>
      <c r="AI177" s="165"/>
      <c r="AJ177" s="165"/>
      <c r="AK177" s="165"/>
      <c r="AL177" s="165"/>
      <c r="AM177" s="165"/>
      <c r="AN177" s="165"/>
      <c r="AO177" s="165"/>
      <c r="AP177" s="165"/>
      <c r="AQ177" s="165"/>
      <c r="AR177" s="165"/>
      <c r="AS177" s="165"/>
      <c r="AT177" s="165"/>
      <c r="AU177" s="165"/>
      <c r="AV177" s="165"/>
      <c r="AW177" s="165"/>
    </row>
    <row r="178" spans="1:49" s="211" customFormat="1" ht="9" customHeight="1">
      <c r="A178" s="216"/>
      <c r="B178" s="221" t="s">
        <v>304</v>
      </c>
      <c r="C178" s="217" t="s">
        <v>305</v>
      </c>
      <c r="D178" s="218">
        <v>40</v>
      </c>
      <c r="E178" s="218">
        <v>32</v>
      </c>
      <c r="F178" s="205">
        <v>80</v>
      </c>
      <c r="G178" s="218">
        <v>15</v>
      </c>
      <c r="H178" s="218">
        <v>14</v>
      </c>
      <c r="I178" s="205">
        <v>93.3</v>
      </c>
      <c r="J178" s="218">
        <v>5</v>
      </c>
      <c r="K178" s="218">
        <v>0</v>
      </c>
      <c r="L178" s="205">
        <v>0</v>
      </c>
      <c r="M178" s="218">
        <v>0</v>
      </c>
      <c r="N178" s="218">
        <v>0</v>
      </c>
      <c r="O178" s="219">
        <v>0</v>
      </c>
      <c r="P178" s="218">
        <v>0</v>
      </c>
      <c r="Q178" s="218">
        <v>0</v>
      </c>
      <c r="R178" s="219">
        <v>0</v>
      </c>
      <c r="S178" s="218">
        <v>0</v>
      </c>
      <c r="T178" s="218">
        <v>0</v>
      </c>
      <c r="U178" s="219">
        <v>0</v>
      </c>
      <c r="V178" s="20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165"/>
      <c r="AG178" s="165"/>
      <c r="AH178" s="165"/>
      <c r="AI178" s="165"/>
      <c r="AJ178" s="165"/>
      <c r="AK178" s="165"/>
      <c r="AL178" s="165"/>
      <c r="AM178" s="165"/>
      <c r="AN178" s="165"/>
      <c r="AO178" s="165"/>
      <c r="AP178" s="165"/>
      <c r="AQ178" s="165"/>
      <c r="AR178" s="165"/>
      <c r="AS178" s="165"/>
      <c r="AT178" s="165"/>
      <c r="AU178" s="165"/>
      <c r="AV178" s="165"/>
      <c r="AW178" s="165"/>
    </row>
    <row r="179" spans="1:49" s="211" customFormat="1" ht="9" customHeight="1">
      <c r="A179" s="216"/>
      <c r="B179" s="221" t="s">
        <v>306</v>
      </c>
      <c r="C179" s="217" t="s">
        <v>307</v>
      </c>
      <c r="D179" s="218">
        <v>55</v>
      </c>
      <c r="E179" s="218">
        <v>46</v>
      </c>
      <c r="F179" s="205">
        <v>83.6</v>
      </c>
      <c r="G179" s="218">
        <v>11</v>
      </c>
      <c r="H179" s="218">
        <v>4</v>
      </c>
      <c r="I179" s="205">
        <v>36.4</v>
      </c>
      <c r="J179" s="218">
        <v>0</v>
      </c>
      <c r="K179" s="218">
        <v>0</v>
      </c>
      <c r="L179" s="219">
        <v>0</v>
      </c>
      <c r="M179" s="218">
        <v>0</v>
      </c>
      <c r="N179" s="218">
        <v>0</v>
      </c>
      <c r="O179" s="219">
        <v>0</v>
      </c>
      <c r="P179" s="218">
        <v>0</v>
      </c>
      <c r="Q179" s="218">
        <v>0</v>
      </c>
      <c r="R179" s="219">
        <v>0</v>
      </c>
      <c r="S179" s="218">
        <v>0</v>
      </c>
      <c r="T179" s="218">
        <v>0</v>
      </c>
      <c r="U179" s="219">
        <v>0</v>
      </c>
      <c r="V179" s="205"/>
      <c r="W179" s="165"/>
      <c r="X179" s="165"/>
      <c r="Y179" s="165"/>
      <c r="Z179" s="165"/>
      <c r="AA179" s="165"/>
      <c r="AB179" s="165"/>
      <c r="AC179" s="165"/>
      <c r="AD179" s="165"/>
      <c r="AE179" s="165"/>
      <c r="AF179" s="165"/>
      <c r="AG179" s="165"/>
      <c r="AH179" s="165"/>
      <c r="AI179" s="165"/>
      <c r="AJ179" s="165"/>
      <c r="AK179" s="165"/>
      <c r="AL179" s="165"/>
      <c r="AM179" s="165"/>
      <c r="AN179" s="165"/>
      <c r="AO179" s="165"/>
      <c r="AP179" s="165"/>
      <c r="AQ179" s="165"/>
      <c r="AR179" s="165"/>
      <c r="AS179" s="165"/>
      <c r="AT179" s="165"/>
      <c r="AU179" s="165"/>
      <c r="AV179" s="165"/>
      <c r="AW179" s="165"/>
    </row>
    <row r="180" spans="1:49" s="211" customFormat="1" ht="9" customHeight="1">
      <c r="A180" s="216" t="s">
        <v>308</v>
      </c>
      <c r="B180" s="221" t="s">
        <v>461</v>
      </c>
      <c r="C180" s="217" t="s">
        <v>310</v>
      </c>
      <c r="D180" s="218">
        <v>44</v>
      </c>
      <c r="E180" s="218">
        <v>34</v>
      </c>
      <c r="F180" s="205">
        <v>77.3</v>
      </c>
      <c r="G180" s="218">
        <v>36</v>
      </c>
      <c r="H180" s="218">
        <v>30</v>
      </c>
      <c r="I180" s="205">
        <v>83.3</v>
      </c>
      <c r="J180" s="218">
        <v>0</v>
      </c>
      <c r="K180" s="218">
        <v>0</v>
      </c>
      <c r="L180" s="219">
        <v>0</v>
      </c>
      <c r="M180" s="218">
        <v>0</v>
      </c>
      <c r="N180" s="218">
        <v>0</v>
      </c>
      <c r="O180" s="219">
        <v>0</v>
      </c>
      <c r="P180" s="218">
        <v>0</v>
      </c>
      <c r="Q180" s="218">
        <v>0</v>
      </c>
      <c r="R180" s="219">
        <v>0</v>
      </c>
      <c r="S180" s="218">
        <v>0</v>
      </c>
      <c r="T180" s="218">
        <v>0</v>
      </c>
      <c r="U180" s="219">
        <v>0</v>
      </c>
      <c r="V180" s="205"/>
      <c r="W180" s="165"/>
      <c r="X180" s="165"/>
      <c r="Y180" s="165"/>
      <c r="Z180" s="165"/>
      <c r="AA180" s="165"/>
      <c r="AB180" s="165"/>
      <c r="AC180" s="165"/>
      <c r="AD180" s="165"/>
      <c r="AE180" s="165"/>
      <c r="AF180" s="165"/>
      <c r="AG180" s="165"/>
      <c r="AH180" s="165"/>
      <c r="AI180" s="165"/>
      <c r="AJ180" s="165"/>
      <c r="AK180" s="165"/>
      <c r="AL180" s="165"/>
      <c r="AM180" s="165"/>
      <c r="AN180" s="165"/>
      <c r="AO180" s="165"/>
      <c r="AP180" s="165"/>
      <c r="AQ180" s="165"/>
      <c r="AR180" s="165"/>
      <c r="AS180" s="165"/>
      <c r="AT180" s="165"/>
      <c r="AU180" s="165"/>
      <c r="AV180" s="165"/>
      <c r="AW180" s="165"/>
    </row>
    <row r="181" spans="1:49" s="211" customFormat="1" ht="9" customHeight="1">
      <c r="A181" s="216"/>
      <c r="B181" s="221" t="s">
        <v>311</v>
      </c>
      <c r="C181" s="217" t="s">
        <v>312</v>
      </c>
      <c r="D181" s="218">
        <v>53</v>
      </c>
      <c r="E181" s="218">
        <v>51</v>
      </c>
      <c r="F181" s="205">
        <v>96.2</v>
      </c>
      <c r="G181" s="218">
        <v>21</v>
      </c>
      <c r="H181" s="218">
        <v>14</v>
      </c>
      <c r="I181" s="205">
        <v>66.7</v>
      </c>
      <c r="J181" s="218">
        <v>7</v>
      </c>
      <c r="K181" s="218">
        <v>8</v>
      </c>
      <c r="L181" s="205">
        <v>114.3</v>
      </c>
      <c r="M181" s="218">
        <v>0</v>
      </c>
      <c r="N181" s="218">
        <v>0</v>
      </c>
      <c r="O181" s="219">
        <v>0</v>
      </c>
      <c r="P181" s="218">
        <v>0</v>
      </c>
      <c r="Q181" s="218">
        <v>0</v>
      </c>
      <c r="R181" s="219">
        <v>0</v>
      </c>
      <c r="S181" s="218">
        <v>0</v>
      </c>
      <c r="T181" s="218">
        <v>0</v>
      </c>
      <c r="U181" s="219">
        <v>0</v>
      </c>
      <c r="V181" s="205"/>
      <c r="W181" s="165"/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165"/>
      <c r="AI181" s="165"/>
      <c r="AJ181" s="165"/>
      <c r="AK181" s="165"/>
      <c r="AL181" s="165"/>
      <c r="AM181" s="165"/>
      <c r="AN181" s="165"/>
      <c r="AO181" s="165"/>
      <c r="AP181" s="165"/>
      <c r="AQ181" s="165"/>
      <c r="AR181" s="165"/>
      <c r="AS181" s="165"/>
      <c r="AT181" s="165"/>
      <c r="AU181" s="165"/>
      <c r="AV181" s="165"/>
      <c r="AW181" s="165"/>
    </row>
    <row r="182" spans="1:49" s="211" customFormat="1" ht="9">
      <c r="A182" s="216" t="s">
        <v>313</v>
      </c>
      <c r="B182" s="221" t="s">
        <v>314</v>
      </c>
      <c r="C182" s="217" t="s">
        <v>315</v>
      </c>
      <c r="D182" s="218">
        <v>28</v>
      </c>
      <c r="E182" s="218">
        <v>18</v>
      </c>
      <c r="F182" s="205">
        <v>64.3</v>
      </c>
      <c r="G182" s="218">
        <v>17</v>
      </c>
      <c r="H182" s="218">
        <v>24</v>
      </c>
      <c r="I182" s="205">
        <v>141.2</v>
      </c>
      <c r="J182" s="218">
        <v>0</v>
      </c>
      <c r="K182" s="218">
        <v>0</v>
      </c>
      <c r="L182" s="219">
        <v>0</v>
      </c>
      <c r="M182" s="218">
        <v>0</v>
      </c>
      <c r="N182" s="218">
        <v>0</v>
      </c>
      <c r="O182" s="219">
        <v>0</v>
      </c>
      <c r="P182" s="218">
        <v>0</v>
      </c>
      <c r="Q182" s="218">
        <v>0</v>
      </c>
      <c r="R182" s="219">
        <v>0</v>
      </c>
      <c r="S182" s="218">
        <v>0</v>
      </c>
      <c r="T182" s="218">
        <v>0</v>
      </c>
      <c r="U182" s="219">
        <v>0</v>
      </c>
      <c r="V182" s="205"/>
      <c r="W182" s="165"/>
      <c r="X182" s="165"/>
      <c r="Y182" s="165"/>
      <c r="Z182" s="165"/>
      <c r="AA182" s="165"/>
      <c r="AB182" s="165"/>
      <c r="AC182" s="165"/>
      <c r="AD182" s="165"/>
      <c r="AE182" s="165"/>
      <c r="AF182" s="165"/>
      <c r="AG182" s="165"/>
      <c r="AH182" s="165"/>
      <c r="AI182" s="165"/>
      <c r="AJ182" s="165"/>
      <c r="AK182" s="165"/>
      <c r="AL182" s="165"/>
      <c r="AM182" s="165"/>
      <c r="AN182" s="165"/>
      <c r="AO182" s="165"/>
      <c r="AP182" s="165"/>
      <c r="AQ182" s="165"/>
      <c r="AR182" s="165"/>
      <c r="AS182" s="165"/>
      <c r="AT182" s="165"/>
      <c r="AU182" s="165"/>
      <c r="AV182" s="165"/>
      <c r="AW182" s="165"/>
    </row>
    <row r="183" spans="1:49" s="211" customFormat="1" ht="9">
      <c r="A183" s="216"/>
      <c r="B183" s="221" t="s">
        <v>316</v>
      </c>
      <c r="C183" s="217" t="s">
        <v>317</v>
      </c>
      <c r="D183" s="218">
        <v>64</v>
      </c>
      <c r="E183" s="218">
        <v>48</v>
      </c>
      <c r="F183" s="205">
        <v>75</v>
      </c>
      <c r="G183" s="218">
        <v>0</v>
      </c>
      <c r="H183" s="218">
        <v>0</v>
      </c>
      <c r="I183" s="205">
        <v>0</v>
      </c>
      <c r="J183" s="218">
        <v>6</v>
      </c>
      <c r="K183" s="218">
        <v>6</v>
      </c>
      <c r="L183" s="205">
        <v>100</v>
      </c>
      <c r="M183" s="218">
        <v>8</v>
      </c>
      <c r="N183" s="218">
        <v>7</v>
      </c>
      <c r="O183" s="205">
        <v>87.5</v>
      </c>
      <c r="P183" s="218">
        <v>0</v>
      </c>
      <c r="Q183" s="218">
        <v>0</v>
      </c>
      <c r="R183" s="219">
        <v>0</v>
      </c>
      <c r="S183" s="218">
        <v>0</v>
      </c>
      <c r="T183" s="218">
        <v>0</v>
      </c>
      <c r="U183" s="219">
        <v>0</v>
      </c>
      <c r="V183" s="205"/>
      <c r="W183" s="165"/>
      <c r="X183" s="165"/>
      <c r="Y183" s="165"/>
      <c r="Z183" s="165"/>
      <c r="AA183" s="165"/>
      <c r="AB183" s="165"/>
      <c r="AC183" s="165"/>
      <c r="AD183" s="165"/>
      <c r="AE183" s="165"/>
      <c r="AF183" s="165"/>
      <c r="AG183" s="165"/>
      <c r="AH183" s="165"/>
      <c r="AI183" s="165"/>
      <c r="AJ183" s="165"/>
      <c r="AK183" s="165"/>
      <c r="AL183" s="165"/>
      <c r="AM183" s="165"/>
      <c r="AN183" s="165"/>
      <c r="AO183" s="165"/>
      <c r="AP183" s="165"/>
      <c r="AQ183" s="165"/>
      <c r="AR183" s="165"/>
      <c r="AS183" s="165"/>
      <c r="AT183" s="165"/>
      <c r="AU183" s="165"/>
      <c r="AV183" s="165"/>
      <c r="AW183" s="165"/>
    </row>
    <row r="184" spans="1:49" s="211" customFormat="1" ht="9">
      <c r="A184" s="216" t="s">
        <v>318</v>
      </c>
      <c r="B184" s="221" t="s">
        <v>319</v>
      </c>
      <c r="C184" s="217" t="s">
        <v>320</v>
      </c>
      <c r="D184" s="218">
        <v>143</v>
      </c>
      <c r="E184" s="218">
        <v>120</v>
      </c>
      <c r="F184" s="205">
        <v>83.9</v>
      </c>
      <c r="G184" s="218">
        <v>58</v>
      </c>
      <c r="H184" s="218">
        <v>45</v>
      </c>
      <c r="I184" s="205">
        <v>77.6</v>
      </c>
      <c r="J184" s="218">
        <v>23</v>
      </c>
      <c r="K184" s="218">
        <v>19</v>
      </c>
      <c r="L184" s="205">
        <v>82.6</v>
      </c>
      <c r="M184" s="218">
        <v>31</v>
      </c>
      <c r="N184" s="218">
        <v>25</v>
      </c>
      <c r="O184" s="205">
        <v>80.6</v>
      </c>
      <c r="P184" s="218">
        <v>40</v>
      </c>
      <c r="Q184" s="218">
        <v>33</v>
      </c>
      <c r="R184" s="205">
        <v>83</v>
      </c>
      <c r="S184" s="218">
        <v>0</v>
      </c>
      <c r="T184" s="218">
        <v>0</v>
      </c>
      <c r="U184" s="219">
        <v>0</v>
      </c>
      <c r="V184" s="205"/>
      <c r="W184" s="165"/>
      <c r="X184" s="165"/>
      <c r="Y184" s="165"/>
      <c r="Z184" s="165"/>
      <c r="AA184" s="165"/>
      <c r="AB184" s="165"/>
      <c r="AC184" s="165"/>
      <c r="AD184" s="165"/>
      <c r="AE184" s="165"/>
      <c r="AF184" s="165"/>
      <c r="AG184" s="165"/>
      <c r="AH184" s="165"/>
      <c r="AI184" s="165"/>
      <c r="AJ184" s="165"/>
      <c r="AK184" s="165"/>
      <c r="AL184" s="165"/>
      <c r="AM184" s="165"/>
      <c r="AN184" s="165"/>
      <c r="AO184" s="165"/>
      <c r="AP184" s="165"/>
      <c r="AQ184" s="165"/>
      <c r="AR184" s="165"/>
      <c r="AS184" s="165"/>
      <c r="AT184" s="165"/>
      <c r="AU184" s="165"/>
      <c r="AV184" s="165"/>
      <c r="AW184" s="165"/>
    </row>
    <row r="185" spans="1:49" s="211" customFormat="1" ht="9">
      <c r="A185" s="216"/>
      <c r="B185" s="221"/>
      <c r="C185" s="217"/>
      <c r="D185" s="218"/>
      <c r="E185" s="218"/>
      <c r="F185" s="205"/>
      <c r="G185" s="218"/>
      <c r="H185" s="218"/>
      <c r="I185" s="205"/>
      <c r="J185" s="218"/>
      <c r="K185" s="218"/>
      <c r="L185" s="205"/>
      <c r="M185" s="218"/>
      <c r="N185" s="218"/>
      <c r="O185" s="219"/>
      <c r="P185" s="218"/>
      <c r="Q185" s="218"/>
      <c r="R185" s="219"/>
      <c r="S185" s="218"/>
      <c r="T185" s="218"/>
      <c r="U185" s="219"/>
      <c r="V185" s="205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165"/>
      <c r="AH185" s="165"/>
      <c r="AI185" s="165"/>
      <c r="AJ185" s="165"/>
      <c r="AK185" s="165"/>
      <c r="AL185" s="165"/>
      <c r="AM185" s="165"/>
      <c r="AN185" s="165"/>
      <c r="AO185" s="165"/>
      <c r="AP185" s="165"/>
      <c r="AQ185" s="165"/>
      <c r="AR185" s="165"/>
      <c r="AS185" s="165"/>
      <c r="AT185" s="165"/>
      <c r="AU185" s="165"/>
      <c r="AV185" s="165"/>
      <c r="AW185" s="165"/>
    </row>
    <row r="186" spans="1:49" s="211" customFormat="1" ht="9">
      <c r="A186" s="212" t="s">
        <v>321</v>
      </c>
      <c r="B186" s="221"/>
      <c r="C186" s="217"/>
      <c r="D186" s="218">
        <f>SUM(D188:D195)</f>
        <v>392</v>
      </c>
      <c r="E186" s="218">
        <f>SUM(E188:E195)</f>
        <v>279</v>
      </c>
      <c r="F186" s="205">
        <f>(E186/D186)*100</f>
        <v>71.1734693877551</v>
      </c>
      <c r="G186" s="218">
        <f>SUM(G188:G195)</f>
        <v>87</v>
      </c>
      <c r="H186" s="218">
        <f>SUM(H188:H195)</f>
        <v>65</v>
      </c>
      <c r="I186" s="205">
        <f>(H186/G186)*100</f>
        <v>74.71264367816092</v>
      </c>
      <c r="J186" s="218">
        <f>SUM(J188:J195)</f>
        <v>0</v>
      </c>
      <c r="K186" s="218">
        <f>SUM(K188:K195)</f>
        <v>0</v>
      </c>
      <c r="L186" s="219">
        <v>0</v>
      </c>
      <c r="M186" s="218">
        <f>SUM(M188:M195)</f>
        <v>0</v>
      </c>
      <c r="N186" s="218">
        <f>SUM(N188:N195)</f>
        <v>0</v>
      </c>
      <c r="O186" s="219">
        <v>0</v>
      </c>
      <c r="P186" s="218">
        <f>SUM(P188:P195)</f>
        <v>60</v>
      </c>
      <c r="Q186" s="218">
        <f>SUM(Q188:Q195)</f>
        <v>44</v>
      </c>
      <c r="R186" s="205">
        <f>(Q186/P186)*100</f>
        <v>73.33333333333333</v>
      </c>
      <c r="S186" s="218">
        <f>SUM(S188:S195)</f>
        <v>15</v>
      </c>
      <c r="T186" s="218">
        <f>SUM(T188:T195)</f>
        <v>14</v>
      </c>
      <c r="U186" s="205">
        <f>(T186/S186)*100</f>
        <v>93.33333333333333</v>
      </c>
      <c r="V186" s="205"/>
      <c r="W186" s="165"/>
      <c r="X186" s="165"/>
      <c r="Y186" s="165"/>
      <c r="Z186" s="165"/>
      <c r="AA186" s="165"/>
      <c r="AB186" s="165"/>
      <c r="AC186" s="165"/>
      <c r="AD186" s="165"/>
      <c r="AE186" s="165"/>
      <c r="AF186" s="165"/>
      <c r="AG186" s="165"/>
      <c r="AH186" s="165"/>
      <c r="AI186" s="165"/>
      <c r="AJ186" s="165"/>
      <c r="AK186" s="165"/>
      <c r="AL186" s="165"/>
      <c r="AM186" s="165"/>
      <c r="AN186" s="165"/>
      <c r="AO186" s="165"/>
      <c r="AP186" s="165"/>
      <c r="AQ186" s="165"/>
      <c r="AR186" s="165"/>
      <c r="AS186" s="165"/>
      <c r="AT186" s="165"/>
      <c r="AU186" s="165"/>
      <c r="AV186" s="165"/>
      <c r="AW186" s="165"/>
    </row>
    <row r="187" spans="1:49" s="211" customFormat="1" ht="3.75" customHeight="1">
      <c r="A187" s="216"/>
      <c r="B187" s="221"/>
      <c r="C187" s="217"/>
      <c r="D187" s="218"/>
      <c r="E187" s="218"/>
      <c r="F187" s="205"/>
      <c r="G187" s="218"/>
      <c r="H187" s="218"/>
      <c r="I187" s="205"/>
      <c r="J187" s="218"/>
      <c r="K187" s="218"/>
      <c r="L187" s="205"/>
      <c r="M187" s="218"/>
      <c r="N187" s="218"/>
      <c r="O187" s="219"/>
      <c r="P187" s="218"/>
      <c r="Q187" s="218"/>
      <c r="R187" s="219"/>
      <c r="S187" s="218"/>
      <c r="T187" s="218"/>
      <c r="U187" s="219"/>
      <c r="V187" s="205"/>
      <c r="W187" s="165"/>
      <c r="X187" s="165"/>
      <c r="Y187" s="165"/>
      <c r="Z187" s="165"/>
      <c r="AA187" s="165"/>
      <c r="AB187" s="165"/>
      <c r="AC187" s="165"/>
      <c r="AD187" s="165"/>
      <c r="AE187" s="165"/>
      <c r="AF187" s="165"/>
      <c r="AG187" s="165"/>
      <c r="AH187" s="165"/>
      <c r="AI187" s="165"/>
      <c r="AJ187" s="165"/>
      <c r="AK187" s="165"/>
      <c r="AL187" s="165"/>
      <c r="AM187" s="165"/>
      <c r="AN187" s="165"/>
      <c r="AO187" s="165"/>
      <c r="AP187" s="165"/>
      <c r="AQ187" s="165"/>
      <c r="AR187" s="165"/>
      <c r="AS187" s="165"/>
      <c r="AT187" s="165"/>
      <c r="AU187" s="165"/>
      <c r="AV187" s="165"/>
      <c r="AW187" s="165"/>
    </row>
    <row r="188" spans="1:49" s="211" customFormat="1" ht="9">
      <c r="A188" s="216" t="s">
        <v>318</v>
      </c>
      <c r="B188" s="221" t="s">
        <v>322</v>
      </c>
      <c r="C188" s="217" t="s">
        <v>323</v>
      </c>
      <c r="D188" s="218">
        <v>109</v>
      </c>
      <c r="E188" s="218">
        <v>87</v>
      </c>
      <c r="F188" s="205">
        <v>79.8</v>
      </c>
      <c r="G188" s="218">
        <v>19</v>
      </c>
      <c r="H188" s="218">
        <v>18</v>
      </c>
      <c r="I188" s="205">
        <v>94.7</v>
      </c>
      <c r="J188" s="218">
        <v>0</v>
      </c>
      <c r="K188" s="218">
        <v>0</v>
      </c>
      <c r="L188" s="219">
        <v>0</v>
      </c>
      <c r="M188" s="218">
        <v>0</v>
      </c>
      <c r="N188" s="218">
        <v>0</v>
      </c>
      <c r="O188" s="219">
        <v>0</v>
      </c>
      <c r="P188" s="218">
        <v>30</v>
      </c>
      <c r="Q188" s="218">
        <v>26</v>
      </c>
      <c r="R188" s="219">
        <v>87</v>
      </c>
      <c r="S188" s="218">
        <v>0</v>
      </c>
      <c r="T188" s="218">
        <v>0</v>
      </c>
      <c r="U188" s="219">
        <v>0</v>
      </c>
      <c r="V188" s="205"/>
      <c r="W188" s="165"/>
      <c r="X188" s="165"/>
      <c r="Y188" s="165"/>
      <c r="Z188" s="165"/>
      <c r="AA188" s="165"/>
      <c r="AB188" s="165"/>
      <c r="AC188" s="165"/>
      <c r="AD188" s="165"/>
      <c r="AE188" s="165"/>
      <c r="AF188" s="165"/>
      <c r="AG188" s="165"/>
      <c r="AH188" s="165"/>
      <c r="AI188" s="165"/>
      <c r="AJ188" s="165"/>
      <c r="AK188" s="165"/>
      <c r="AL188" s="165"/>
      <c r="AM188" s="165"/>
      <c r="AN188" s="165"/>
      <c r="AO188" s="165"/>
      <c r="AP188" s="165"/>
      <c r="AQ188" s="165"/>
      <c r="AR188" s="165"/>
      <c r="AS188" s="165"/>
      <c r="AT188" s="165"/>
      <c r="AU188" s="165"/>
      <c r="AV188" s="165"/>
      <c r="AW188" s="165"/>
    </row>
    <row r="189" spans="1:49" s="211" customFormat="1" ht="9">
      <c r="A189" s="216"/>
      <c r="B189" s="221" t="s">
        <v>463</v>
      </c>
      <c r="C189" s="217" t="s">
        <v>507</v>
      </c>
      <c r="D189" s="218">
        <v>13</v>
      </c>
      <c r="E189" s="218">
        <v>3</v>
      </c>
      <c r="F189" s="205">
        <v>23.1</v>
      </c>
      <c r="G189" s="218">
        <v>0</v>
      </c>
      <c r="H189" s="218">
        <v>0</v>
      </c>
      <c r="I189" s="205">
        <v>0</v>
      </c>
      <c r="J189" s="218">
        <v>0</v>
      </c>
      <c r="K189" s="218">
        <v>0</v>
      </c>
      <c r="L189" s="219">
        <v>0</v>
      </c>
      <c r="M189" s="218">
        <v>0</v>
      </c>
      <c r="N189" s="218">
        <v>0</v>
      </c>
      <c r="O189" s="219">
        <v>0</v>
      </c>
      <c r="P189" s="218">
        <v>0</v>
      </c>
      <c r="Q189" s="218">
        <v>0</v>
      </c>
      <c r="R189" s="205">
        <v>0</v>
      </c>
      <c r="S189" s="218">
        <v>0</v>
      </c>
      <c r="T189" s="218">
        <v>0</v>
      </c>
      <c r="U189" s="219">
        <v>0</v>
      </c>
      <c r="V189" s="205"/>
      <c r="W189" s="165"/>
      <c r="X189" s="165"/>
      <c r="Y189" s="165"/>
      <c r="Z189" s="165"/>
      <c r="AA189" s="165"/>
      <c r="AB189" s="165"/>
      <c r="AC189" s="165"/>
      <c r="AD189" s="165"/>
      <c r="AE189" s="165"/>
      <c r="AF189" s="165"/>
      <c r="AG189" s="165"/>
      <c r="AH189" s="165"/>
      <c r="AI189" s="165"/>
      <c r="AJ189" s="165"/>
      <c r="AK189" s="165"/>
      <c r="AL189" s="165"/>
      <c r="AM189" s="165"/>
      <c r="AN189" s="165"/>
      <c r="AO189" s="165"/>
      <c r="AP189" s="165"/>
      <c r="AQ189" s="165"/>
      <c r="AR189" s="165"/>
      <c r="AS189" s="165"/>
      <c r="AT189" s="165"/>
      <c r="AU189" s="165"/>
      <c r="AV189" s="165"/>
      <c r="AW189" s="165"/>
    </row>
    <row r="190" spans="1:49" s="211" customFormat="1" ht="9">
      <c r="A190" s="165"/>
      <c r="B190" s="221" t="s">
        <v>324</v>
      </c>
      <c r="C190" s="217" t="s">
        <v>325</v>
      </c>
      <c r="D190" s="218">
        <v>126</v>
      </c>
      <c r="E190" s="218">
        <v>81</v>
      </c>
      <c r="F190" s="205">
        <v>64.3</v>
      </c>
      <c r="G190" s="218">
        <v>0</v>
      </c>
      <c r="H190" s="218">
        <v>0</v>
      </c>
      <c r="I190" s="205">
        <v>0</v>
      </c>
      <c r="J190" s="218">
        <v>0</v>
      </c>
      <c r="K190" s="218">
        <v>0</v>
      </c>
      <c r="L190" s="219">
        <v>0</v>
      </c>
      <c r="M190" s="218">
        <v>0</v>
      </c>
      <c r="N190" s="218">
        <v>0</v>
      </c>
      <c r="O190" s="219">
        <v>0</v>
      </c>
      <c r="P190" s="218">
        <v>30</v>
      </c>
      <c r="Q190" s="218">
        <v>18</v>
      </c>
      <c r="R190" s="219">
        <v>60</v>
      </c>
      <c r="S190" s="218">
        <v>0</v>
      </c>
      <c r="T190" s="218">
        <v>0</v>
      </c>
      <c r="U190" s="219">
        <v>0</v>
      </c>
      <c r="V190" s="205"/>
      <c r="W190" s="165"/>
      <c r="X190" s="165"/>
      <c r="Y190" s="165"/>
      <c r="Z190" s="165"/>
      <c r="AA190" s="165"/>
      <c r="AB190" s="165"/>
      <c r="AC190" s="165"/>
      <c r="AD190" s="165"/>
      <c r="AE190" s="165"/>
      <c r="AF190" s="165"/>
      <c r="AG190" s="165"/>
      <c r="AH190" s="165"/>
      <c r="AI190" s="165"/>
      <c r="AJ190" s="165"/>
      <c r="AK190" s="165"/>
      <c r="AL190" s="165"/>
      <c r="AM190" s="165"/>
      <c r="AN190" s="165"/>
      <c r="AO190" s="165"/>
      <c r="AP190" s="165"/>
      <c r="AQ190" s="165"/>
      <c r="AR190" s="165"/>
      <c r="AS190" s="165"/>
      <c r="AT190" s="165"/>
      <c r="AU190" s="165"/>
      <c r="AV190" s="165"/>
      <c r="AW190" s="165"/>
    </row>
    <row r="191" spans="1:49" s="211" customFormat="1" ht="9">
      <c r="A191" s="165"/>
      <c r="B191" s="221" t="s">
        <v>465</v>
      </c>
      <c r="C191" s="217" t="s">
        <v>466</v>
      </c>
      <c r="D191" s="218">
        <v>29</v>
      </c>
      <c r="E191" s="218">
        <v>19</v>
      </c>
      <c r="F191" s="205">
        <v>65.5</v>
      </c>
      <c r="G191" s="218">
        <v>0</v>
      </c>
      <c r="H191" s="218">
        <v>0</v>
      </c>
      <c r="I191" s="205">
        <v>0</v>
      </c>
      <c r="J191" s="218">
        <v>0</v>
      </c>
      <c r="K191" s="218">
        <v>0</v>
      </c>
      <c r="L191" s="219">
        <v>0</v>
      </c>
      <c r="M191" s="218">
        <v>0</v>
      </c>
      <c r="N191" s="218">
        <v>0</v>
      </c>
      <c r="O191" s="219">
        <v>0</v>
      </c>
      <c r="P191" s="218">
        <v>0</v>
      </c>
      <c r="Q191" s="218">
        <v>0</v>
      </c>
      <c r="R191" s="219">
        <v>0</v>
      </c>
      <c r="S191" s="218">
        <v>0</v>
      </c>
      <c r="T191" s="218">
        <v>0</v>
      </c>
      <c r="U191" s="219">
        <v>0</v>
      </c>
      <c r="V191" s="205"/>
      <c r="W191" s="165"/>
      <c r="X191" s="165"/>
      <c r="Y191" s="165"/>
      <c r="Z191" s="165"/>
      <c r="AA191" s="165"/>
      <c r="AB191" s="165"/>
      <c r="AC191" s="165"/>
      <c r="AD191" s="165"/>
      <c r="AE191" s="165"/>
      <c r="AF191" s="165"/>
      <c r="AG191" s="165"/>
      <c r="AH191" s="165"/>
      <c r="AI191" s="165"/>
      <c r="AJ191" s="165"/>
      <c r="AK191" s="165"/>
      <c r="AL191" s="165"/>
      <c r="AM191" s="165"/>
      <c r="AN191" s="165"/>
      <c r="AO191" s="165"/>
      <c r="AP191" s="165"/>
      <c r="AQ191" s="165"/>
      <c r="AR191" s="165"/>
      <c r="AS191" s="165"/>
      <c r="AT191" s="165"/>
      <c r="AU191" s="165"/>
      <c r="AV191" s="165"/>
      <c r="AW191" s="165"/>
    </row>
    <row r="192" spans="1:49" s="211" customFormat="1" ht="9">
      <c r="A192" s="165"/>
      <c r="B192" s="221" t="s">
        <v>326</v>
      </c>
      <c r="C192" s="217" t="s">
        <v>327</v>
      </c>
      <c r="D192" s="218">
        <v>115</v>
      </c>
      <c r="E192" s="218">
        <v>89</v>
      </c>
      <c r="F192" s="205">
        <v>77.4</v>
      </c>
      <c r="G192" s="218">
        <v>68</v>
      </c>
      <c r="H192" s="218">
        <v>47</v>
      </c>
      <c r="I192" s="205">
        <v>69.1</v>
      </c>
      <c r="J192" s="218">
        <v>0</v>
      </c>
      <c r="K192" s="218">
        <v>0</v>
      </c>
      <c r="L192" s="219">
        <v>0</v>
      </c>
      <c r="M192" s="218">
        <v>0</v>
      </c>
      <c r="N192" s="218">
        <v>0</v>
      </c>
      <c r="O192" s="219">
        <v>0</v>
      </c>
      <c r="P192" s="218">
        <v>0</v>
      </c>
      <c r="Q192" s="218">
        <v>0</v>
      </c>
      <c r="R192" s="219">
        <v>0</v>
      </c>
      <c r="S192" s="218">
        <v>15</v>
      </c>
      <c r="T192" s="218">
        <v>14</v>
      </c>
      <c r="U192" s="219">
        <v>93</v>
      </c>
      <c r="V192" s="205"/>
      <c r="W192" s="165"/>
      <c r="X192" s="165"/>
      <c r="Y192" s="165"/>
      <c r="Z192" s="165"/>
      <c r="AA192" s="165"/>
      <c r="AB192" s="165"/>
      <c r="AC192" s="165"/>
      <c r="AD192" s="165"/>
      <c r="AE192" s="165"/>
      <c r="AF192" s="165"/>
      <c r="AG192" s="165"/>
      <c r="AH192" s="165"/>
      <c r="AI192" s="165"/>
      <c r="AJ192" s="165"/>
      <c r="AK192" s="165"/>
      <c r="AL192" s="165"/>
      <c r="AM192" s="165"/>
      <c r="AN192" s="165"/>
      <c r="AO192" s="165"/>
      <c r="AP192" s="165"/>
      <c r="AQ192" s="165"/>
      <c r="AR192" s="165"/>
      <c r="AS192" s="165"/>
      <c r="AT192" s="165"/>
      <c r="AU192" s="165"/>
      <c r="AV192" s="165"/>
      <c r="AW192" s="165"/>
    </row>
    <row r="193" spans="1:49" s="211" customFormat="1" ht="9">
      <c r="A193" s="165"/>
      <c r="B193" s="221"/>
      <c r="C193" s="217"/>
      <c r="D193" s="165"/>
      <c r="E193" s="165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205"/>
      <c r="W193" s="165"/>
      <c r="X193" s="165"/>
      <c r="Y193" s="165"/>
      <c r="Z193" s="165"/>
      <c r="AA193" s="165"/>
      <c r="AB193" s="165"/>
      <c r="AC193" s="165"/>
      <c r="AD193" s="165"/>
      <c r="AE193" s="165"/>
      <c r="AF193" s="165"/>
      <c r="AG193" s="165"/>
      <c r="AH193" s="165"/>
      <c r="AI193" s="165"/>
      <c r="AJ193" s="165"/>
      <c r="AK193" s="165"/>
      <c r="AL193" s="165"/>
      <c r="AM193" s="165"/>
      <c r="AN193" s="165"/>
      <c r="AO193" s="165"/>
      <c r="AP193" s="165"/>
      <c r="AQ193" s="165"/>
      <c r="AR193" s="165"/>
      <c r="AS193" s="165"/>
      <c r="AT193" s="165"/>
      <c r="AU193" s="165"/>
      <c r="AV193" s="165"/>
      <c r="AW193" s="165"/>
    </row>
    <row r="194" spans="1:49" s="211" customFormat="1" ht="9" customHeight="1">
      <c r="A194" s="165"/>
      <c r="B194" s="165"/>
      <c r="C194" s="165"/>
      <c r="D194" s="218"/>
      <c r="E194" s="218"/>
      <c r="F194" s="205"/>
      <c r="G194" s="218"/>
      <c r="H194" s="218"/>
      <c r="I194" s="205"/>
      <c r="J194" s="218"/>
      <c r="K194" s="218"/>
      <c r="L194" s="219"/>
      <c r="M194" s="218"/>
      <c r="N194" s="218"/>
      <c r="O194" s="219"/>
      <c r="P194" s="218"/>
      <c r="Q194" s="218"/>
      <c r="R194" s="219"/>
      <c r="S194" s="218"/>
      <c r="T194" s="218"/>
      <c r="U194" s="219"/>
      <c r="V194" s="205"/>
      <c r="W194" s="165"/>
      <c r="X194" s="165"/>
      <c r="Y194" s="165"/>
      <c r="Z194" s="165"/>
      <c r="AA194" s="165"/>
      <c r="AB194" s="165"/>
      <c r="AC194" s="165"/>
      <c r="AD194" s="165"/>
      <c r="AE194" s="165"/>
      <c r="AF194" s="165"/>
      <c r="AG194" s="165"/>
      <c r="AH194" s="165"/>
      <c r="AI194" s="165"/>
      <c r="AJ194" s="165"/>
      <c r="AK194" s="165"/>
      <c r="AL194" s="165"/>
      <c r="AM194" s="165"/>
      <c r="AN194" s="165"/>
      <c r="AO194" s="165"/>
      <c r="AP194" s="165"/>
      <c r="AQ194" s="165"/>
      <c r="AR194" s="165"/>
      <c r="AS194" s="165"/>
      <c r="AT194" s="165"/>
      <c r="AU194" s="165"/>
      <c r="AV194" s="165"/>
      <c r="AW194" s="165"/>
    </row>
    <row r="195" spans="1:49" s="211" customFormat="1" ht="9" customHeight="1">
      <c r="A195" s="165"/>
      <c r="B195" s="165"/>
      <c r="C195" s="165"/>
      <c r="D195" s="218"/>
      <c r="E195" s="218"/>
      <c r="F195" s="205"/>
      <c r="G195" s="218"/>
      <c r="H195" s="218"/>
      <c r="I195" s="205"/>
      <c r="J195" s="218"/>
      <c r="K195" s="218"/>
      <c r="L195" s="219"/>
      <c r="M195" s="218"/>
      <c r="N195" s="218"/>
      <c r="O195" s="219"/>
      <c r="P195" s="218"/>
      <c r="Q195" s="218"/>
      <c r="R195" s="219"/>
      <c r="S195" s="218"/>
      <c r="T195" s="218"/>
      <c r="U195" s="205"/>
      <c r="V195" s="205"/>
      <c r="W195" s="165"/>
      <c r="X195" s="165"/>
      <c r="Y195" s="165"/>
      <c r="Z195" s="165"/>
      <c r="AA195" s="165"/>
      <c r="AB195" s="165"/>
      <c r="AC195" s="165"/>
      <c r="AD195" s="165"/>
      <c r="AE195" s="165"/>
      <c r="AF195" s="165"/>
      <c r="AG195" s="165"/>
      <c r="AH195" s="165"/>
      <c r="AI195" s="165"/>
      <c r="AJ195" s="165"/>
      <c r="AK195" s="165"/>
      <c r="AL195" s="165"/>
      <c r="AM195" s="165"/>
      <c r="AN195" s="165"/>
      <c r="AO195" s="165"/>
      <c r="AP195" s="165"/>
      <c r="AQ195" s="165"/>
      <c r="AR195" s="165"/>
      <c r="AS195" s="165"/>
      <c r="AT195" s="165"/>
      <c r="AU195" s="165"/>
      <c r="AV195" s="165"/>
      <c r="AW195" s="165"/>
    </row>
    <row r="196" spans="1:49" s="211" customFormat="1" ht="9" customHeight="1">
      <c r="A196" s="216"/>
      <c r="B196" s="221"/>
      <c r="C196" s="217"/>
      <c r="D196" s="218"/>
      <c r="E196" s="218"/>
      <c r="F196" s="205"/>
      <c r="G196" s="218"/>
      <c r="H196" s="218"/>
      <c r="I196" s="205"/>
      <c r="J196" s="218"/>
      <c r="K196" s="218"/>
      <c r="L196" s="219"/>
      <c r="M196" s="218"/>
      <c r="N196" s="218"/>
      <c r="O196" s="219"/>
      <c r="P196" s="218"/>
      <c r="Q196" s="218"/>
      <c r="R196" s="219"/>
      <c r="S196" s="218"/>
      <c r="T196" s="218"/>
      <c r="U196" s="219"/>
      <c r="V196" s="205"/>
      <c r="W196" s="165"/>
      <c r="X196" s="165"/>
      <c r="Y196" s="165"/>
      <c r="Z196" s="165"/>
      <c r="AA196" s="165"/>
      <c r="AB196" s="165"/>
      <c r="AC196" s="165"/>
      <c r="AD196" s="165"/>
      <c r="AE196" s="165"/>
      <c r="AF196" s="165"/>
      <c r="AG196" s="165"/>
      <c r="AH196" s="165"/>
      <c r="AI196" s="165"/>
      <c r="AJ196" s="165"/>
      <c r="AK196" s="165"/>
      <c r="AL196" s="165"/>
      <c r="AM196" s="165"/>
      <c r="AN196" s="165"/>
      <c r="AO196" s="165"/>
      <c r="AP196" s="165"/>
      <c r="AQ196" s="165"/>
      <c r="AR196" s="165"/>
      <c r="AS196" s="165"/>
      <c r="AT196" s="165"/>
      <c r="AU196" s="165"/>
      <c r="AV196" s="165"/>
      <c r="AW196" s="165"/>
    </row>
    <row r="197" spans="1:49" s="211" customFormat="1" ht="9" customHeight="1">
      <c r="A197" s="212" t="s">
        <v>508</v>
      </c>
      <c r="B197" s="221"/>
      <c r="C197" s="217"/>
      <c r="D197" s="218">
        <f>SUM(D199:D204)</f>
        <v>300</v>
      </c>
      <c r="E197" s="218">
        <f>SUM(E199:E204)</f>
        <v>243</v>
      </c>
      <c r="F197" s="205">
        <f>(E197/D197)*100</f>
        <v>81</v>
      </c>
      <c r="G197" s="218">
        <f>SUM(G199:G204)</f>
        <v>4</v>
      </c>
      <c r="H197" s="218">
        <f>SUM(H199:H204)</f>
        <v>3</v>
      </c>
      <c r="I197" s="205">
        <f>(H197/G197)*100</f>
        <v>75</v>
      </c>
      <c r="J197" s="218">
        <f>SUM(J199:J204)</f>
        <v>6</v>
      </c>
      <c r="K197" s="218">
        <f>SUM(K199:K204)</f>
        <v>2</v>
      </c>
      <c r="L197" s="205">
        <f>(K197/J197)*100</f>
        <v>33.33333333333333</v>
      </c>
      <c r="M197" s="218">
        <f>SUM(M199:M204)</f>
        <v>11</v>
      </c>
      <c r="N197" s="218">
        <f>SUM(N199:N204)</f>
        <v>6</v>
      </c>
      <c r="O197" s="205">
        <f>(N197/M197)*100</f>
        <v>54.54545454545454</v>
      </c>
      <c r="P197" s="218">
        <f>SUM(P199:P204)</f>
        <v>20</v>
      </c>
      <c r="Q197" s="218">
        <f>SUM(Q199:Q204)</f>
        <v>18</v>
      </c>
      <c r="R197" s="205">
        <f>(Q197/P197)*100</f>
        <v>90</v>
      </c>
      <c r="S197" s="218">
        <f>SUM(S199:S204)</f>
        <v>34</v>
      </c>
      <c r="T197" s="218">
        <f>SUM(T199:T204)</f>
        <v>29</v>
      </c>
      <c r="U197" s="205">
        <f>(T197/S197)*100</f>
        <v>85.29411764705883</v>
      </c>
      <c r="V197" s="205"/>
      <c r="W197" s="165"/>
      <c r="X197" s="165"/>
      <c r="Y197" s="165"/>
      <c r="Z197" s="165"/>
      <c r="AA197" s="165"/>
      <c r="AB197" s="165"/>
      <c r="AC197" s="165"/>
      <c r="AD197" s="165"/>
      <c r="AE197" s="165"/>
      <c r="AF197" s="165"/>
      <c r="AG197" s="165"/>
      <c r="AH197" s="165"/>
      <c r="AI197" s="165"/>
      <c r="AJ197" s="165"/>
      <c r="AK197" s="165"/>
      <c r="AL197" s="165"/>
      <c r="AM197" s="165"/>
      <c r="AN197" s="165"/>
      <c r="AO197" s="165"/>
      <c r="AP197" s="165"/>
      <c r="AQ197" s="165"/>
      <c r="AR197" s="165"/>
      <c r="AS197" s="165"/>
      <c r="AT197" s="165"/>
      <c r="AU197" s="165"/>
      <c r="AV197" s="165"/>
      <c r="AW197" s="165"/>
    </row>
    <row r="198" spans="1:49" s="211" customFormat="1" ht="3.75" customHeight="1">
      <c r="A198" s="216"/>
      <c r="B198" s="221"/>
      <c r="C198" s="217"/>
      <c r="D198" s="218"/>
      <c r="E198" s="218"/>
      <c r="F198" s="205"/>
      <c r="G198" s="218"/>
      <c r="H198" s="218"/>
      <c r="I198" s="205"/>
      <c r="J198" s="218"/>
      <c r="K198" s="218"/>
      <c r="L198" s="219"/>
      <c r="M198" s="218"/>
      <c r="N198" s="218"/>
      <c r="O198" s="219"/>
      <c r="P198" s="218"/>
      <c r="Q198" s="218"/>
      <c r="R198" s="219"/>
      <c r="S198" s="218"/>
      <c r="T198" s="218"/>
      <c r="U198" s="219"/>
      <c r="V198" s="205"/>
      <c r="W198" s="165"/>
      <c r="X198" s="165"/>
      <c r="Y198" s="165"/>
      <c r="Z198" s="165"/>
      <c r="AA198" s="165"/>
      <c r="AB198" s="165"/>
      <c r="AC198" s="165"/>
      <c r="AD198" s="165"/>
      <c r="AE198" s="165"/>
      <c r="AF198" s="165"/>
      <c r="AG198" s="165"/>
      <c r="AH198" s="165"/>
      <c r="AI198" s="165"/>
      <c r="AJ198" s="165"/>
      <c r="AK198" s="165"/>
      <c r="AL198" s="165"/>
      <c r="AM198" s="165"/>
      <c r="AN198" s="165"/>
      <c r="AO198" s="165"/>
      <c r="AP198" s="165"/>
      <c r="AQ198" s="165"/>
      <c r="AR198" s="165"/>
      <c r="AS198" s="165"/>
      <c r="AT198" s="165"/>
      <c r="AU198" s="165"/>
      <c r="AV198" s="165"/>
      <c r="AW198" s="165"/>
    </row>
    <row r="199" spans="1:49" s="211" customFormat="1" ht="9" customHeight="1">
      <c r="A199" s="216" t="s">
        <v>329</v>
      </c>
      <c r="B199" s="221" t="s">
        <v>330</v>
      </c>
      <c r="C199" s="217" t="s">
        <v>331</v>
      </c>
      <c r="D199" s="218">
        <v>111</v>
      </c>
      <c r="E199" s="218">
        <v>72</v>
      </c>
      <c r="F199" s="205">
        <v>64.9</v>
      </c>
      <c r="G199" s="218">
        <v>0</v>
      </c>
      <c r="H199" s="218">
        <v>0</v>
      </c>
      <c r="I199" s="205">
        <v>0</v>
      </c>
      <c r="J199" s="218">
        <v>0</v>
      </c>
      <c r="K199" s="218">
        <v>0</v>
      </c>
      <c r="L199" s="205">
        <v>0</v>
      </c>
      <c r="M199" s="218">
        <v>0</v>
      </c>
      <c r="N199" s="218">
        <v>0</v>
      </c>
      <c r="O199" s="219">
        <v>0</v>
      </c>
      <c r="P199" s="218">
        <v>0</v>
      </c>
      <c r="Q199" s="218">
        <v>0</v>
      </c>
      <c r="R199" s="219">
        <v>0</v>
      </c>
      <c r="S199" s="218">
        <v>0</v>
      </c>
      <c r="T199" s="218">
        <v>0</v>
      </c>
      <c r="U199" s="219">
        <v>0</v>
      </c>
      <c r="V199" s="205"/>
      <c r="W199" s="165"/>
      <c r="X199" s="165"/>
      <c r="Y199" s="165"/>
      <c r="Z199" s="165"/>
      <c r="AA199" s="165"/>
      <c r="AB199" s="165"/>
      <c r="AC199" s="165"/>
      <c r="AD199" s="165"/>
      <c r="AE199" s="165"/>
      <c r="AF199" s="165"/>
      <c r="AG199" s="165"/>
      <c r="AH199" s="165"/>
      <c r="AI199" s="165"/>
      <c r="AJ199" s="165"/>
      <c r="AK199" s="165"/>
      <c r="AL199" s="165"/>
      <c r="AM199" s="165"/>
      <c r="AN199" s="165"/>
      <c r="AO199" s="165"/>
      <c r="AP199" s="165"/>
      <c r="AQ199" s="165"/>
      <c r="AR199" s="165"/>
      <c r="AS199" s="165"/>
      <c r="AT199" s="165"/>
      <c r="AU199" s="165"/>
      <c r="AV199" s="165"/>
      <c r="AW199" s="165"/>
    </row>
    <row r="200" spans="1:49" s="211" customFormat="1" ht="9" customHeight="1">
      <c r="A200" s="216"/>
      <c r="B200" s="221" t="s">
        <v>332</v>
      </c>
      <c r="C200" s="217" t="s">
        <v>333</v>
      </c>
      <c r="D200" s="218">
        <v>25</v>
      </c>
      <c r="E200" s="218">
        <v>24</v>
      </c>
      <c r="F200" s="205">
        <v>96</v>
      </c>
      <c r="G200" s="218">
        <v>0</v>
      </c>
      <c r="H200" s="218">
        <v>0</v>
      </c>
      <c r="I200" s="205">
        <v>0</v>
      </c>
      <c r="J200" s="218">
        <v>0</v>
      </c>
      <c r="K200" s="218">
        <v>0</v>
      </c>
      <c r="L200" s="219">
        <v>0</v>
      </c>
      <c r="M200" s="218">
        <v>0</v>
      </c>
      <c r="N200" s="218">
        <v>0</v>
      </c>
      <c r="O200" s="205">
        <v>0</v>
      </c>
      <c r="P200" s="218">
        <v>0</v>
      </c>
      <c r="Q200" s="218">
        <v>0</v>
      </c>
      <c r="R200" s="219">
        <v>0</v>
      </c>
      <c r="S200" s="218">
        <v>0</v>
      </c>
      <c r="T200" s="218">
        <v>0</v>
      </c>
      <c r="U200" s="219">
        <v>0</v>
      </c>
      <c r="V200" s="205"/>
      <c r="W200" s="165"/>
      <c r="X200" s="165"/>
      <c r="Y200" s="165"/>
      <c r="Z200" s="165"/>
      <c r="AA200" s="165"/>
      <c r="AB200" s="165"/>
      <c r="AC200" s="165"/>
      <c r="AD200" s="165"/>
      <c r="AE200" s="165"/>
      <c r="AF200" s="165"/>
      <c r="AG200" s="165"/>
      <c r="AH200" s="165"/>
      <c r="AI200" s="165"/>
      <c r="AJ200" s="165"/>
      <c r="AK200" s="165"/>
      <c r="AL200" s="165"/>
      <c r="AM200" s="165"/>
      <c r="AN200" s="165"/>
      <c r="AO200" s="165"/>
      <c r="AP200" s="165"/>
      <c r="AQ200" s="165"/>
      <c r="AR200" s="165"/>
      <c r="AS200" s="165"/>
      <c r="AT200" s="165"/>
      <c r="AU200" s="165"/>
      <c r="AV200" s="165"/>
      <c r="AW200" s="165"/>
    </row>
    <row r="201" spans="1:49" s="211" customFormat="1" ht="9">
      <c r="A201" s="216"/>
      <c r="B201" s="221" t="s">
        <v>334</v>
      </c>
      <c r="C201" s="217" t="s">
        <v>335</v>
      </c>
      <c r="D201" s="218">
        <v>35</v>
      </c>
      <c r="E201" s="218">
        <v>43</v>
      </c>
      <c r="F201" s="205">
        <v>122.9</v>
      </c>
      <c r="G201" s="218">
        <v>0</v>
      </c>
      <c r="H201" s="218">
        <v>0</v>
      </c>
      <c r="I201" s="205">
        <v>0</v>
      </c>
      <c r="J201" s="218">
        <v>3</v>
      </c>
      <c r="K201" s="218">
        <v>1</v>
      </c>
      <c r="L201" s="205">
        <v>33.3</v>
      </c>
      <c r="M201" s="218">
        <v>0</v>
      </c>
      <c r="N201" s="218">
        <v>0</v>
      </c>
      <c r="O201" s="219">
        <v>0</v>
      </c>
      <c r="P201" s="218">
        <v>0</v>
      </c>
      <c r="Q201" s="218">
        <v>0</v>
      </c>
      <c r="R201" s="219">
        <v>0</v>
      </c>
      <c r="S201" s="218">
        <v>34</v>
      </c>
      <c r="T201" s="218">
        <v>29</v>
      </c>
      <c r="U201" s="205">
        <v>85</v>
      </c>
      <c r="V201" s="205"/>
      <c r="W201" s="165"/>
      <c r="X201" s="165"/>
      <c r="Y201" s="165"/>
      <c r="Z201" s="165"/>
      <c r="AA201" s="165"/>
      <c r="AB201" s="165"/>
      <c r="AC201" s="165"/>
      <c r="AD201" s="165"/>
      <c r="AE201" s="165"/>
      <c r="AF201" s="165"/>
      <c r="AG201" s="165"/>
      <c r="AH201" s="165"/>
      <c r="AI201" s="165"/>
      <c r="AJ201" s="165"/>
      <c r="AK201" s="165"/>
      <c r="AL201" s="165"/>
      <c r="AM201" s="165"/>
      <c r="AN201" s="165"/>
      <c r="AO201" s="165"/>
      <c r="AP201" s="165"/>
      <c r="AQ201" s="165"/>
      <c r="AR201" s="165"/>
      <c r="AS201" s="165"/>
      <c r="AT201" s="165"/>
      <c r="AU201" s="165"/>
      <c r="AV201" s="165"/>
      <c r="AW201" s="165"/>
    </row>
    <row r="202" spans="1:49" s="211" customFormat="1" ht="9">
      <c r="A202" s="216" t="s">
        <v>336</v>
      </c>
      <c r="B202" s="221" t="s">
        <v>337</v>
      </c>
      <c r="C202" s="217" t="s">
        <v>338</v>
      </c>
      <c r="D202" s="218">
        <v>61</v>
      </c>
      <c r="E202" s="218">
        <v>57</v>
      </c>
      <c r="F202" s="205">
        <v>93.4</v>
      </c>
      <c r="G202" s="218">
        <v>0</v>
      </c>
      <c r="H202" s="218">
        <v>0</v>
      </c>
      <c r="I202" s="205">
        <v>0</v>
      </c>
      <c r="J202" s="218">
        <v>3</v>
      </c>
      <c r="K202" s="218">
        <v>1</v>
      </c>
      <c r="L202" s="205">
        <v>33.3</v>
      </c>
      <c r="M202" s="218">
        <v>10</v>
      </c>
      <c r="N202" s="218">
        <v>6</v>
      </c>
      <c r="O202" s="205">
        <v>60</v>
      </c>
      <c r="P202" s="218">
        <v>20</v>
      </c>
      <c r="Q202" s="218">
        <v>18</v>
      </c>
      <c r="R202" s="205">
        <v>90</v>
      </c>
      <c r="S202" s="218">
        <v>0</v>
      </c>
      <c r="T202" s="218">
        <v>0</v>
      </c>
      <c r="U202" s="219">
        <v>0</v>
      </c>
      <c r="V202" s="205"/>
      <c r="W202" s="165"/>
      <c r="X202" s="165"/>
      <c r="Y202" s="165"/>
      <c r="Z202" s="165"/>
      <c r="AA202" s="165"/>
      <c r="AB202" s="165"/>
      <c r="AC202" s="165"/>
      <c r="AD202" s="165"/>
      <c r="AE202" s="165"/>
      <c r="AF202" s="165"/>
      <c r="AG202" s="165"/>
      <c r="AH202" s="165"/>
      <c r="AI202" s="165"/>
      <c r="AJ202" s="165"/>
      <c r="AK202" s="165"/>
      <c r="AL202" s="165"/>
      <c r="AM202" s="165"/>
      <c r="AN202" s="165"/>
      <c r="AO202" s="165"/>
      <c r="AP202" s="165"/>
      <c r="AQ202" s="165"/>
      <c r="AR202" s="165"/>
      <c r="AS202" s="165"/>
      <c r="AT202" s="165"/>
      <c r="AU202" s="165"/>
      <c r="AV202" s="165"/>
      <c r="AW202" s="165"/>
    </row>
    <row r="203" spans="1:49" s="211" customFormat="1" ht="9">
      <c r="A203" s="216" t="s">
        <v>318</v>
      </c>
      <c r="B203" s="221" t="s">
        <v>339</v>
      </c>
      <c r="C203" s="217" t="s">
        <v>340</v>
      </c>
      <c r="D203" s="218">
        <v>51</v>
      </c>
      <c r="E203" s="218">
        <v>27</v>
      </c>
      <c r="F203" s="205">
        <v>52.9</v>
      </c>
      <c r="G203" s="218">
        <v>0</v>
      </c>
      <c r="H203" s="218">
        <v>0</v>
      </c>
      <c r="I203" s="205">
        <v>0</v>
      </c>
      <c r="J203" s="218">
        <v>0</v>
      </c>
      <c r="K203" s="218">
        <v>0</v>
      </c>
      <c r="L203" s="219">
        <v>0</v>
      </c>
      <c r="M203" s="218">
        <v>0</v>
      </c>
      <c r="N203" s="218">
        <v>0</v>
      </c>
      <c r="O203" s="219">
        <v>0</v>
      </c>
      <c r="P203" s="218">
        <v>0</v>
      </c>
      <c r="Q203" s="218">
        <v>0</v>
      </c>
      <c r="R203" s="219">
        <v>0</v>
      </c>
      <c r="S203" s="218">
        <v>0</v>
      </c>
      <c r="T203" s="218">
        <v>0</v>
      </c>
      <c r="U203" s="219">
        <v>0</v>
      </c>
      <c r="V203" s="205"/>
      <c r="W203" s="165"/>
      <c r="X203" s="165"/>
      <c r="Y203" s="165"/>
      <c r="Z203" s="165"/>
      <c r="AA203" s="165"/>
      <c r="AB203" s="165"/>
      <c r="AC203" s="165"/>
      <c r="AD203" s="165"/>
      <c r="AE203" s="165"/>
      <c r="AF203" s="165"/>
      <c r="AG203" s="165"/>
      <c r="AH203" s="165"/>
      <c r="AI203" s="165"/>
      <c r="AJ203" s="165"/>
      <c r="AK203" s="165"/>
      <c r="AL203" s="165"/>
      <c r="AM203" s="165"/>
      <c r="AN203" s="165"/>
      <c r="AO203" s="165"/>
      <c r="AP203" s="165"/>
      <c r="AQ203" s="165"/>
      <c r="AR203" s="165"/>
      <c r="AS203" s="165"/>
      <c r="AT203" s="165"/>
      <c r="AU203" s="165"/>
      <c r="AV203" s="165"/>
      <c r="AW203" s="165"/>
    </row>
    <row r="204" spans="1:49" s="211" customFormat="1" ht="9">
      <c r="A204" s="216"/>
      <c r="B204" s="221" t="s">
        <v>341</v>
      </c>
      <c r="C204" s="217" t="s">
        <v>342</v>
      </c>
      <c r="D204" s="218">
        <v>17</v>
      </c>
      <c r="E204" s="218">
        <v>20</v>
      </c>
      <c r="F204" s="205">
        <v>117.6</v>
      </c>
      <c r="G204" s="218">
        <v>4</v>
      </c>
      <c r="H204" s="218">
        <v>3</v>
      </c>
      <c r="I204" s="205">
        <v>75</v>
      </c>
      <c r="J204" s="218">
        <v>0</v>
      </c>
      <c r="K204" s="218">
        <v>0</v>
      </c>
      <c r="L204" s="219">
        <v>0</v>
      </c>
      <c r="M204" s="218">
        <v>1</v>
      </c>
      <c r="N204" s="218">
        <v>0</v>
      </c>
      <c r="O204" s="219">
        <v>0</v>
      </c>
      <c r="P204" s="218">
        <v>0</v>
      </c>
      <c r="Q204" s="218">
        <v>0</v>
      </c>
      <c r="R204" s="219">
        <v>0</v>
      </c>
      <c r="S204" s="218">
        <v>0</v>
      </c>
      <c r="T204" s="218">
        <v>0</v>
      </c>
      <c r="U204" s="219">
        <v>0</v>
      </c>
      <c r="V204" s="205"/>
      <c r="W204" s="165"/>
      <c r="X204" s="165"/>
      <c r="Y204" s="165"/>
      <c r="Z204" s="165"/>
      <c r="AA204" s="165"/>
      <c r="AB204" s="165"/>
      <c r="AC204" s="165"/>
      <c r="AD204" s="165"/>
      <c r="AE204" s="165"/>
      <c r="AF204" s="165"/>
      <c r="AG204" s="165"/>
      <c r="AH204" s="165"/>
      <c r="AI204" s="165"/>
      <c r="AJ204" s="165"/>
      <c r="AK204" s="165"/>
      <c r="AL204" s="165"/>
      <c r="AM204" s="165"/>
      <c r="AN204" s="165"/>
      <c r="AO204" s="165"/>
      <c r="AP204" s="165"/>
      <c r="AQ204" s="165"/>
      <c r="AR204" s="165"/>
      <c r="AS204" s="165"/>
      <c r="AT204" s="165"/>
      <c r="AU204" s="165"/>
      <c r="AV204" s="165"/>
      <c r="AW204" s="165"/>
    </row>
    <row r="205" spans="1:49" s="211" customFormat="1" ht="9">
      <c r="A205" s="216"/>
      <c r="B205" s="221"/>
      <c r="C205" s="217"/>
      <c r="D205" s="218"/>
      <c r="E205" s="218"/>
      <c r="F205" s="205"/>
      <c r="G205" s="218"/>
      <c r="H205" s="218"/>
      <c r="I205" s="205"/>
      <c r="J205" s="218"/>
      <c r="K205" s="218"/>
      <c r="L205" s="205"/>
      <c r="M205" s="218"/>
      <c r="N205" s="218"/>
      <c r="O205" s="219"/>
      <c r="P205" s="218"/>
      <c r="Q205" s="218"/>
      <c r="R205" s="219"/>
      <c r="S205" s="218"/>
      <c r="T205" s="218"/>
      <c r="U205" s="219"/>
      <c r="V205" s="205"/>
      <c r="W205" s="165"/>
      <c r="X205" s="165"/>
      <c r="Y205" s="165"/>
      <c r="Z205" s="165"/>
      <c r="AA205" s="165"/>
      <c r="AB205" s="165"/>
      <c r="AC205" s="165"/>
      <c r="AD205" s="165"/>
      <c r="AE205" s="165"/>
      <c r="AF205" s="165"/>
      <c r="AG205" s="165"/>
      <c r="AH205" s="165"/>
      <c r="AI205" s="165"/>
      <c r="AJ205" s="165"/>
      <c r="AK205" s="165"/>
      <c r="AL205" s="165"/>
      <c r="AM205" s="165"/>
      <c r="AN205" s="165"/>
      <c r="AO205" s="165"/>
      <c r="AP205" s="165"/>
      <c r="AQ205" s="165"/>
      <c r="AR205" s="165"/>
      <c r="AS205" s="165"/>
      <c r="AT205" s="165"/>
      <c r="AU205" s="165"/>
      <c r="AV205" s="165"/>
      <c r="AW205" s="165"/>
    </row>
    <row r="206" spans="1:49" s="211" customFormat="1" ht="9">
      <c r="A206" s="212" t="s">
        <v>509</v>
      </c>
      <c r="B206" s="221"/>
      <c r="C206" s="217"/>
      <c r="D206" s="218">
        <f>SUM(D208:D215)</f>
        <v>170</v>
      </c>
      <c r="E206" s="218">
        <f>SUM(E208:E215)</f>
        <v>148</v>
      </c>
      <c r="F206" s="205">
        <f>(E206/D206)*100</f>
        <v>87.05882352941177</v>
      </c>
      <c r="G206" s="218">
        <f>SUM(G208:G215)</f>
        <v>29</v>
      </c>
      <c r="H206" s="218">
        <f>SUM(H208:H215)</f>
        <v>22</v>
      </c>
      <c r="I206" s="205">
        <f>(H206/G206)*100</f>
        <v>75.86206896551724</v>
      </c>
      <c r="J206" s="218">
        <f>SUM(J208:J215)</f>
        <v>4</v>
      </c>
      <c r="K206" s="218">
        <f>SUM(K208:K215)</f>
        <v>4</v>
      </c>
      <c r="L206" s="205">
        <f>(K206/J206)*100</f>
        <v>100</v>
      </c>
      <c r="M206" s="218">
        <f>SUM(M208:M215)</f>
        <v>15</v>
      </c>
      <c r="N206" s="218">
        <f>SUM(N208:N215)</f>
        <v>15</v>
      </c>
      <c r="O206" s="205">
        <f>(N206/M206)*100</f>
        <v>100</v>
      </c>
      <c r="P206" s="218">
        <f>SUM(P208:P215)</f>
        <v>0</v>
      </c>
      <c r="Q206" s="218">
        <f>SUM(Q208:Q215)</f>
        <v>0</v>
      </c>
      <c r="R206" s="219">
        <v>0</v>
      </c>
      <c r="S206" s="218">
        <f>SUM(S208:S215)</f>
        <v>0</v>
      </c>
      <c r="T206" s="218">
        <f>SUM(T208:T215)</f>
        <v>0</v>
      </c>
      <c r="U206" s="219">
        <v>0</v>
      </c>
      <c r="V206" s="205"/>
      <c r="W206" s="165"/>
      <c r="X206" s="165"/>
      <c r="Y206" s="165"/>
      <c r="Z206" s="165"/>
      <c r="AA206" s="165"/>
      <c r="AB206" s="165"/>
      <c r="AC206" s="165"/>
      <c r="AD206" s="165"/>
      <c r="AE206" s="165"/>
      <c r="AF206" s="165"/>
      <c r="AG206" s="165"/>
      <c r="AH206" s="165"/>
      <c r="AI206" s="165"/>
      <c r="AJ206" s="165"/>
      <c r="AK206" s="165"/>
      <c r="AL206" s="165"/>
      <c r="AM206" s="165"/>
      <c r="AN206" s="165"/>
      <c r="AO206" s="165"/>
      <c r="AP206" s="165"/>
      <c r="AQ206" s="165"/>
      <c r="AR206" s="165"/>
      <c r="AS206" s="165"/>
      <c r="AT206" s="165"/>
      <c r="AU206" s="165"/>
      <c r="AV206" s="165"/>
      <c r="AW206" s="165"/>
    </row>
    <row r="207" spans="1:49" s="211" customFormat="1" ht="3.75" customHeight="1">
      <c r="A207" s="216"/>
      <c r="B207" s="221"/>
      <c r="C207" s="217"/>
      <c r="D207" s="218"/>
      <c r="E207" s="218"/>
      <c r="F207" s="205"/>
      <c r="G207" s="218"/>
      <c r="H207" s="218"/>
      <c r="I207" s="205"/>
      <c r="J207" s="218"/>
      <c r="K207" s="218"/>
      <c r="L207" s="205"/>
      <c r="M207" s="218"/>
      <c r="N207" s="218"/>
      <c r="O207" s="219"/>
      <c r="P207" s="218"/>
      <c r="Q207" s="218"/>
      <c r="R207" s="219"/>
      <c r="S207" s="218"/>
      <c r="T207" s="218"/>
      <c r="U207" s="219"/>
      <c r="V207" s="205"/>
      <c r="W207" s="165"/>
      <c r="X207" s="165"/>
      <c r="Y207" s="165"/>
      <c r="Z207" s="165"/>
      <c r="AA207" s="165"/>
      <c r="AB207" s="165"/>
      <c r="AC207" s="165"/>
      <c r="AD207" s="165"/>
      <c r="AE207" s="165"/>
      <c r="AF207" s="165"/>
      <c r="AG207" s="165"/>
      <c r="AH207" s="165"/>
      <c r="AI207" s="165"/>
      <c r="AJ207" s="165"/>
      <c r="AK207" s="165"/>
      <c r="AL207" s="165"/>
      <c r="AM207" s="165"/>
      <c r="AN207" s="165"/>
      <c r="AO207" s="165"/>
      <c r="AP207" s="165"/>
      <c r="AQ207" s="165"/>
      <c r="AR207" s="165"/>
      <c r="AS207" s="165"/>
      <c r="AT207" s="165"/>
      <c r="AU207" s="165"/>
      <c r="AV207" s="165"/>
      <c r="AW207" s="165"/>
    </row>
    <row r="208" spans="1:49" s="211" customFormat="1" ht="9">
      <c r="A208" s="216" t="s">
        <v>344</v>
      </c>
      <c r="B208" s="221" t="s">
        <v>345</v>
      </c>
      <c r="C208" s="217" t="s">
        <v>346</v>
      </c>
      <c r="D208" s="218">
        <v>50</v>
      </c>
      <c r="E208" s="218">
        <v>52</v>
      </c>
      <c r="F208" s="205">
        <v>104</v>
      </c>
      <c r="G208" s="218">
        <v>4</v>
      </c>
      <c r="H208" s="218">
        <v>1</v>
      </c>
      <c r="I208" s="219">
        <v>25</v>
      </c>
      <c r="J208" s="218">
        <v>2</v>
      </c>
      <c r="K208" s="218">
        <v>2</v>
      </c>
      <c r="L208" s="205">
        <v>100</v>
      </c>
      <c r="M208" s="218">
        <v>11</v>
      </c>
      <c r="N208" s="218">
        <v>11</v>
      </c>
      <c r="O208" s="205">
        <v>100</v>
      </c>
      <c r="P208" s="218">
        <v>0</v>
      </c>
      <c r="Q208" s="218">
        <v>0</v>
      </c>
      <c r="R208" s="219">
        <v>0</v>
      </c>
      <c r="S208" s="218">
        <v>0</v>
      </c>
      <c r="T208" s="218">
        <v>0</v>
      </c>
      <c r="U208" s="219">
        <v>0</v>
      </c>
      <c r="V208" s="205"/>
      <c r="W208" s="165"/>
      <c r="X208" s="165"/>
      <c r="Y208" s="165"/>
      <c r="Z208" s="165"/>
      <c r="AA208" s="165"/>
      <c r="AB208" s="165"/>
      <c r="AC208" s="165"/>
      <c r="AD208" s="165"/>
      <c r="AE208" s="165"/>
      <c r="AF208" s="165"/>
      <c r="AG208" s="165"/>
      <c r="AH208" s="165"/>
      <c r="AI208" s="165"/>
      <c r="AJ208" s="165"/>
      <c r="AK208" s="165"/>
      <c r="AL208" s="165"/>
      <c r="AM208" s="165"/>
      <c r="AN208" s="165"/>
      <c r="AO208" s="165"/>
      <c r="AP208" s="165"/>
      <c r="AQ208" s="165"/>
      <c r="AR208" s="165"/>
      <c r="AS208" s="165"/>
      <c r="AT208" s="165"/>
      <c r="AU208" s="165"/>
      <c r="AV208" s="165"/>
      <c r="AW208" s="165"/>
    </row>
    <row r="209" spans="1:49" s="211" customFormat="1" ht="9">
      <c r="A209" s="216"/>
      <c r="B209" s="221" t="s">
        <v>347</v>
      </c>
      <c r="C209" s="217" t="s">
        <v>348</v>
      </c>
      <c r="D209" s="218">
        <v>10</v>
      </c>
      <c r="E209" s="218">
        <v>9</v>
      </c>
      <c r="F209" s="205">
        <v>90</v>
      </c>
      <c r="G209" s="218">
        <v>0</v>
      </c>
      <c r="H209" s="218">
        <v>0</v>
      </c>
      <c r="I209" s="205">
        <v>0</v>
      </c>
      <c r="J209" s="218">
        <v>0</v>
      </c>
      <c r="K209" s="218">
        <v>0</v>
      </c>
      <c r="L209" s="219">
        <v>0</v>
      </c>
      <c r="M209" s="218">
        <v>0</v>
      </c>
      <c r="N209" s="218">
        <v>0</v>
      </c>
      <c r="O209" s="219">
        <v>0</v>
      </c>
      <c r="P209" s="218">
        <v>0</v>
      </c>
      <c r="Q209" s="218">
        <v>0</v>
      </c>
      <c r="R209" s="219">
        <v>0</v>
      </c>
      <c r="S209" s="218">
        <v>0</v>
      </c>
      <c r="T209" s="218">
        <v>0</v>
      </c>
      <c r="U209" s="219">
        <v>0</v>
      </c>
      <c r="V209" s="205"/>
      <c r="W209" s="165"/>
      <c r="X209" s="165"/>
      <c r="Y209" s="165"/>
      <c r="Z209" s="165"/>
      <c r="AA209" s="165"/>
      <c r="AB209" s="165"/>
      <c r="AC209" s="165"/>
      <c r="AD209" s="165"/>
      <c r="AE209" s="165"/>
      <c r="AF209" s="165"/>
      <c r="AG209" s="165"/>
      <c r="AH209" s="165"/>
      <c r="AI209" s="165"/>
      <c r="AJ209" s="165"/>
      <c r="AK209" s="165"/>
      <c r="AL209" s="165"/>
      <c r="AM209" s="165"/>
      <c r="AN209" s="165"/>
      <c r="AO209" s="165"/>
      <c r="AP209" s="165"/>
      <c r="AQ209" s="165"/>
      <c r="AR209" s="165"/>
      <c r="AS209" s="165"/>
      <c r="AT209" s="165"/>
      <c r="AU209" s="165"/>
      <c r="AV209" s="165"/>
      <c r="AW209" s="165"/>
    </row>
    <row r="210" spans="1:49" s="211" customFormat="1" ht="9">
      <c r="A210" s="216" t="s">
        <v>349</v>
      </c>
      <c r="B210" s="221" t="s">
        <v>350</v>
      </c>
      <c r="C210" s="217" t="s">
        <v>351</v>
      </c>
      <c r="D210" s="218">
        <v>35</v>
      </c>
      <c r="E210" s="218">
        <v>28</v>
      </c>
      <c r="F210" s="205">
        <v>80</v>
      </c>
      <c r="G210" s="218">
        <v>0</v>
      </c>
      <c r="H210" s="218">
        <v>0</v>
      </c>
      <c r="I210" s="205">
        <v>0</v>
      </c>
      <c r="J210" s="218">
        <v>0</v>
      </c>
      <c r="K210" s="218">
        <v>0</v>
      </c>
      <c r="L210" s="219">
        <v>0</v>
      </c>
      <c r="M210" s="218">
        <v>0</v>
      </c>
      <c r="N210" s="218">
        <v>0</v>
      </c>
      <c r="O210" s="219">
        <v>0</v>
      </c>
      <c r="P210" s="218">
        <v>0</v>
      </c>
      <c r="Q210" s="218">
        <v>0</v>
      </c>
      <c r="R210" s="219">
        <v>0</v>
      </c>
      <c r="S210" s="218">
        <v>0</v>
      </c>
      <c r="T210" s="218">
        <v>0</v>
      </c>
      <c r="U210" s="219">
        <v>0</v>
      </c>
      <c r="V210" s="205"/>
      <c r="W210" s="165"/>
      <c r="X210" s="165"/>
      <c r="Y210" s="165"/>
      <c r="Z210" s="165"/>
      <c r="AA210" s="165"/>
      <c r="AB210" s="165"/>
      <c r="AC210" s="165"/>
      <c r="AD210" s="165"/>
      <c r="AE210" s="165"/>
      <c r="AF210" s="165"/>
      <c r="AG210" s="165"/>
      <c r="AH210" s="165"/>
      <c r="AI210" s="165"/>
      <c r="AJ210" s="165"/>
      <c r="AK210" s="165"/>
      <c r="AL210" s="165"/>
      <c r="AM210" s="165"/>
      <c r="AN210" s="165"/>
      <c r="AO210" s="165"/>
      <c r="AP210" s="165"/>
      <c r="AQ210" s="165"/>
      <c r="AR210" s="165"/>
      <c r="AS210" s="165"/>
      <c r="AT210" s="165"/>
      <c r="AU210" s="165"/>
      <c r="AV210" s="165"/>
      <c r="AW210" s="165"/>
    </row>
    <row r="211" spans="1:49" s="211" customFormat="1" ht="9">
      <c r="A211" s="216" t="s">
        <v>352</v>
      </c>
      <c r="B211" s="221" t="s">
        <v>353</v>
      </c>
      <c r="C211" s="217" t="s">
        <v>354</v>
      </c>
      <c r="D211" s="218">
        <v>56</v>
      </c>
      <c r="E211" s="218">
        <v>45</v>
      </c>
      <c r="F211" s="205">
        <v>80.4</v>
      </c>
      <c r="G211" s="218">
        <v>4</v>
      </c>
      <c r="H211" s="218">
        <v>4</v>
      </c>
      <c r="I211" s="205">
        <v>100</v>
      </c>
      <c r="J211" s="218">
        <v>2</v>
      </c>
      <c r="K211" s="218">
        <v>2</v>
      </c>
      <c r="L211" s="219">
        <v>100</v>
      </c>
      <c r="M211" s="218">
        <v>4</v>
      </c>
      <c r="N211" s="218">
        <v>4</v>
      </c>
      <c r="O211" s="219">
        <v>100</v>
      </c>
      <c r="P211" s="218">
        <v>0</v>
      </c>
      <c r="Q211" s="218">
        <v>0</v>
      </c>
      <c r="R211" s="219">
        <v>0</v>
      </c>
      <c r="S211" s="218">
        <v>0</v>
      </c>
      <c r="T211" s="218">
        <v>0</v>
      </c>
      <c r="U211" s="219">
        <v>0</v>
      </c>
      <c r="V211" s="205"/>
      <c r="W211" s="165"/>
      <c r="X211" s="165"/>
      <c r="Y211" s="165"/>
      <c r="Z211" s="165"/>
      <c r="AA211" s="165"/>
      <c r="AB211" s="165"/>
      <c r="AC211" s="165"/>
      <c r="AD211" s="165"/>
      <c r="AE211" s="165"/>
      <c r="AF211" s="165"/>
      <c r="AG211" s="165"/>
      <c r="AH211" s="165"/>
      <c r="AI211" s="165"/>
      <c r="AJ211" s="165"/>
      <c r="AK211" s="165"/>
      <c r="AL211" s="165"/>
      <c r="AM211" s="165"/>
      <c r="AN211" s="165"/>
      <c r="AO211" s="165"/>
      <c r="AP211" s="165"/>
      <c r="AQ211" s="165"/>
      <c r="AR211" s="165"/>
      <c r="AS211" s="165"/>
      <c r="AT211" s="165"/>
      <c r="AU211" s="165"/>
      <c r="AV211" s="165"/>
      <c r="AW211" s="165"/>
    </row>
    <row r="212" spans="1:49" s="211" customFormat="1" ht="9">
      <c r="A212" s="216" t="s">
        <v>355</v>
      </c>
      <c r="B212" s="221" t="s">
        <v>356</v>
      </c>
      <c r="C212" s="217" t="s">
        <v>357</v>
      </c>
      <c r="D212" s="218">
        <v>12</v>
      </c>
      <c r="E212" s="218">
        <v>9</v>
      </c>
      <c r="F212" s="205">
        <v>75</v>
      </c>
      <c r="G212" s="218">
        <v>5</v>
      </c>
      <c r="H212" s="218">
        <v>4</v>
      </c>
      <c r="I212" s="205">
        <v>80</v>
      </c>
      <c r="J212" s="218">
        <v>0</v>
      </c>
      <c r="K212" s="218">
        <v>0</v>
      </c>
      <c r="L212" s="219">
        <v>0</v>
      </c>
      <c r="M212" s="218">
        <v>0</v>
      </c>
      <c r="N212" s="218">
        <v>0</v>
      </c>
      <c r="O212" s="219">
        <v>0</v>
      </c>
      <c r="P212" s="218">
        <v>0</v>
      </c>
      <c r="Q212" s="218">
        <v>0</v>
      </c>
      <c r="R212" s="219">
        <v>0</v>
      </c>
      <c r="S212" s="218">
        <v>0</v>
      </c>
      <c r="T212" s="218">
        <v>0</v>
      </c>
      <c r="U212" s="219">
        <v>0</v>
      </c>
      <c r="V212" s="205"/>
      <c r="W212" s="165"/>
      <c r="X212" s="165"/>
      <c r="Y212" s="165"/>
      <c r="Z212" s="165"/>
      <c r="AA212" s="165"/>
      <c r="AB212" s="165"/>
      <c r="AC212" s="165"/>
      <c r="AD212" s="165"/>
      <c r="AE212" s="165"/>
      <c r="AF212" s="165"/>
      <c r="AG212" s="165"/>
      <c r="AH212" s="165"/>
      <c r="AI212" s="165"/>
      <c r="AJ212" s="165"/>
      <c r="AK212" s="165"/>
      <c r="AL212" s="165"/>
      <c r="AM212" s="165"/>
      <c r="AN212" s="165"/>
      <c r="AO212" s="165"/>
      <c r="AP212" s="165"/>
      <c r="AQ212" s="165"/>
      <c r="AR212" s="165"/>
      <c r="AS212" s="165"/>
      <c r="AT212" s="165"/>
      <c r="AU212" s="165"/>
      <c r="AV212" s="165"/>
      <c r="AW212" s="165"/>
    </row>
    <row r="213" spans="1:49" s="211" customFormat="1" ht="9" customHeight="1">
      <c r="A213" s="216"/>
      <c r="B213" s="221" t="s">
        <v>358</v>
      </c>
      <c r="C213" s="217" t="s">
        <v>359</v>
      </c>
      <c r="D213" s="218">
        <v>7</v>
      </c>
      <c r="E213" s="218">
        <v>5</v>
      </c>
      <c r="F213" s="205">
        <v>71.4</v>
      </c>
      <c r="G213" s="218">
        <v>16</v>
      </c>
      <c r="H213" s="218">
        <v>13</v>
      </c>
      <c r="I213" s="205">
        <v>81.3</v>
      </c>
      <c r="J213" s="218">
        <v>0</v>
      </c>
      <c r="K213" s="218">
        <v>0</v>
      </c>
      <c r="L213" s="205">
        <v>0</v>
      </c>
      <c r="M213" s="218">
        <v>0</v>
      </c>
      <c r="N213" s="218">
        <v>0</v>
      </c>
      <c r="O213" s="205">
        <v>0</v>
      </c>
      <c r="P213" s="218">
        <v>0</v>
      </c>
      <c r="Q213" s="218">
        <v>0</v>
      </c>
      <c r="R213" s="219">
        <v>0</v>
      </c>
      <c r="S213" s="218">
        <v>0</v>
      </c>
      <c r="T213" s="218">
        <v>0</v>
      </c>
      <c r="U213" s="219">
        <v>0</v>
      </c>
      <c r="V213" s="205"/>
      <c r="W213" s="165"/>
      <c r="X213" s="165"/>
      <c r="Y213" s="165"/>
      <c r="Z213" s="165"/>
      <c r="AA213" s="165"/>
      <c r="AB213" s="165"/>
      <c r="AC213" s="165"/>
      <c r="AD213" s="165"/>
      <c r="AE213" s="165"/>
      <c r="AF213" s="165"/>
      <c r="AG213" s="165"/>
      <c r="AH213" s="165"/>
      <c r="AI213" s="165"/>
      <c r="AJ213" s="165"/>
      <c r="AK213" s="165"/>
      <c r="AL213" s="165"/>
      <c r="AM213" s="165"/>
      <c r="AN213" s="165"/>
      <c r="AO213" s="165"/>
      <c r="AP213" s="165"/>
      <c r="AQ213" s="165"/>
      <c r="AR213" s="165"/>
      <c r="AS213" s="165"/>
      <c r="AT213" s="165"/>
      <c r="AU213" s="165"/>
      <c r="AV213" s="165"/>
      <c r="AW213" s="165"/>
    </row>
    <row r="214" spans="1:49" s="211" customFormat="1" ht="9" customHeight="1">
      <c r="A214" s="222"/>
      <c r="B214" s="222"/>
      <c r="C214" s="222"/>
      <c r="D214" s="223"/>
      <c r="E214" s="218"/>
      <c r="F214" s="205"/>
      <c r="G214" s="218"/>
      <c r="H214" s="218"/>
      <c r="I214" s="205"/>
      <c r="J214" s="218"/>
      <c r="K214" s="218"/>
      <c r="L214" s="219"/>
      <c r="M214" s="218"/>
      <c r="N214" s="218"/>
      <c r="O214" s="219"/>
      <c r="P214" s="218"/>
      <c r="Q214" s="218"/>
      <c r="R214" s="219"/>
      <c r="S214" s="218"/>
      <c r="T214" s="218"/>
      <c r="U214" s="219"/>
      <c r="V214" s="205"/>
      <c r="W214" s="165"/>
      <c r="X214" s="165"/>
      <c r="Y214" s="165"/>
      <c r="Z214" s="165"/>
      <c r="AA214" s="165"/>
      <c r="AB214" s="165"/>
      <c r="AC214" s="165"/>
      <c r="AD214" s="165"/>
      <c r="AE214" s="165"/>
      <c r="AF214" s="165"/>
      <c r="AG214" s="165"/>
      <c r="AH214" s="165"/>
      <c r="AI214" s="165"/>
      <c r="AJ214" s="165"/>
      <c r="AK214" s="165"/>
      <c r="AL214" s="165"/>
      <c r="AM214" s="165"/>
      <c r="AN214" s="165"/>
      <c r="AO214" s="165"/>
      <c r="AP214" s="165"/>
      <c r="AQ214" s="165"/>
      <c r="AR214" s="165"/>
      <c r="AS214" s="165"/>
      <c r="AT214" s="165"/>
      <c r="AU214" s="165"/>
      <c r="AV214" s="165"/>
      <c r="AW214" s="165"/>
    </row>
    <row r="215" spans="1:49" s="211" customFormat="1" ht="9" customHeight="1">
      <c r="A215" s="165"/>
      <c r="B215" s="165"/>
      <c r="C215" s="165"/>
      <c r="D215" s="218"/>
      <c r="E215" s="218"/>
      <c r="F215" s="205"/>
      <c r="G215" s="218"/>
      <c r="H215" s="218"/>
      <c r="I215" s="205"/>
      <c r="J215" s="218"/>
      <c r="K215" s="218"/>
      <c r="L215" s="219"/>
      <c r="M215" s="218"/>
      <c r="N215" s="218"/>
      <c r="O215" s="219"/>
      <c r="P215" s="218"/>
      <c r="Q215" s="218"/>
      <c r="R215" s="219"/>
      <c r="S215" s="218"/>
      <c r="T215" s="218"/>
      <c r="U215" s="219"/>
      <c r="V215" s="205"/>
      <c r="W215" s="165"/>
      <c r="X215" s="165"/>
      <c r="Y215" s="165"/>
      <c r="Z215" s="165"/>
      <c r="AA215" s="165"/>
      <c r="AB215" s="165"/>
      <c r="AC215" s="165"/>
      <c r="AD215" s="165"/>
      <c r="AE215" s="165"/>
      <c r="AF215" s="165"/>
      <c r="AG215" s="165"/>
      <c r="AH215" s="165"/>
      <c r="AI215" s="165"/>
      <c r="AJ215" s="165"/>
      <c r="AK215" s="165"/>
      <c r="AL215" s="165"/>
      <c r="AM215" s="165"/>
      <c r="AN215" s="165"/>
      <c r="AO215" s="165"/>
      <c r="AP215" s="165"/>
      <c r="AQ215" s="165"/>
      <c r="AR215" s="165"/>
      <c r="AS215" s="165"/>
      <c r="AT215" s="165"/>
      <c r="AU215" s="165"/>
      <c r="AV215" s="165"/>
      <c r="AW215" s="165"/>
    </row>
    <row r="216" spans="1:49" s="211" customFormat="1" ht="9" customHeight="1">
      <c r="A216" s="216"/>
      <c r="B216" s="221"/>
      <c r="C216" s="217"/>
      <c r="D216" s="218"/>
      <c r="E216" s="218"/>
      <c r="F216" s="205"/>
      <c r="G216" s="218"/>
      <c r="H216" s="218"/>
      <c r="I216" s="205"/>
      <c r="J216" s="218"/>
      <c r="K216" s="218"/>
      <c r="L216" s="219"/>
      <c r="M216" s="218"/>
      <c r="N216" s="218"/>
      <c r="O216" s="219"/>
      <c r="P216" s="218"/>
      <c r="Q216" s="218"/>
      <c r="R216" s="219"/>
      <c r="S216" s="218"/>
      <c r="T216" s="218"/>
      <c r="U216" s="219"/>
      <c r="V216" s="205"/>
      <c r="W216" s="165"/>
      <c r="X216" s="165"/>
      <c r="Y216" s="165"/>
      <c r="Z216" s="165"/>
      <c r="AA216" s="165"/>
      <c r="AB216" s="165"/>
      <c r="AC216" s="165"/>
      <c r="AD216" s="165"/>
      <c r="AE216" s="165"/>
      <c r="AF216" s="165"/>
      <c r="AG216" s="165"/>
      <c r="AH216" s="165"/>
      <c r="AI216" s="165"/>
      <c r="AJ216" s="165"/>
      <c r="AK216" s="165"/>
      <c r="AL216" s="165"/>
      <c r="AM216" s="165"/>
      <c r="AN216" s="165"/>
      <c r="AO216" s="165"/>
      <c r="AP216" s="165"/>
      <c r="AQ216" s="165"/>
      <c r="AR216" s="165"/>
      <c r="AS216" s="165"/>
      <c r="AT216" s="165"/>
      <c r="AU216" s="165"/>
      <c r="AV216" s="165"/>
      <c r="AW216" s="165"/>
    </row>
    <row r="217" spans="1:49" s="211" customFormat="1" ht="9" customHeight="1">
      <c r="A217" s="212" t="s">
        <v>510</v>
      </c>
      <c r="B217" s="221"/>
      <c r="C217" s="217"/>
      <c r="D217" s="218">
        <f>SUM(D219:D227)</f>
        <v>258</v>
      </c>
      <c r="E217" s="218">
        <f>SUM(E219:E227)</f>
        <v>201</v>
      </c>
      <c r="F217" s="205">
        <f>(E217/D217)*100</f>
        <v>77.90697674418605</v>
      </c>
      <c r="G217" s="218">
        <f>SUM(G219:G227)</f>
        <v>22</v>
      </c>
      <c r="H217" s="218">
        <f>SUM(H219:H227)</f>
        <v>11</v>
      </c>
      <c r="I217" s="205">
        <f>(H217/G217)*100</f>
        <v>50</v>
      </c>
      <c r="J217" s="218">
        <f>SUM(J219:J227)</f>
        <v>14</v>
      </c>
      <c r="K217" s="218">
        <f>SUM(K219:K227)</f>
        <v>10</v>
      </c>
      <c r="L217" s="205">
        <f>(K217/J217)*100</f>
        <v>71.42857142857143</v>
      </c>
      <c r="M217" s="218">
        <f>SUM(M219:M227)</f>
        <v>22</v>
      </c>
      <c r="N217" s="218">
        <f>SUM(N219:N227)</f>
        <v>16</v>
      </c>
      <c r="O217" s="205">
        <f>(N217/M217)*100</f>
        <v>72.72727272727273</v>
      </c>
      <c r="P217" s="218">
        <f>SUM(P219:P227)</f>
        <v>38</v>
      </c>
      <c r="Q217" s="218">
        <f>SUM(Q219:Q227)</f>
        <v>25</v>
      </c>
      <c r="R217" s="205">
        <f>(Q217/P217)*100</f>
        <v>65.78947368421053</v>
      </c>
      <c r="S217" s="218">
        <f>SUM(S219:S227)</f>
        <v>15</v>
      </c>
      <c r="T217" s="218">
        <f>SUM(T219:T227)</f>
        <v>11</v>
      </c>
      <c r="U217" s="205">
        <f>(T217/S217)*100</f>
        <v>73.33333333333333</v>
      </c>
      <c r="V217" s="205"/>
      <c r="W217" s="165"/>
      <c r="X217" s="165"/>
      <c r="Y217" s="165"/>
      <c r="Z217" s="165"/>
      <c r="AA217" s="165"/>
      <c r="AB217" s="165"/>
      <c r="AC217" s="165"/>
      <c r="AD217" s="165"/>
      <c r="AE217" s="165"/>
      <c r="AF217" s="165"/>
      <c r="AG217" s="165"/>
      <c r="AH217" s="165"/>
      <c r="AI217" s="165"/>
      <c r="AJ217" s="165"/>
      <c r="AK217" s="165"/>
      <c r="AL217" s="165"/>
      <c r="AM217" s="165"/>
      <c r="AN217" s="165"/>
      <c r="AO217" s="165"/>
      <c r="AP217" s="165"/>
      <c r="AQ217" s="165"/>
      <c r="AR217" s="165"/>
      <c r="AS217" s="165"/>
      <c r="AT217" s="165"/>
      <c r="AU217" s="165"/>
      <c r="AV217" s="165"/>
      <c r="AW217" s="165"/>
    </row>
    <row r="218" spans="1:49" s="211" customFormat="1" ht="3.75" customHeight="1">
      <c r="A218" s="216"/>
      <c r="B218" s="221"/>
      <c r="C218" s="217"/>
      <c r="D218" s="218"/>
      <c r="E218" s="218"/>
      <c r="F218" s="205"/>
      <c r="G218" s="218"/>
      <c r="H218" s="218"/>
      <c r="I218" s="205"/>
      <c r="J218" s="218"/>
      <c r="K218" s="218"/>
      <c r="L218" s="219"/>
      <c r="M218" s="218"/>
      <c r="N218" s="218"/>
      <c r="O218" s="219"/>
      <c r="P218" s="218"/>
      <c r="Q218" s="218"/>
      <c r="R218" s="219"/>
      <c r="S218" s="218"/>
      <c r="T218" s="218"/>
      <c r="U218" s="219"/>
      <c r="V218" s="205"/>
      <c r="W218" s="165"/>
      <c r="X218" s="165"/>
      <c r="Y218" s="165"/>
      <c r="Z218" s="165"/>
      <c r="AA218" s="165"/>
      <c r="AB218" s="165"/>
      <c r="AC218" s="165"/>
      <c r="AD218" s="165"/>
      <c r="AE218" s="165"/>
      <c r="AF218" s="165"/>
      <c r="AG218" s="165"/>
      <c r="AH218" s="165"/>
      <c r="AI218" s="165"/>
      <c r="AJ218" s="165"/>
      <c r="AK218" s="165"/>
      <c r="AL218" s="165"/>
      <c r="AM218" s="165"/>
      <c r="AN218" s="165"/>
      <c r="AO218" s="165"/>
      <c r="AP218" s="165"/>
      <c r="AQ218" s="165"/>
      <c r="AR218" s="165"/>
      <c r="AS218" s="165"/>
      <c r="AT218" s="165"/>
      <c r="AU218" s="165"/>
      <c r="AV218" s="165"/>
      <c r="AW218" s="165"/>
    </row>
    <row r="219" spans="1:49" s="211" customFormat="1" ht="9" customHeight="1">
      <c r="A219" s="216" t="s">
        <v>361</v>
      </c>
      <c r="B219" s="221" t="s">
        <v>470</v>
      </c>
      <c r="C219" s="217" t="s">
        <v>363</v>
      </c>
      <c r="D219" s="218">
        <v>0</v>
      </c>
      <c r="E219" s="218">
        <v>0</v>
      </c>
      <c r="F219" s="205">
        <v>0</v>
      </c>
      <c r="G219" s="218">
        <v>0</v>
      </c>
      <c r="H219" s="218">
        <v>0</v>
      </c>
      <c r="I219" s="219">
        <v>0</v>
      </c>
      <c r="J219" s="218">
        <v>0</v>
      </c>
      <c r="K219" s="218">
        <v>0</v>
      </c>
      <c r="L219" s="219">
        <v>0</v>
      </c>
      <c r="M219" s="218">
        <v>0</v>
      </c>
      <c r="N219" s="218">
        <v>0</v>
      </c>
      <c r="O219" s="219">
        <v>0</v>
      </c>
      <c r="P219" s="218">
        <v>0</v>
      </c>
      <c r="Q219" s="218">
        <v>0</v>
      </c>
      <c r="R219" s="219">
        <v>0</v>
      </c>
      <c r="S219" s="218">
        <v>0</v>
      </c>
      <c r="T219" s="218">
        <v>0</v>
      </c>
      <c r="U219" s="219">
        <v>0</v>
      </c>
      <c r="V219" s="205"/>
      <c r="W219" s="165"/>
      <c r="X219" s="165"/>
      <c r="Y219" s="165"/>
      <c r="Z219" s="165"/>
      <c r="AA219" s="165"/>
      <c r="AB219" s="165"/>
      <c r="AC219" s="165"/>
      <c r="AD219" s="165"/>
      <c r="AE219" s="165"/>
      <c r="AF219" s="165"/>
      <c r="AG219" s="165"/>
      <c r="AH219" s="165"/>
      <c r="AI219" s="165"/>
      <c r="AJ219" s="165"/>
      <c r="AK219" s="165"/>
      <c r="AL219" s="165"/>
      <c r="AM219" s="165"/>
      <c r="AN219" s="165"/>
      <c r="AO219" s="165"/>
      <c r="AP219" s="165"/>
      <c r="AQ219" s="165"/>
      <c r="AR219" s="165"/>
      <c r="AS219" s="165"/>
      <c r="AT219" s="165"/>
      <c r="AU219" s="165"/>
      <c r="AV219" s="165"/>
      <c r="AW219" s="165"/>
    </row>
    <row r="220" spans="1:49" s="211" customFormat="1" ht="9" customHeight="1">
      <c r="A220" s="216" t="s">
        <v>364</v>
      </c>
      <c r="B220" s="221" t="s">
        <v>365</v>
      </c>
      <c r="C220" s="217" t="s">
        <v>366</v>
      </c>
      <c r="D220" s="218">
        <v>30</v>
      </c>
      <c r="E220" s="218">
        <v>27</v>
      </c>
      <c r="F220" s="205">
        <v>90</v>
      </c>
      <c r="G220" s="218">
        <v>0</v>
      </c>
      <c r="H220" s="218">
        <v>0</v>
      </c>
      <c r="I220" s="219">
        <v>0</v>
      </c>
      <c r="J220" s="218">
        <v>0</v>
      </c>
      <c r="K220" s="218">
        <v>0</v>
      </c>
      <c r="L220" s="219">
        <v>0</v>
      </c>
      <c r="M220" s="218">
        <v>0</v>
      </c>
      <c r="N220" s="218">
        <v>0</v>
      </c>
      <c r="O220" s="219">
        <v>0</v>
      </c>
      <c r="P220" s="218">
        <v>0</v>
      </c>
      <c r="Q220" s="218">
        <v>0</v>
      </c>
      <c r="R220" s="219">
        <v>0</v>
      </c>
      <c r="S220" s="218">
        <v>0</v>
      </c>
      <c r="T220" s="218">
        <v>0</v>
      </c>
      <c r="U220" s="219">
        <v>0</v>
      </c>
      <c r="V220" s="205"/>
      <c r="W220" s="165"/>
      <c r="X220" s="165"/>
      <c r="Y220" s="165"/>
      <c r="Z220" s="165"/>
      <c r="AA220" s="165"/>
      <c r="AB220" s="165"/>
      <c r="AC220" s="165"/>
      <c r="AD220" s="165"/>
      <c r="AE220" s="165"/>
      <c r="AF220" s="165"/>
      <c r="AG220" s="165"/>
      <c r="AH220" s="165"/>
      <c r="AI220" s="165"/>
      <c r="AJ220" s="165"/>
      <c r="AK220" s="165"/>
      <c r="AL220" s="165"/>
      <c r="AM220" s="165"/>
      <c r="AN220" s="165"/>
      <c r="AO220" s="165"/>
      <c r="AP220" s="165"/>
      <c r="AQ220" s="165"/>
      <c r="AR220" s="165"/>
      <c r="AS220" s="165"/>
      <c r="AT220" s="165"/>
      <c r="AU220" s="165"/>
      <c r="AV220" s="165"/>
      <c r="AW220" s="165"/>
    </row>
    <row r="221" spans="1:49" s="211" customFormat="1" ht="9">
      <c r="A221" s="216" t="s">
        <v>367</v>
      </c>
      <c r="B221" s="221" t="s">
        <v>511</v>
      </c>
      <c r="C221" s="217" t="s">
        <v>369</v>
      </c>
      <c r="D221" s="218">
        <v>67</v>
      </c>
      <c r="E221" s="218">
        <v>53</v>
      </c>
      <c r="F221" s="205">
        <v>79.1</v>
      </c>
      <c r="G221" s="218">
        <v>1</v>
      </c>
      <c r="H221" s="218">
        <v>2</v>
      </c>
      <c r="I221" s="205">
        <v>200</v>
      </c>
      <c r="J221" s="218">
        <v>6</v>
      </c>
      <c r="K221" s="218">
        <v>5</v>
      </c>
      <c r="L221" s="205">
        <v>83.3</v>
      </c>
      <c r="M221" s="218">
        <v>10</v>
      </c>
      <c r="N221" s="218">
        <v>7</v>
      </c>
      <c r="O221" s="205">
        <v>70</v>
      </c>
      <c r="P221" s="218">
        <v>0</v>
      </c>
      <c r="Q221" s="218">
        <v>0</v>
      </c>
      <c r="R221" s="219">
        <v>0</v>
      </c>
      <c r="S221" s="218">
        <v>0</v>
      </c>
      <c r="T221" s="218">
        <v>0</v>
      </c>
      <c r="U221" s="219">
        <v>0</v>
      </c>
      <c r="V221" s="205"/>
      <c r="W221" s="165"/>
      <c r="X221" s="165"/>
      <c r="Y221" s="165"/>
      <c r="Z221" s="165"/>
      <c r="AA221" s="165"/>
      <c r="AB221" s="165"/>
      <c r="AC221" s="165"/>
      <c r="AD221" s="165"/>
      <c r="AE221" s="165"/>
      <c r="AF221" s="165"/>
      <c r="AG221" s="165"/>
      <c r="AH221" s="165"/>
      <c r="AI221" s="165"/>
      <c r="AJ221" s="165"/>
      <c r="AK221" s="165"/>
      <c r="AL221" s="165"/>
      <c r="AM221" s="165"/>
      <c r="AN221" s="165"/>
      <c r="AO221" s="165"/>
      <c r="AP221" s="165"/>
      <c r="AQ221" s="165"/>
      <c r="AR221" s="165"/>
      <c r="AS221" s="165"/>
      <c r="AT221" s="165"/>
      <c r="AU221" s="165"/>
      <c r="AV221" s="165"/>
      <c r="AW221" s="165"/>
    </row>
    <row r="222" spans="1:49" s="211" customFormat="1" ht="9">
      <c r="A222" s="216"/>
      <c r="B222" s="221" t="s">
        <v>370</v>
      </c>
      <c r="C222" s="217" t="s">
        <v>371</v>
      </c>
      <c r="D222" s="218">
        <v>24</v>
      </c>
      <c r="E222" s="218">
        <v>17</v>
      </c>
      <c r="F222" s="205">
        <v>70.8</v>
      </c>
      <c r="G222" s="218">
        <v>13</v>
      </c>
      <c r="H222" s="218">
        <v>7</v>
      </c>
      <c r="I222" s="205">
        <v>53.8</v>
      </c>
      <c r="J222" s="218">
        <v>0</v>
      </c>
      <c r="K222" s="218">
        <v>0</v>
      </c>
      <c r="L222" s="219">
        <v>0</v>
      </c>
      <c r="M222" s="218">
        <v>0</v>
      </c>
      <c r="N222" s="218">
        <v>0</v>
      </c>
      <c r="O222" s="219">
        <v>0</v>
      </c>
      <c r="P222" s="218">
        <v>0</v>
      </c>
      <c r="Q222" s="218">
        <v>0</v>
      </c>
      <c r="R222" s="219">
        <v>0</v>
      </c>
      <c r="S222" s="218">
        <v>0</v>
      </c>
      <c r="T222" s="218">
        <v>0</v>
      </c>
      <c r="U222" s="219">
        <v>0</v>
      </c>
      <c r="V222" s="205"/>
      <c r="W222" s="165"/>
      <c r="X222" s="165"/>
      <c r="Y222" s="165"/>
      <c r="Z222" s="165"/>
      <c r="AA222" s="165"/>
      <c r="AB222" s="165"/>
      <c r="AC222" s="165"/>
      <c r="AD222" s="165"/>
      <c r="AE222" s="165"/>
      <c r="AF222" s="165"/>
      <c r="AG222" s="165"/>
      <c r="AH222" s="165"/>
      <c r="AI222" s="165"/>
      <c r="AJ222" s="165"/>
      <c r="AK222" s="165"/>
      <c r="AL222" s="165"/>
      <c r="AM222" s="165"/>
      <c r="AN222" s="165"/>
      <c r="AO222" s="165"/>
      <c r="AP222" s="165"/>
      <c r="AQ222" s="165"/>
      <c r="AR222" s="165"/>
      <c r="AS222" s="165"/>
      <c r="AT222" s="165"/>
      <c r="AU222" s="165"/>
      <c r="AV222" s="165"/>
      <c r="AW222" s="165"/>
    </row>
    <row r="223" spans="1:49" s="211" customFormat="1" ht="9">
      <c r="A223" s="216" t="s">
        <v>134</v>
      </c>
      <c r="B223" s="221" t="s">
        <v>372</v>
      </c>
      <c r="C223" s="217" t="s">
        <v>373</v>
      </c>
      <c r="D223" s="218">
        <v>82</v>
      </c>
      <c r="E223" s="218">
        <v>62</v>
      </c>
      <c r="F223" s="205">
        <v>75.6</v>
      </c>
      <c r="G223" s="218">
        <v>0</v>
      </c>
      <c r="H223" s="218">
        <v>0</v>
      </c>
      <c r="I223" s="205">
        <v>0</v>
      </c>
      <c r="J223" s="218">
        <v>8</v>
      </c>
      <c r="K223" s="218">
        <v>5</v>
      </c>
      <c r="L223" s="219">
        <v>62.5</v>
      </c>
      <c r="M223" s="218">
        <v>12</v>
      </c>
      <c r="N223" s="218">
        <v>9</v>
      </c>
      <c r="O223" s="219">
        <v>75</v>
      </c>
      <c r="P223" s="218">
        <v>38</v>
      </c>
      <c r="Q223" s="218">
        <v>25</v>
      </c>
      <c r="R223" s="219">
        <v>66</v>
      </c>
      <c r="S223" s="218">
        <v>0</v>
      </c>
      <c r="T223" s="218">
        <v>0</v>
      </c>
      <c r="U223" s="219">
        <v>0</v>
      </c>
      <c r="V223" s="205"/>
      <c r="W223" s="165"/>
      <c r="X223" s="165"/>
      <c r="Y223" s="165"/>
      <c r="Z223" s="165"/>
      <c r="AA223" s="165"/>
      <c r="AB223" s="165"/>
      <c r="AC223" s="165"/>
      <c r="AD223" s="165"/>
      <c r="AE223" s="165"/>
      <c r="AF223" s="165"/>
      <c r="AG223" s="165"/>
      <c r="AH223" s="165"/>
      <c r="AI223" s="165"/>
      <c r="AJ223" s="165"/>
      <c r="AK223" s="165"/>
      <c r="AL223" s="165"/>
      <c r="AM223" s="165"/>
      <c r="AN223" s="165"/>
      <c r="AO223" s="165"/>
      <c r="AP223" s="165"/>
      <c r="AQ223" s="165"/>
      <c r="AR223" s="165"/>
      <c r="AS223" s="165"/>
      <c r="AT223" s="165"/>
      <c r="AU223" s="165"/>
      <c r="AV223" s="165"/>
      <c r="AW223" s="165"/>
    </row>
    <row r="224" spans="1:49" s="211" customFormat="1" ht="9">
      <c r="A224" s="165"/>
      <c r="B224" s="221" t="s">
        <v>472</v>
      </c>
      <c r="C224" s="217" t="s">
        <v>473</v>
      </c>
      <c r="D224" s="218">
        <v>30</v>
      </c>
      <c r="E224" s="218">
        <v>21</v>
      </c>
      <c r="F224" s="205">
        <v>70</v>
      </c>
      <c r="G224" s="218">
        <v>0</v>
      </c>
      <c r="H224" s="218">
        <v>0</v>
      </c>
      <c r="I224" s="205">
        <v>0</v>
      </c>
      <c r="J224" s="218">
        <v>0</v>
      </c>
      <c r="K224" s="218">
        <v>0</v>
      </c>
      <c r="L224" s="205">
        <v>0</v>
      </c>
      <c r="M224" s="218">
        <v>0</v>
      </c>
      <c r="N224" s="218">
        <v>0</v>
      </c>
      <c r="O224" s="205">
        <v>0</v>
      </c>
      <c r="P224" s="218">
        <v>0</v>
      </c>
      <c r="Q224" s="218">
        <v>0</v>
      </c>
      <c r="R224" s="205">
        <v>0</v>
      </c>
      <c r="S224" s="218">
        <v>15</v>
      </c>
      <c r="T224" s="218">
        <v>11</v>
      </c>
      <c r="U224" s="219">
        <v>73</v>
      </c>
      <c r="V224" s="205"/>
      <c r="W224" s="165"/>
      <c r="X224" s="165"/>
      <c r="Y224" s="165"/>
      <c r="Z224" s="165"/>
      <c r="AA224" s="165"/>
      <c r="AB224" s="165"/>
      <c r="AC224" s="165"/>
      <c r="AD224" s="165"/>
      <c r="AE224" s="165"/>
      <c r="AF224" s="165"/>
      <c r="AG224" s="165"/>
      <c r="AH224" s="165"/>
      <c r="AI224" s="165"/>
      <c r="AJ224" s="165"/>
      <c r="AK224" s="165"/>
      <c r="AL224" s="165"/>
      <c r="AM224" s="165"/>
      <c r="AN224" s="165"/>
      <c r="AO224" s="165"/>
      <c r="AP224" s="165"/>
      <c r="AQ224" s="165"/>
      <c r="AR224" s="165"/>
      <c r="AS224" s="165"/>
      <c r="AT224" s="165"/>
      <c r="AU224" s="165"/>
      <c r="AV224" s="165"/>
      <c r="AW224" s="165"/>
    </row>
    <row r="225" spans="1:49" s="211" customFormat="1" ht="9">
      <c r="A225" s="216"/>
      <c r="B225" s="221" t="s">
        <v>374</v>
      </c>
      <c r="C225" s="217" t="s">
        <v>375</v>
      </c>
      <c r="D225" s="218">
        <v>20</v>
      </c>
      <c r="E225" s="218">
        <v>16</v>
      </c>
      <c r="F225" s="205">
        <v>80</v>
      </c>
      <c r="G225" s="218">
        <v>0</v>
      </c>
      <c r="H225" s="218">
        <v>0</v>
      </c>
      <c r="I225" s="205">
        <v>0</v>
      </c>
      <c r="J225" s="218">
        <v>0</v>
      </c>
      <c r="K225" s="218">
        <v>0</v>
      </c>
      <c r="L225" s="205">
        <v>0</v>
      </c>
      <c r="M225" s="218">
        <v>0</v>
      </c>
      <c r="N225" s="218">
        <v>0</v>
      </c>
      <c r="O225" s="219">
        <v>0</v>
      </c>
      <c r="P225" s="218">
        <v>0</v>
      </c>
      <c r="Q225" s="218">
        <v>0</v>
      </c>
      <c r="R225" s="219">
        <v>0</v>
      </c>
      <c r="S225" s="218">
        <v>0</v>
      </c>
      <c r="T225" s="218">
        <v>0</v>
      </c>
      <c r="U225" s="205">
        <v>0</v>
      </c>
      <c r="V225" s="205"/>
      <c r="W225" s="165"/>
      <c r="X225" s="165"/>
      <c r="Y225" s="165"/>
      <c r="Z225" s="165"/>
      <c r="AA225" s="165"/>
      <c r="AB225" s="165"/>
      <c r="AC225" s="165"/>
      <c r="AD225" s="165"/>
      <c r="AE225" s="165"/>
      <c r="AF225" s="165"/>
      <c r="AG225" s="165"/>
      <c r="AH225" s="165"/>
      <c r="AI225" s="165"/>
      <c r="AJ225" s="165"/>
      <c r="AK225" s="165"/>
      <c r="AL225" s="165"/>
      <c r="AM225" s="165"/>
      <c r="AN225" s="165"/>
      <c r="AO225" s="165"/>
      <c r="AP225" s="165"/>
      <c r="AQ225" s="165"/>
      <c r="AR225" s="165"/>
      <c r="AS225" s="165"/>
      <c r="AT225" s="165"/>
      <c r="AU225" s="165"/>
      <c r="AV225" s="165"/>
      <c r="AW225" s="165"/>
    </row>
    <row r="226" spans="1:49" s="211" customFormat="1" ht="9">
      <c r="A226" s="216"/>
      <c r="B226" s="221" t="s">
        <v>376</v>
      </c>
      <c r="C226" s="217" t="s">
        <v>377</v>
      </c>
      <c r="D226" s="218">
        <v>5</v>
      </c>
      <c r="E226" s="218">
        <v>5</v>
      </c>
      <c r="F226" s="205">
        <v>100</v>
      </c>
      <c r="G226" s="218">
        <v>8</v>
      </c>
      <c r="H226" s="218">
        <v>2</v>
      </c>
      <c r="I226" s="219">
        <v>25</v>
      </c>
      <c r="J226" s="218">
        <v>0</v>
      </c>
      <c r="K226" s="218">
        <v>0</v>
      </c>
      <c r="L226" s="219">
        <v>0</v>
      </c>
      <c r="M226" s="218">
        <v>0</v>
      </c>
      <c r="N226" s="218">
        <v>0</v>
      </c>
      <c r="O226" s="219">
        <v>0</v>
      </c>
      <c r="P226" s="218">
        <v>0</v>
      </c>
      <c r="Q226" s="218">
        <v>0</v>
      </c>
      <c r="R226" s="219">
        <v>0</v>
      </c>
      <c r="S226" s="218">
        <v>0</v>
      </c>
      <c r="T226" s="218">
        <v>0</v>
      </c>
      <c r="U226" s="219">
        <v>0</v>
      </c>
      <c r="V226" s="205"/>
      <c r="W226" s="165"/>
      <c r="X226" s="165"/>
      <c r="Y226" s="165"/>
      <c r="Z226" s="165"/>
      <c r="AA226" s="165"/>
      <c r="AB226" s="165"/>
      <c r="AC226" s="165"/>
      <c r="AD226" s="165"/>
      <c r="AE226" s="165"/>
      <c r="AF226" s="165"/>
      <c r="AG226" s="165"/>
      <c r="AH226" s="165"/>
      <c r="AI226" s="165"/>
      <c r="AJ226" s="165"/>
      <c r="AK226" s="165"/>
      <c r="AL226" s="165"/>
      <c r="AM226" s="165"/>
      <c r="AN226" s="165"/>
      <c r="AO226" s="165"/>
      <c r="AP226" s="165"/>
      <c r="AQ226" s="165"/>
      <c r="AR226" s="165"/>
      <c r="AS226" s="165"/>
      <c r="AT226" s="165"/>
      <c r="AU226" s="165"/>
      <c r="AV226" s="165"/>
      <c r="AW226" s="165"/>
    </row>
    <row r="227" spans="1:49" s="211" customFormat="1" ht="9">
      <c r="A227" s="216"/>
      <c r="B227" s="165"/>
      <c r="C227" s="165"/>
      <c r="D227" s="218"/>
      <c r="E227" s="218"/>
      <c r="F227" s="205"/>
      <c r="G227" s="218"/>
      <c r="H227" s="218"/>
      <c r="I227" s="219"/>
      <c r="J227" s="218"/>
      <c r="K227" s="218"/>
      <c r="L227" s="219"/>
      <c r="M227" s="218"/>
      <c r="N227" s="218"/>
      <c r="O227" s="205"/>
      <c r="P227" s="218"/>
      <c r="Q227" s="218"/>
      <c r="R227" s="219"/>
      <c r="S227" s="218"/>
      <c r="T227" s="218"/>
      <c r="U227" s="219"/>
      <c r="V227" s="205"/>
      <c r="W227" s="165"/>
      <c r="X227" s="165"/>
      <c r="Y227" s="165"/>
      <c r="Z227" s="165"/>
      <c r="AA227" s="165"/>
      <c r="AB227" s="165"/>
      <c r="AC227" s="165"/>
      <c r="AD227" s="165"/>
      <c r="AE227" s="165"/>
      <c r="AF227" s="165"/>
      <c r="AG227" s="165"/>
      <c r="AH227" s="165"/>
      <c r="AI227" s="165"/>
      <c r="AJ227" s="165"/>
      <c r="AK227" s="165"/>
      <c r="AL227" s="165"/>
      <c r="AM227" s="165"/>
      <c r="AN227" s="165"/>
      <c r="AO227" s="165"/>
      <c r="AP227" s="165"/>
      <c r="AQ227" s="165"/>
      <c r="AR227" s="165"/>
      <c r="AS227" s="165"/>
      <c r="AT227" s="165"/>
      <c r="AU227" s="165"/>
      <c r="AV227" s="165"/>
      <c r="AW227" s="165"/>
    </row>
    <row r="228" spans="1:49" s="211" customFormat="1" ht="9">
      <c r="A228" s="216"/>
      <c r="B228" s="221"/>
      <c r="C228" s="217"/>
      <c r="D228" s="218"/>
      <c r="E228" s="218"/>
      <c r="F228" s="205"/>
      <c r="G228" s="218"/>
      <c r="H228" s="218"/>
      <c r="I228" s="219"/>
      <c r="J228" s="218"/>
      <c r="K228" s="218"/>
      <c r="L228" s="219"/>
      <c r="M228" s="218"/>
      <c r="N228" s="218"/>
      <c r="O228" s="219"/>
      <c r="P228" s="218"/>
      <c r="Q228" s="218"/>
      <c r="R228" s="219"/>
      <c r="S228" s="218"/>
      <c r="T228" s="218"/>
      <c r="U228" s="219"/>
      <c r="V228" s="205"/>
      <c r="W228" s="165"/>
      <c r="X228" s="165"/>
      <c r="Y228" s="165"/>
      <c r="Z228" s="165"/>
      <c r="AA228" s="165"/>
      <c r="AB228" s="165"/>
      <c r="AC228" s="165"/>
      <c r="AD228" s="165"/>
      <c r="AE228" s="165"/>
      <c r="AF228" s="165"/>
      <c r="AG228" s="165"/>
      <c r="AH228" s="165"/>
      <c r="AI228" s="165"/>
      <c r="AJ228" s="165"/>
      <c r="AK228" s="165"/>
      <c r="AL228" s="165"/>
      <c r="AM228" s="165"/>
      <c r="AN228" s="165"/>
      <c r="AO228" s="165"/>
      <c r="AP228" s="165"/>
      <c r="AQ228" s="165"/>
      <c r="AR228" s="165"/>
      <c r="AS228" s="165"/>
      <c r="AT228" s="165"/>
      <c r="AU228" s="165"/>
      <c r="AV228" s="165"/>
      <c r="AW228" s="165"/>
    </row>
    <row r="229" spans="1:49" s="211" customFormat="1" ht="9">
      <c r="A229" s="212" t="s">
        <v>378</v>
      </c>
      <c r="B229" s="221"/>
      <c r="C229" s="217"/>
      <c r="D229" s="218">
        <f>SUM(D231:D239)</f>
        <v>208</v>
      </c>
      <c r="E229" s="218">
        <f>SUM(E231:E239)</f>
        <v>151</v>
      </c>
      <c r="F229" s="205">
        <f>(E229/D229)*100</f>
        <v>72.59615384615384</v>
      </c>
      <c r="G229" s="218">
        <f>SUM(G231:G239)</f>
        <v>62</v>
      </c>
      <c r="H229" s="218">
        <f>SUM(H231:H239)</f>
        <v>39</v>
      </c>
      <c r="I229" s="205">
        <f>(H229/G229)*100</f>
        <v>62.903225806451616</v>
      </c>
      <c r="J229" s="218">
        <f>SUM(J231:J239)</f>
        <v>14</v>
      </c>
      <c r="K229" s="218">
        <f>SUM(K231:K239)</f>
        <v>5</v>
      </c>
      <c r="L229" s="205">
        <f>(K229/J229)*100</f>
        <v>35.714285714285715</v>
      </c>
      <c r="M229" s="218">
        <f>SUM(M231:M239)</f>
        <v>18</v>
      </c>
      <c r="N229" s="218">
        <f>SUM(N231:N239)</f>
        <v>11</v>
      </c>
      <c r="O229" s="205">
        <f>(N229/M229)*100</f>
        <v>61.111111111111114</v>
      </c>
      <c r="P229" s="218">
        <f>SUM(P231:P239)</f>
        <v>40</v>
      </c>
      <c r="Q229" s="218">
        <f>SUM(Q231:Q239)</f>
        <v>28</v>
      </c>
      <c r="R229" s="205">
        <f>(Q229/P229)*100</f>
        <v>70</v>
      </c>
      <c r="S229" s="218">
        <f>SUM(S231:S239)</f>
        <v>29</v>
      </c>
      <c r="T229" s="218">
        <f>SUM(T231:T239)</f>
        <v>23</v>
      </c>
      <c r="U229" s="205">
        <f>(T229/S229)*100</f>
        <v>79.3103448275862</v>
      </c>
      <c r="V229" s="205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  <c r="AH229" s="165"/>
      <c r="AI229" s="165"/>
      <c r="AJ229" s="165"/>
      <c r="AK229" s="165"/>
      <c r="AL229" s="165"/>
      <c r="AM229" s="165"/>
      <c r="AN229" s="165"/>
      <c r="AO229" s="165"/>
      <c r="AP229" s="165"/>
      <c r="AQ229" s="165"/>
      <c r="AR229" s="165"/>
      <c r="AS229" s="165"/>
      <c r="AT229" s="165"/>
      <c r="AU229" s="165"/>
      <c r="AV229" s="165"/>
      <c r="AW229" s="165"/>
    </row>
    <row r="230" spans="1:49" s="211" customFormat="1" ht="3.75" customHeight="1">
      <c r="A230" s="216"/>
      <c r="B230" s="221"/>
      <c r="C230" s="217"/>
      <c r="D230" s="218"/>
      <c r="E230" s="218"/>
      <c r="F230" s="205"/>
      <c r="G230" s="218"/>
      <c r="H230" s="218"/>
      <c r="I230" s="219"/>
      <c r="J230" s="218"/>
      <c r="K230" s="218"/>
      <c r="L230" s="219"/>
      <c r="M230" s="218"/>
      <c r="N230" s="218"/>
      <c r="O230" s="219"/>
      <c r="P230" s="218"/>
      <c r="Q230" s="218"/>
      <c r="R230" s="219"/>
      <c r="S230" s="218"/>
      <c r="T230" s="218"/>
      <c r="U230" s="219"/>
      <c r="V230" s="205"/>
      <c r="W230" s="165"/>
      <c r="X230" s="165"/>
      <c r="Y230" s="165"/>
      <c r="Z230" s="165"/>
      <c r="AA230" s="165"/>
      <c r="AB230" s="165"/>
      <c r="AC230" s="165"/>
      <c r="AD230" s="165"/>
      <c r="AE230" s="165"/>
      <c r="AF230" s="165"/>
      <c r="AG230" s="165"/>
      <c r="AH230" s="165"/>
      <c r="AI230" s="165"/>
      <c r="AJ230" s="165"/>
      <c r="AK230" s="165"/>
      <c r="AL230" s="165"/>
      <c r="AM230" s="165"/>
      <c r="AN230" s="165"/>
      <c r="AO230" s="165"/>
      <c r="AP230" s="165"/>
      <c r="AQ230" s="165"/>
      <c r="AR230" s="165"/>
      <c r="AS230" s="165"/>
      <c r="AT230" s="165"/>
      <c r="AU230" s="165"/>
      <c r="AV230" s="165"/>
      <c r="AW230" s="165"/>
    </row>
    <row r="231" spans="1:49" s="211" customFormat="1" ht="9">
      <c r="A231" s="216" t="s">
        <v>379</v>
      </c>
      <c r="B231" s="221" t="s">
        <v>380</v>
      </c>
      <c r="C231" s="217" t="s">
        <v>381</v>
      </c>
      <c r="D231" s="218">
        <v>35</v>
      </c>
      <c r="E231" s="218">
        <v>30</v>
      </c>
      <c r="F231" s="205">
        <v>85.7</v>
      </c>
      <c r="G231" s="218">
        <v>0</v>
      </c>
      <c r="H231" s="218">
        <v>0</v>
      </c>
      <c r="I231" s="205">
        <v>0</v>
      </c>
      <c r="J231" s="218">
        <v>0</v>
      </c>
      <c r="K231" s="218">
        <v>0</v>
      </c>
      <c r="L231" s="219">
        <v>0</v>
      </c>
      <c r="M231" s="218">
        <v>0</v>
      </c>
      <c r="N231" s="218">
        <v>0</v>
      </c>
      <c r="O231" s="219">
        <v>0</v>
      </c>
      <c r="P231" s="218">
        <v>0</v>
      </c>
      <c r="Q231" s="218">
        <v>0</v>
      </c>
      <c r="R231" s="219">
        <v>0</v>
      </c>
      <c r="S231" s="218">
        <v>0</v>
      </c>
      <c r="T231" s="218">
        <v>0</v>
      </c>
      <c r="U231" s="219">
        <v>0</v>
      </c>
      <c r="V231" s="205"/>
      <c r="W231" s="165"/>
      <c r="X231" s="165"/>
      <c r="Y231" s="165"/>
      <c r="Z231" s="165"/>
      <c r="AA231" s="165"/>
      <c r="AB231" s="165"/>
      <c r="AC231" s="165"/>
      <c r="AD231" s="165"/>
      <c r="AE231" s="165"/>
      <c r="AF231" s="165"/>
      <c r="AG231" s="165"/>
      <c r="AH231" s="165"/>
      <c r="AI231" s="165"/>
      <c r="AJ231" s="165"/>
      <c r="AK231" s="165"/>
      <c r="AL231" s="165"/>
      <c r="AM231" s="165"/>
      <c r="AN231" s="165"/>
      <c r="AO231" s="165"/>
      <c r="AP231" s="165"/>
      <c r="AQ231" s="165"/>
      <c r="AR231" s="165"/>
      <c r="AS231" s="165"/>
      <c r="AT231" s="165"/>
      <c r="AU231" s="165"/>
      <c r="AV231" s="165"/>
      <c r="AW231" s="165"/>
    </row>
    <row r="232" spans="1:49" s="211" customFormat="1" ht="9">
      <c r="A232" s="216"/>
      <c r="B232" s="220" t="s">
        <v>512</v>
      </c>
      <c r="C232" s="217" t="s">
        <v>476</v>
      </c>
      <c r="D232" s="218">
        <v>10</v>
      </c>
      <c r="E232" s="218">
        <v>6</v>
      </c>
      <c r="F232" s="205">
        <v>60</v>
      </c>
      <c r="G232" s="218">
        <v>1</v>
      </c>
      <c r="H232" s="218">
        <v>0</v>
      </c>
      <c r="I232" s="205">
        <v>0</v>
      </c>
      <c r="J232" s="218">
        <v>0</v>
      </c>
      <c r="K232" s="218">
        <v>0</v>
      </c>
      <c r="L232" s="205">
        <v>0</v>
      </c>
      <c r="M232" s="218">
        <v>0</v>
      </c>
      <c r="N232" s="218">
        <v>0</v>
      </c>
      <c r="O232" s="219">
        <v>0</v>
      </c>
      <c r="P232" s="218">
        <v>0</v>
      </c>
      <c r="Q232" s="218">
        <v>0</v>
      </c>
      <c r="R232" s="219">
        <v>0</v>
      </c>
      <c r="S232" s="218">
        <v>0</v>
      </c>
      <c r="T232" s="218">
        <v>0</v>
      </c>
      <c r="U232" s="219">
        <v>0</v>
      </c>
      <c r="V232" s="205"/>
      <c r="W232" s="165"/>
      <c r="X232" s="165"/>
      <c r="Y232" s="165"/>
      <c r="Z232" s="165"/>
      <c r="AA232" s="165"/>
      <c r="AB232" s="165"/>
      <c r="AC232" s="165"/>
      <c r="AD232" s="165"/>
      <c r="AE232" s="165"/>
      <c r="AF232" s="165"/>
      <c r="AG232" s="165"/>
      <c r="AH232" s="165"/>
      <c r="AI232" s="165"/>
      <c r="AJ232" s="165"/>
      <c r="AK232" s="165"/>
      <c r="AL232" s="165"/>
      <c r="AM232" s="165"/>
      <c r="AN232" s="165"/>
      <c r="AO232" s="165"/>
      <c r="AP232" s="165"/>
      <c r="AQ232" s="165"/>
      <c r="AR232" s="165"/>
      <c r="AS232" s="165"/>
      <c r="AT232" s="165"/>
      <c r="AU232" s="165"/>
      <c r="AV232" s="165"/>
      <c r="AW232" s="165"/>
    </row>
    <row r="233" spans="1:49" s="211" customFormat="1" ht="9">
      <c r="A233" s="165"/>
      <c r="B233" s="220" t="s">
        <v>513</v>
      </c>
      <c r="C233" s="220" t="s">
        <v>478</v>
      </c>
      <c r="D233" s="218">
        <v>17</v>
      </c>
      <c r="E233" s="218">
        <v>0</v>
      </c>
      <c r="F233" s="205">
        <v>0</v>
      </c>
      <c r="G233" s="218">
        <v>0</v>
      </c>
      <c r="H233" s="218">
        <v>0</v>
      </c>
      <c r="I233" s="205">
        <v>0</v>
      </c>
      <c r="J233" s="218">
        <v>0</v>
      </c>
      <c r="K233" s="218">
        <v>0</v>
      </c>
      <c r="L233" s="205">
        <v>0</v>
      </c>
      <c r="M233" s="218">
        <v>0</v>
      </c>
      <c r="N233" s="218">
        <v>0</v>
      </c>
      <c r="O233" s="219">
        <v>0</v>
      </c>
      <c r="P233" s="218">
        <v>0</v>
      </c>
      <c r="Q233" s="218">
        <v>0</v>
      </c>
      <c r="R233" s="219">
        <v>0</v>
      </c>
      <c r="S233" s="218">
        <v>0</v>
      </c>
      <c r="T233" s="218">
        <v>0</v>
      </c>
      <c r="U233" s="219">
        <v>0</v>
      </c>
      <c r="V233" s="205"/>
      <c r="W233" s="165"/>
      <c r="X233" s="165"/>
      <c r="Y233" s="165"/>
      <c r="Z233" s="165"/>
      <c r="AA233" s="165"/>
      <c r="AB233" s="165"/>
      <c r="AC233" s="165"/>
      <c r="AD233" s="165"/>
      <c r="AE233" s="165"/>
      <c r="AF233" s="165"/>
      <c r="AG233" s="165"/>
      <c r="AH233" s="165"/>
      <c r="AI233" s="165"/>
      <c r="AJ233" s="165"/>
      <c r="AK233" s="165"/>
      <c r="AL233" s="165"/>
      <c r="AM233" s="165"/>
      <c r="AN233" s="165"/>
      <c r="AO233" s="165"/>
      <c r="AP233" s="165"/>
      <c r="AQ233" s="165"/>
      <c r="AR233" s="165"/>
      <c r="AS233" s="165"/>
      <c r="AT233" s="165"/>
      <c r="AU233" s="165"/>
      <c r="AV233" s="165"/>
      <c r="AW233" s="165"/>
    </row>
    <row r="234" spans="1:49" s="211" customFormat="1" ht="9">
      <c r="A234" s="216"/>
      <c r="B234" s="220" t="s">
        <v>514</v>
      </c>
      <c r="C234" s="217" t="s">
        <v>383</v>
      </c>
      <c r="D234" s="218">
        <v>46</v>
      </c>
      <c r="E234" s="218">
        <v>41</v>
      </c>
      <c r="F234" s="205">
        <v>89.1</v>
      </c>
      <c r="G234" s="218">
        <v>61</v>
      </c>
      <c r="H234" s="218">
        <v>39</v>
      </c>
      <c r="I234" s="205">
        <v>63.9</v>
      </c>
      <c r="J234" s="218">
        <v>2</v>
      </c>
      <c r="K234" s="218">
        <v>2</v>
      </c>
      <c r="L234" s="205">
        <v>100</v>
      </c>
      <c r="M234" s="218">
        <v>14</v>
      </c>
      <c r="N234" s="218">
        <v>11</v>
      </c>
      <c r="O234" s="219">
        <v>78.6</v>
      </c>
      <c r="P234" s="218">
        <v>40</v>
      </c>
      <c r="Q234" s="218">
        <v>28</v>
      </c>
      <c r="R234" s="219">
        <v>70</v>
      </c>
      <c r="S234" s="218">
        <v>29</v>
      </c>
      <c r="T234" s="218">
        <v>23</v>
      </c>
      <c r="U234" s="219">
        <v>79</v>
      </c>
      <c r="V234" s="205"/>
      <c r="W234" s="165"/>
      <c r="X234" s="165"/>
      <c r="Y234" s="165"/>
      <c r="Z234" s="165"/>
      <c r="AA234" s="165"/>
      <c r="AB234" s="165"/>
      <c r="AC234" s="165"/>
      <c r="AD234" s="165"/>
      <c r="AE234" s="165"/>
      <c r="AF234" s="165"/>
      <c r="AG234" s="165"/>
      <c r="AH234" s="165"/>
      <c r="AI234" s="165"/>
      <c r="AJ234" s="165"/>
      <c r="AK234" s="165"/>
      <c r="AL234" s="165"/>
      <c r="AM234" s="165"/>
      <c r="AN234" s="165"/>
      <c r="AO234" s="165"/>
      <c r="AP234" s="165"/>
      <c r="AQ234" s="165"/>
      <c r="AR234" s="165"/>
      <c r="AS234" s="165"/>
      <c r="AT234" s="165"/>
      <c r="AU234" s="165"/>
      <c r="AV234" s="165"/>
      <c r="AW234" s="165"/>
    </row>
    <row r="235" spans="1:49" s="211" customFormat="1" ht="9" customHeight="1">
      <c r="A235" s="216"/>
      <c r="B235" s="221" t="s">
        <v>384</v>
      </c>
      <c r="C235" s="217" t="s">
        <v>385</v>
      </c>
      <c r="D235" s="218">
        <v>53</v>
      </c>
      <c r="E235" s="218">
        <v>45</v>
      </c>
      <c r="F235" s="205">
        <v>84.9</v>
      </c>
      <c r="G235" s="218">
        <v>0</v>
      </c>
      <c r="H235" s="218">
        <v>0</v>
      </c>
      <c r="I235" s="205">
        <v>0</v>
      </c>
      <c r="J235" s="218">
        <v>12</v>
      </c>
      <c r="K235" s="218">
        <v>3</v>
      </c>
      <c r="L235" s="205">
        <v>25</v>
      </c>
      <c r="M235" s="218">
        <v>4</v>
      </c>
      <c r="N235" s="218">
        <v>0</v>
      </c>
      <c r="O235" s="205">
        <v>0</v>
      </c>
      <c r="P235" s="218">
        <v>0</v>
      </c>
      <c r="Q235" s="218">
        <v>0</v>
      </c>
      <c r="R235" s="205">
        <v>0</v>
      </c>
      <c r="S235" s="218">
        <v>0</v>
      </c>
      <c r="T235" s="218">
        <v>0</v>
      </c>
      <c r="U235" s="205">
        <v>0</v>
      </c>
      <c r="V235" s="205"/>
      <c r="W235" s="165"/>
      <c r="X235" s="165"/>
      <c r="Y235" s="165"/>
      <c r="Z235" s="165"/>
      <c r="AA235" s="165"/>
      <c r="AB235" s="165"/>
      <c r="AC235" s="165"/>
      <c r="AD235" s="165"/>
      <c r="AE235" s="165"/>
      <c r="AF235" s="165"/>
      <c r="AG235" s="165"/>
      <c r="AH235" s="165"/>
      <c r="AI235" s="165"/>
      <c r="AJ235" s="165"/>
      <c r="AK235" s="165"/>
      <c r="AL235" s="165"/>
      <c r="AM235" s="165"/>
      <c r="AN235" s="165"/>
      <c r="AO235" s="165"/>
      <c r="AP235" s="165"/>
      <c r="AQ235" s="165"/>
      <c r="AR235" s="165"/>
      <c r="AS235" s="165"/>
      <c r="AT235" s="165"/>
      <c r="AU235" s="165"/>
      <c r="AV235" s="165"/>
      <c r="AW235" s="165"/>
    </row>
    <row r="236" spans="1:49" s="211" customFormat="1" ht="9" customHeight="1">
      <c r="A236" s="224" t="s">
        <v>386</v>
      </c>
      <c r="B236" s="220" t="s">
        <v>480</v>
      </c>
      <c r="C236" s="220" t="s">
        <v>388</v>
      </c>
      <c r="D236" s="218">
        <v>0</v>
      </c>
      <c r="E236" s="218">
        <v>0</v>
      </c>
      <c r="F236" s="205">
        <v>0</v>
      </c>
      <c r="G236" s="218">
        <v>0</v>
      </c>
      <c r="H236" s="218">
        <v>0</v>
      </c>
      <c r="I236" s="205">
        <v>0</v>
      </c>
      <c r="J236" s="218">
        <v>0</v>
      </c>
      <c r="K236" s="218">
        <v>0</v>
      </c>
      <c r="L236" s="205">
        <v>0</v>
      </c>
      <c r="M236" s="218">
        <v>0</v>
      </c>
      <c r="N236" s="218">
        <v>0</v>
      </c>
      <c r="O236" s="205">
        <v>0</v>
      </c>
      <c r="P236" s="218">
        <v>0</v>
      </c>
      <c r="Q236" s="218">
        <v>0</v>
      </c>
      <c r="R236" s="205">
        <v>0</v>
      </c>
      <c r="S236" s="218">
        <v>0</v>
      </c>
      <c r="T236" s="218">
        <v>0</v>
      </c>
      <c r="U236" s="205">
        <v>0</v>
      </c>
      <c r="V236" s="205"/>
      <c r="W236" s="165"/>
      <c r="X236" s="165"/>
      <c r="Y236" s="165"/>
      <c r="Z236" s="165"/>
      <c r="AA236" s="165"/>
      <c r="AB236" s="165"/>
      <c r="AC236" s="165"/>
      <c r="AD236" s="165"/>
      <c r="AE236" s="165"/>
      <c r="AF236" s="165"/>
      <c r="AG236" s="165"/>
      <c r="AH236" s="165"/>
      <c r="AI236" s="165"/>
      <c r="AJ236" s="165"/>
      <c r="AK236" s="165"/>
      <c r="AL236" s="165"/>
      <c r="AM236" s="165"/>
      <c r="AN236" s="165"/>
      <c r="AO236" s="165"/>
      <c r="AP236" s="165"/>
      <c r="AQ236" s="165"/>
      <c r="AR236" s="165"/>
      <c r="AS236" s="165"/>
      <c r="AT236" s="165"/>
      <c r="AU236" s="165"/>
      <c r="AV236" s="165"/>
      <c r="AW236" s="165"/>
    </row>
    <row r="237" spans="1:49" s="211" customFormat="1" ht="9" customHeight="1">
      <c r="A237" s="216" t="s">
        <v>389</v>
      </c>
      <c r="B237" s="221" t="s">
        <v>390</v>
      </c>
      <c r="C237" s="217" t="s">
        <v>391</v>
      </c>
      <c r="D237" s="218">
        <v>47</v>
      </c>
      <c r="E237" s="218">
        <v>29</v>
      </c>
      <c r="F237" s="205">
        <v>61.7</v>
      </c>
      <c r="G237" s="218">
        <v>0</v>
      </c>
      <c r="H237" s="218">
        <v>0</v>
      </c>
      <c r="I237" s="205">
        <v>0</v>
      </c>
      <c r="J237" s="218">
        <v>0</v>
      </c>
      <c r="K237" s="218">
        <v>0</v>
      </c>
      <c r="L237" s="205">
        <v>0</v>
      </c>
      <c r="M237" s="218">
        <v>0</v>
      </c>
      <c r="N237" s="218">
        <v>0</v>
      </c>
      <c r="O237" s="219">
        <v>0</v>
      </c>
      <c r="P237" s="218">
        <v>0</v>
      </c>
      <c r="Q237" s="218">
        <v>0</v>
      </c>
      <c r="R237" s="219">
        <v>0</v>
      </c>
      <c r="S237" s="218">
        <v>0</v>
      </c>
      <c r="T237" s="218">
        <v>0</v>
      </c>
      <c r="U237" s="219">
        <v>0</v>
      </c>
      <c r="V237" s="205"/>
      <c r="W237" s="165"/>
      <c r="X237" s="165"/>
      <c r="Y237" s="165"/>
      <c r="Z237" s="165"/>
      <c r="AA237" s="165"/>
      <c r="AB237" s="165"/>
      <c r="AC237" s="165"/>
      <c r="AD237" s="165"/>
      <c r="AE237" s="165"/>
      <c r="AF237" s="165"/>
      <c r="AG237" s="165"/>
      <c r="AH237" s="165"/>
      <c r="AI237" s="165"/>
      <c r="AJ237" s="165"/>
      <c r="AK237" s="165"/>
      <c r="AL237" s="165"/>
      <c r="AM237" s="165"/>
      <c r="AN237" s="165"/>
      <c r="AO237" s="165"/>
      <c r="AP237" s="165"/>
      <c r="AQ237" s="165"/>
      <c r="AR237" s="165"/>
      <c r="AS237" s="165"/>
      <c r="AT237" s="165"/>
      <c r="AU237" s="165"/>
      <c r="AV237" s="165"/>
      <c r="AW237" s="165"/>
    </row>
    <row r="238" spans="1:49" s="211" customFormat="1" ht="9" customHeight="1">
      <c r="A238" s="222"/>
      <c r="B238" s="222"/>
      <c r="C238" s="222"/>
      <c r="D238" s="223"/>
      <c r="E238" s="218"/>
      <c r="F238" s="205"/>
      <c r="G238" s="218"/>
      <c r="H238" s="218"/>
      <c r="I238" s="205"/>
      <c r="J238" s="218"/>
      <c r="K238" s="218"/>
      <c r="L238" s="205"/>
      <c r="M238" s="218"/>
      <c r="N238" s="218"/>
      <c r="O238" s="219"/>
      <c r="P238" s="218"/>
      <c r="Q238" s="218"/>
      <c r="R238" s="219"/>
      <c r="S238" s="218"/>
      <c r="T238" s="218"/>
      <c r="U238" s="219"/>
      <c r="V238" s="205"/>
      <c r="W238" s="165"/>
      <c r="X238" s="165"/>
      <c r="Y238" s="165"/>
      <c r="Z238" s="165"/>
      <c r="AA238" s="165"/>
      <c r="AB238" s="165"/>
      <c r="AC238" s="165"/>
      <c r="AD238" s="165"/>
      <c r="AE238" s="165"/>
      <c r="AF238" s="165"/>
      <c r="AG238" s="165"/>
      <c r="AH238" s="165"/>
      <c r="AI238" s="165"/>
      <c r="AJ238" s="165"/>
      <c r="AK238" s="165"/>
      <c r="AL238" s="165"/>
      <c r="AM238" s="165"/>
      <c r="AN238" s="165"/>
      <c r="AO238" s="165"/>
      <c r="AP238" s="165"/>
      <c r="AQ238" s="165"/>
      <c r="AR238" s="165"/>
      <c r="AS238" s="165"/>
      <c r="AT238" s="165"/>
      <c r="AU238" s="165"/>
      <c r="AV238" s="165"/>
      <c r="AW238" s="165"/>
    </row>
    <row r="239" spans="1:49" s="211" customFormat="1" ht="9" customHeight="1">
      <c r="A239" s="165"/>
      <c r="B239" s="165"/>
      <c r="C239" s="165"/>
      <c r="D239" s="218"/>
      <c r="E239" s="218"/>
      <c r="F239" s="205"/>
      <c r="G239" s="218"/>
      <c r="H239" s="218"/>
      <c r="I239" s="205"/>
      <c r="J239" s="218"/>
      <c r="K239" s="218"/>
      <c r="L239" s="205"/>
      <c r="M239" s="218"/>
      <c r="N239" s="218"/>
      <c r="O239" s="219"/>
      <c r="P239" s="218"/>
      <c r="Q239" s="218"/>
      <c r="R239" s="219"/>
      <c r="S239" s="218"/>
      <c r="T239" s="218"/>
      <c r="U239" s="219"/>
      <c r="V239" s="205"/>
      <c r="W239" s="165"/>
      <c r="X239" s="165"/>
      <c r="Y239" s="165"/>
      <c r="Z239" s="165"/>
      <c r="AA239" s="165"/>
      <c r="AB239" s="165"/>
      <c r="AC239" s="165"/>
      <c r="AD239" s="165"/>
      <c r="AE239" s="165"/>
      <c r="AF239" s="165"/>
      <c r="AG239" s="165"/>
      <c r="AH239" s="165"/>
      <c r="AI239" s="165"/>
      <c r="AJ239" s="165"/>
      <c r="AK239" s="165"/>
      <c r="AL239" s="165"/>
      <c r="AM239" s="165"/>
      <c r="AN239" s="165"/>
      <c r="AO239" s="165"/>
      <c r="AP239" s="165"/>
      <c r="AQ239" s="165"/>
      <c r="AR239" s="165"/>
      <c r="AS239" s="165"/>
      <c r="AT239" s="165"/>
      <c r="AU239" s="165"/>
      <c r="AV239" s="165"/>
      <c r="AW239" s="165"/>
    </row>
    <row r="240" spans="1:49" s="211" customFormat="1" ht="9" customHeight="1">
      <c r="A240" s="216"/>
      <c r="B240" s="221"/>
      <c r="C240" s="217"/>
      <c r="D240" s="218"/>
      <c r="E240" s="218"/>
      <c r="F240" s="205"/>
      <c r="G240" s="218"/>
      <c r="H240" s="218"/>
      <c r="I240" s="205"/>
      <c r="J240" s="218"/>
      <c r="K240" s="218"/>
      <c r="L240" s="205"/>
      <c r="M240" s="218"/>
      <c r="N240" s="218"/>
      <c r="O240" s="219"/>
      <c r="P240" s="218"/>
      <c r="Q240" s="218"/>
      <c r="R240" s="219"/>
      <c r="S240" s="218"/>
      <c r="T240" s="218"/>
      <c r="U240" s="219"/>
      <c r="V240" s="205"/>
      <c r="W240" s="165"/>
      <c r="X240" s="165"/>
      <c r="Y240" s="165"/>
      <c r="Z240" s="165"/>
      <c r="AA240" s="165"/>
      <c r="AB240" s="165"/>
      <c r="AC240" s="165"/>
      <c r="AD240" s="165"/>
      <c r="AE240" s="165"/>
      <c r="AF240" s="165"/>
      <c r="AG240" s="165"/>
      <c r="AH240" s="165"/>
      <c r="AI240" s="165"/>
      <c r="AJ240" s="165"/>
      <c r="AK240" s="165"/>
      <c r="AL240" s="165"/>
      <c r="AM240" s="165"/>
      <c r="AN240" s="165"/>
      <c r="AO240" s="165"/>
      <c r="AP240" s="165"/>
      <c r="AQ240" s="165"/>
      <c r="AR240" s="165"/>
      <c r="AS240" s="165"/>
      <c r="AT240" s="165"/>
      <c r="AU240" s="165"/>
      <c r="AV240" s="165"/>
      <c r="AW240" s="165"/>
    </row>
    <row r="241" spans="1:49" s="211" customFormat="1" ht="9" customHeight="1">
      <c r="A241" s="212" t="s">
        <v>392</v>
      </c>
      <c r="B241" s="221"/>
      <c r="C241" s="217"/>
      <c r="D241" s="218">
        <f>SUM(D243:D247)</f>
        <v>301</v>
      </c>
      <c r="E241" s="218">
        <f>SUM(E243:E247)</f>
        <v>241</v>
      </c>
      <c r="F241" s="205">
        <f>(E241/D241)*100</f>
        <v>80.06644518272425</v>
      </c>
      <c r="G241" s="218">
        <f>SUM(G243:G247)</f>
        <v>41</v>
      </c>
      <c r="H241" s="218">
        <f>SUM(H243:H247)</f>
        <v>23</v>
      </c>
      <c r="I241" s="205">
        <f>(H241/G241)*100</f>
        <v>56.09756097560976</v>
      </c>
      <c r="J241" s="218">
        <f>SUM(J243:J247)</f>
        <v>31</v>
      </c>
      <c r="K241" s="218">
        <f>SUM(K243:K247)</f>
        <v>16</v>
      </c>
      <c r="L241" s="205">
        <f>(K241/J241)*100</f>
        <v>51.61290322580645</v>
      </c>
      <c r="M241" s="218">
        <f>SUM(M243:M247)</f>
        <v>37</v>
      </c>
      <c r="N241" s="218">
        <f>SUM(N243:N247)</f>
        <v>22</v>
      </c>
      <c r="O241" s="205">
        <f>(N241/M241)*100</f>
        <v>59.45945945945946</v>
      </c>
      <c r="P241" s="218">
        <f>SUM(P243:P247)</f>
        <v>140</v>
      </c>
      <c r="Q241" s="218">
        <f>SUM(Q243:Q247)</f>
        <v>79</v>
      </c>
      <c r="R241" s="205">
        <f>(Q241/P241)*100</f>
        <v>56.42857142857143</v>
      </c>
      <c r="S241" s="218">
        <f>SUM(S243:S247)</f>
        <v>0</v>
      </c>
      <c r="T241" s="218">
        <f>SUM(T243:T247)</f>
        <v>0</v>
      </c>
      <c r="U241" s="219">
        <v>0</v>
      </c>
      <c r="V241" s="205"/>
      <c r="W241" s="165"/>
      <c r="X241" s="165"/>
      <c r="Y241" s="165"/>
      <c r="Z241" s="165"/>
      <c r="AA241" s="165"/>
      <c r="AB241" s="165"/>
      <c r="AC241" s="165"/>
      <c r="AD241" s="165"/>
      <c r="AE241" s="165"/>
      <c r="AF241" s="165"/>
      <c r="AG241" s="165"/>
      <c r="AH241" s="165"/>
      <c r="AI241" s="165"/>
      <c r="AJ241" s="165"/>
      <c r="AK241" s="165"/>
      <c r="AL241" s="165"/>
      <c r="AM241" s="165"/>
      <c r="AN241" s="165"/>
      <c r="AO241" s="165"/>
      <c r="AP241" s="165"/>
      <c r="AQ241" s="165"/>
      <c r="AR241" s="165"/>
      <c r="AS241" s="165"/>
      <c r="AT241" s="165"/>
      <c r="AU241" s="165"/>
      <c r="AV241" s="165"/>
      <c r="AW241" s="165"/>
    </row>
    <row r="242" spans="1:49" s="211" customFormat="1" ht="3.75" customHeight="1">
      <c r="A242" s="216"/>
      <c r="B242" s="221"/>
      <c r="C242" s="217"/>
      <c r="D242" s="218"/>
      <c r="E242" s="218"/>
      <c r="F242" s="205"/>
      <c r="G242" s="218"/>
      <c r="H242" s="218"/>
      <c r="I242" s="205"/>
      <c r="J242" s="218"/>
      <c r="K242" s="218"/>
      <c r="L242" s="205"/>
      <c r="M242" s="218"/>
      <c r="N242" s="218"/>
      <c r="O242" s="219"/>
      <c r="P242" s="218"/>
      <c r="Q242" s="218"/>
      <c r="R242" s="219"/>
      <c r="S242" s="218"/>
      <c r="T242" s="218"/>
      <c r="U242" s="219"/>
      <c r="V242" s="205"/>
      <c r="W242" s="165"/>
      <c r="X242" s="165"/>
      <c r="Y242" s="165"/>
      <c r="Z242" s="165"/>
      <c r="AA242" s="165"/>
      <c r="AB242" s="165"/>
      <c r="AC242" s="165"/>
      <c r="AD242" s="165"/>
      <c r="AE242" s="165"/>
      <c r="AF242" s="165"/>
      <c r="AG242" s="165"/>
      <c r="AH242" s="165"/>
      <c r="AI242" s="165"/>
      <c r="AJ242" s="165"/>
      <c r="AK242" s="165"/>
      <c r="AL242" s="165"/>
      <c r="AM242" s="165"/>
      <c r="AN242" s="165"/>
      <c r="AO242" s="165"/>
      <c r="AP242" s="165"/>
      <c r="AQ242" s="165"/>
      <c r="AR242" s="165"/>
      <c r="AS242" s="165"/>
      <c r="AT242" s="165"/>
      <c r="AU242" s="165"/>
      <c r="AV242" s="165"/>
      <c r="AW242" s="165"/>
    </row>
    <row r="243" spans="1:49" s="211" customFormat="1" ht="9" customHeight="1">
      <c r="A243" s="216" t="s">
        <v>379</v>
      </c>
      <c r="B243" s="221" t="s">
        <v>393</v>
      </c>
      <c r="C243" s="217" t="s">
        <v>394</v>
      </c>
      <c r="D243" s="218">
        <v>57</v>
      </c>
      <c r="E243" s="218">
        <v>45</v>
      </c>
      <c r="F243" s="205">
        <v>78.9</v>
      </c>
      <c r="G243" s="218">
        <v>0</v>
      </c>
      <c r="H243" s="218">
        <v>0</v>
      </c>
      <c r="I243" s="205">
        <v>0</v>
      </c>
      <c r="J243" s="218">
        <v>5</v>
      </c>
      <c r="K243" s="218">
        <v>3</v>
      </c>
      <c r="L243" s="205">
        <v>60</v>
      </c>
      <c r="M243" s="218">
        <v>0</v>
      </c>
      <c r="N243" s="218">
        <v>0</v>
      </c>
      <c r="O243" s="205">
        <v>0</v>
      </c>
      <c r="P243" s="218">
        <v>0</v>
      </c>
      <c r="Q243" s="218">
        <v>0</v>
      </c>
      <c r="R243" s="219">
        <v>0</v>
      </c>
      <c r="S243" s="218">
        <v>0</v>
      </c>
      <c r="T243" s="218">
        <v>0</v>
      </c>
      <c r="U243" s="219">
        <v>0</v>
      </c>
      <c r="V243" s="205"/>
      <c r="W243" s="165"/>
      <c r="X243" s="165"/>
      <c r="Y243" s="165"/>
      <c r="Z243" s="165"/>
      <c r="AA243" s="165"/>
      <c r="AB243" s="165"/>
      <c r="AC243" s="165"/>
      <c r="AD243" s="165"/>
      <c r="AE243" s="165"/>
      <c r="AF243" s="165"/>
      <c r="AG243" s="165"/>
      <c r="AH243" s="165"/>
      <c r="AI243" s="165"/>
      <c r="AJ243" s="165"/>
      <c r="AK243" s="165"/>
      <c r="AL243" s="165"/>
      <c r="AM243" s="165"/>
      <c r="AN243" s="165"/>
      <c r="AO243" s="165"/>
      <c r="AP243" s="165"/>
      <c r="AQ243" s="165"/>
      <c r="AR243" s="165"/>
      <c r="AS243" s="165"/>
      <c r="AT243" s="165"/>
      <c r="AU243" s="165"/>
      <c r="AV243" s="165"/>
      <c r="AW243" s="165"/>
    </row>
    <row r="244" spans="1:49" s="211" customFormat="1" ht="9" customHeight="1">
      <c r="A244" s="216"/>
      <c r="B244" s="221" t="s">
        <v>395</v>
      </c>
      <c r="C244" s="217" t="s">
        <v>396</v>
      </c>
      <c r="D244" s="218">
        <v>68</v>
      </c>
      <c r="E244" s="218">
        <v>50</v>
      </c>
      <c r="F244" s="205">
        <v>73.5</v>
      </c>
      <c r="G244" s="218">
        <v>15</v>
      </c>
      <c r="H244" s="218">
        <v>5</v>
      </c>
      <c r="I244" s="205">
        <v>33.3</v>
      </c>
      <c r="J244" s="218">
        <v>12</v>
      </c>
      <c r="K244" s="218">
        <v>4</v>
      </c>
      <c r="L244" s="205">
        <v>33.3</v>
      </c>
      <c r="M244" s="218">
        <v>12</v>
      </c>
      <c r="N244" s="218">
        <v>7</v>
      </c>
      <c r="O244" s="205">
        <v>58.3</v>
      </c>
      <c r="P244" s="218">
        <v>120</v>
      </c>
      <c r="Q244" s="218">
        <v>63</v>
      </c>
      <c r="R244" s="205">
        <v>53</v>
      </c>
      <c r="S244" s="218">
        <v>0</v>
      </c>
      <c r="T244" s="218">
        <v>0</v>
      </c>
      <c r="U244" s="219">
        <v>0</v>
      </c>
      <c r="V244" s="205"/>
      <c r="W244" s="165"/>
      <c r="X244" s="165"/>
      <c r="Y244" s="165"/>
      <c r="Z244" s="165"/>
      <c r="AA244" s="165"/>
      <c r="AB244" s="165"/>
      <c r="AC244" s="165"/>
      <c r="AD244" s="165"/>
      <c r="AE244" s="165"/>
      <c r="AF244" s="165"/>
      <c r="AG244" s="165"/>
      <c r="AH244" s="165"/>
      <c r="AI244" s="165"/>
      <c r="AJ244" s="165"/>
      <c r="AK244" s="165"/>
      <c r="AL244" s="165"/>
      <c r="AM244" s="165"/>
      <c r="AN244" s="165"/>
      <c r="AO244" s="165"/>
      <c r="AP244" s="165"/>
      <c r="AQ244" s="165"/>
      <c r="AR244" s="165"/>
      <c r="AS244" s="165"/>
      <c r="AT244" s="165"/>
      <c r="AU244" s="165"/>
      <c r="AV244" s="165"/>
      <c r="AW244" s="165"/>
    </row>
    <row r="245" spans="1:49" s="211" customFormat="1" ht="9">
      <c r="A245" s="216"/>
      <c r="B245" s="221" t="s">
        <v>397</v>
      </c>
      <c r="C245" s="217" t="s">
        <v>398</v>
      </c>
      <c r="D245" s="218">
        <v>52</v>
      </c>
      <c r="E245" s="218">
        <v>43</v>
      </c>
      <c r="F245" s="205">
        <v>82.7</v>
      </c>
      <c r="G245" s="218">
        <v>0</v>
      </c>
      <c r="H245" s="218">
        <v>0</v>
      </c>
      <c r="I245" s="205">
        <v>0</v>
      </c>
      <c r="J245" s="218">
        <v>4</v>
      </c>
      <c r="K245" s="218">
        <v>1</v>
      </c>
      <c r="L245" s="205">
        <v>25</v>
      </c>
      <c r="M245" s="218">
        <v>0</v>
      </c>
      <c r="N245" s="218">
        <v>0</v>
      </c>
      <c r="O245" s="205">
        <v>0</v>
      </c>
      <c r="P245" s="218">
        <v>20</v>
      </c>
      <c r="Q245" s="218">
        <v>16</v>
      </c>
      <c r="R245" s="205">
        <v>80</v>
      </c>
      <c r="S245" s="218">
        <v>0</v>
      </c>
      <c r="T245" s="218">
        <v>0</v>
      </c>
      <c r="U245" s="219">
        <v>0</v>
      </c>
      <c r="V245" s="205"/>
      <c r="W245" s="165"/>
      <c r="X245" s="165"/>
      <c r="Y245" s="165"/>
      <c r="Z245" s="165"/>
      <c r="AA245" s="165"/>
      <c r="AB245" s="165"/>
      <c r="AC245" s="165"/>
      <c r="AD245" s="165"/>
      <c r="AE245" s="165"/>
      <c r="AF245" s="165"/>
      <c r="AG245" s="165"/>
      <c r="AH245" s="165"/>
      <c r="AI245" s="165"/>
      <c r="AJ245" s="165"/>
      <c r="AK245" s="165"/>
      <c r="AL245" s="165"/>
      <c r="AM245" s="165"/>
      <c r="AN245" s="165"/>
      <c r="AO245" s="165"/>
      <c r="AP245" s="165"/>
      <c r="AQ245" s="165"/>
      <c r="AR245" s="165"/>
      <c r="AS245" s="165"/>
      <c r="AT245" s="165"/>
      <c r="AU245" s="165"/>
      <c r="AV245" s="165"/>
      <c r="AW245" s="165"/>
    </row>
    <row r="246" spans="1:49" s="211" customFormat="1" ht="9">
      <c r="A246" s="216"/>
      <c r="B246" s="221" t="s">
        <v>515</v>
      </c>
      <c r="C246" s="217" t="s">
        <v>400</v>
      </c>
      <c r="D246" s="218">
        <v>98</v>
      </c>
      <c r="E246" s="218">
        <v>76</v>
      </c>
      <c r="F246" s="205">
        <v>77.6</v>
      </c>
      <c r="G246" s="218">
        <v>26</v>
      </c>
      <c r="H246" s="218">
        <v>18</v>
      </c>
      <c r="I246" s="205">
        <v>69.2</v>
      </c>
      <c r="J246" s="218">
        <v>10</v>
      </c>
      <c r="K246" s="218">
        <v>8</v>
      </c>
      <c r="L246" s="205">
        <v>80</v>
      </c>
      <c r="M246" s="218">
        <v>25</v>
      </c>
      <c r="N246" s="218">
        <v>15</v>
      </c>
      <c r="O246" s="205">
        <v>60</v>
      </c>
      <c r="P246" s="218">
        <v>0</v>
      </c>
      <c r="Q246" s="218">
        <v>0</v>
      </c>
      <c r="R246" s="219">
        <v>0</v>
      </c>
      <c r="S246" s="218">
        <v>0</v>
      </c>
      <c r="T246" s="218">
        <v>0</v>
      </c>
      <c r="U246" s="219">
        <v>0</v>
      </c>
      <c r="V246" s="205"/>
      <c r="W246" s="165"/>
      <c r="X246" s="165"/>
      <c r="Y246" s="165"/>
      <c r="Z246" s="165"/>
      <c r="AA246" s="165"/>
      <c r="AB246" s="165"/>
      <c r="AC246" s="165"/>
      <c r="AD246" s="165"/>
      <c r="AE246" s="165"/>
      <c r="AF246" s="165"/>
      <c r="AG246" s="165"/>
      <c r="AH246" s="165"/>
      <c r="AI246" s="165"/>
      <c r="AJ246" s="165"/>
      <c r="AK246" s="165"/>
      <c r="AL246" s="165"/>
      <c r="AM246" s="165"/>
      <c r="AN246" s="165"/>
      <c r="AO246" s="165"/>
      <c r="AP246" s="165"/>
      <c r="AQ246" s="165"/>
      <c r="AR246" s="165"/>
      <c r="AS246" s="165"/>
      <c r="AT246" s="165"/>
      <c r="AU246" s="165"/>
      <c r="AV246" s="165"/>
      <c r="AW246" s="165"/>
    </row>
    <row r="247" spans="1:49" s="211" customFormat="1" ht="9">
      <c r="A247" s="225"/>
      <c r="B247" s="221" t="s">
        <v>483</v>
      </c>
      <c r="C247" s="217" t="s">
        <v>402</v>
      </c>
      <c r="D247" s="218">
        <v>26</v>
      </c>
      <c r="E247" s="218">
        <v>27</v>
      </c>
      <c r="F247" s="205">
        <v>103.8</v>
      </c>
      <c r="G247" s="218">
        <v>0</v>
      </c>
      <c r="H247" s="218">
        <v>0</v>
      </c>
      <c r="I247" s="205">
        <v>0</v>
      </c>
      <c r="J247" s="218">
        <v>0</v>
      </c>
      <c r="K247" s="218">
        <v>0</v>
      </c>
      <c r="L247" s="205">
        <v>0</v>
      </c>
      <c r="M247" s="218">
        <v>0</v>
      </c>
      <c r="N247" s="218">
        <v>0</v>
      </c>
      <c r="O247" s="219">
        <v>0</v>
      </c>
      <c r="P247" s="218">
        <v>0</v>
      </c>
      <c r="Q247" s="218">
        <v>0</v>
      </c>
      <c r="R247" s="219">
        <v>0</v>
      </c>
      <c r="S247" s="218">
        <v>0</v>
      </c>
      <c r="T247" s="218">
        <v>0</v>
      </c>
      <c r="U247" s="219">
        <v>0</v>
      </c>
      <c r="V247" s="205"/>
      <c r="W247" s="165"/>
      <c r="X247" s="165"/>
      <c r="Y247" s="165"/>
      <c r="Z247" s="165"/>
      <c r="AA247" s="165"/>
      <c r="AB247" s="165"/>
      <c r="AC247" s="165"/>
      <c r="AD247" s="165"/>
      <c r="AE247" s="165"/>
      <c r="AF247" s="165"/>
      <c r="AG247" s="165"/>
      <c r="AH247" s="165"/>
      <c r="AI247" s="165"/>
      <c r="AJ247" s="165"/>
      <c r="AK247" s="165"/>
      <c r="AL247" s="165"/>
      <c r="AM247" s="165"/>
      <c r="AN247" s="165"/>
      <c r="AO247" s="165"/>
      <c r="AP247" s="165"/>
      <c r="AQ247" s="165"/>
      <c r="AR247" s="165"/>
      <c r="AS247" s="165"/>
      <c r="AT247" s="165"/>
      <c r="AU247" s="165"/>
      <c r="AV247" s="165"/>
      <c r="AW247" s="165"/>
    </row>
    <row r="248" spans="1:49" s="211" customFormat="1" ht="9">
      <c r="A248" s="216"/>
      <c r="B248" s="208"/>
      <c r="C248" s="208"/>
      <c r="D248" s="215"/>
      <c r="E248" s="215"/>
      <c r="F248" s="205"/>
      <c r="G248" s="215"/>
      <c r="H248" s="215"/>
      <c r="I248" s="205"/>
      <c r="J248" s="215"/>
      <c r="K248" s="215"/>
      <c r="L248" s="205"/>
      <c r="M248" s="215"/>
      <c r="N248" s="215"/>
      <c r="O248" s="205"/>
      <c r="P248" s="215"/>
      <c r="Q248" s="215"/>
      <c r="R248" s="205"/>
      <c r="S248" s="215"/>
      <c r="T248" s="215"/>
      <c r="U248" s="205"/>
      <c r="V248" s="165"/>
      <c r="W248" s="165"/>
      <c r="X248" s="165"/>
      <c r="Y248" s="165"/>
      <c r="Z248" s="165"/>
      <c r="AA248" s="165"/>
      <c r="AB248" s="165"/>
      <c r="AC248" s="165"/>
      <c r="AD248" s="165"/>
      <c r="AE248" s="165"/>
      <c r="AF248" s="165"/>
      <c r="AG248" s="165"/>
      <c r="AH248" s="165"/>
      <c r="AI248" s="165"/>
      <c r="AJ248" s="165"/>
      <c r="AK248" s="165"/>
      <c r="AL248" s="165"/>
      <c r="AM248" s="165"/>
      <c r="AN248" s="165"/>
      <c r="AO248" s="165"/>
      <c r="AP248" s="165"/>
      <c r="AQ248" s="165"/>
      <c r="AR248" s="165"/>
      <c r="AS248" s="165"/>
      <c r="AT248" s="165"/>
      <c r="AU248" s="165"/>
      <c r="AV248" s="165"/>
      <c r="AW248" s="165"/>
    </row>
    <row r="249" spans="1:49" s="211" customFormat="1" ht="9">
      <c r="A249" s="165"/>
      <c r="B249" s="165"/>
      <c r="C249" s="165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  <c r="AD249" s="165"/>
      <c r="AE249" s="165"/>
      <c r="AF249" s="165"/>
      <c r="AG249" s="165"/>
      <c r="AH249" s="165"/>
      <c r="AI249" s="165"/>
      <c r="AJ249" s="165"/>
      <c r="AK249" s="165"/>
      <c r="AL249" s="165"/>
      <c r="AM249" s="165"/>
      <c r="AN249" s="165"/>
      <c r="AO249" s="165"/>
      <c r="AP249" s="165"/>
      <c r="AQ249" s="165"/>
      <c r="AR249" s="165"/>
      <c r="AS249" s="165"/>
      <c r="AT249" s="165"/>
      <c r="AU249" s="165"/>
      <c r="AV249" s="165"/>
      <c r="AW249" s="165"/>
    </row>
    <row r="250" spans="1:49" s="211" customFormat="1" ht="9">
      <c r="A250" s="165"/>
      <c r="B250" s="165"/>
      <c r="C250" s="165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  <c r="X250" s="165"/>
      <c r="Y250" s="165"/>
      <c r="Z250" s="165"/>
      <c r="AA250" s="165"/>
      <c r="AB250" s="165"/>
      <c r="AC250" s="165"/>
      <c r="AD250" s="165"/>
      <c r="AE250" s="165"/>
      <c r="AF250" s="165"/>
      <c r="AG250" s="165"/>
      <c r="AH250" s="165"/>
      <c r="AI250" s="165"/>
      <c r="AJ250" s="165"/>
      <c r="AK250" s="165"/>
      <c r="AL250" s="165"/>
      <c r="AM250" s="165"/>
      <c r="AN250" s="165"/>
      <c r="AO250" s="165"/>
      <c r="AP250" s="165"/>
      <c r="AQ250" s="165"/>
      <c r="AR250" s="165"/>
      <c r="AS250" s="165"/>
      <c r="AT250" s="165"/>
      <c r="AU250" s="165"/>
      <c r="AV250" s="165"/>
      <c r="AW250" s="165"/>
    </row>
    <row r="251" spans="1:49" s="211" customFormat="1" ht="9">
      <c r="A251" s="165"/>
      <c r="B251" s="165"/>
      <c r="C251" s="165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  <c r="X251" s="165"/>
      <c r="Y251" s="165"/>
      <c r="Z251" s="165"/>
      <c r="AA251" s="165"/>
      <c r="AB251" s="165"/>
      <c r="AC251" s="165"/>
      <c r="AD251" s="165"/>
      <c r="AE251" s="165"/>
      <c r="AF251" s="165"/>
      <c r="AG251" s="165"/>
      <c r="AH251" s="165"/>
      <c r="AI251" s="165"/>
      <c r="AJ251" s="165"/>
      <c r="AK251" s="165"/>
      <c r="AL251" s="165"/>
      <c r="AM251" s="165"/>
      <c r="AN251" s="165"/>
      <c r="AO251" s="165"/>
      <c r="AP251" s="165"/>
      <c r="AQ251" s="165"/>
      <c r="AR251" s="165"/>
      <c r="AS251" s="165"/>
      <c r="AT251" s="165"/>
      <c r="AU251" s="165"/>
      <c r="AV251" s="165"/>
      <c r="AW251" s="165"/>
    </row>
    <row r="252" spans="1:49" s="211" customFormat="1" ht="9">
      <c r="A252" s="165"/>
      <c r="B252" s="165"/>
      <c r="C252" s="165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  <c r="X252" s="165"/>
      <c r="Y252" s="165"/>
      <c r="Z252" s="165"/>
      <c r="AA252" s="165"/>
      <c r="AB252" s="165"/>
      <c r="AC252" s="165"/>
      <c r="AD252" s="165"/>
      <c r="AE252" s="165"/>
      <c r="AF252" s="165"/>
      <c r="AG252" s="165"/>
      <c r="AH252" s="165"/>
      <c r="AI252" s="165"/>
      <c r="AJ252" s="165"/>
      <c r="AK252" s="165"/>
      <c r="AL252" s="165"/>
      <c r="AM252" s="165"/>
      <c r="AN252" s="165"/>
      <c r="AO252" s="165"/>
      <c r="AP252" s="165"/>
      <c r="AQ252" s="165"/>
      <c r="AR252" s="165"/>
      <c r="AS252" s="165"/>
      <c r="AT252" s="165"/>
      <c r="AU252" s="165"/>
      <c r="AV252" s="165"/>
      <c r="AW252" s="165"/>
    </row>
    <row r="253" spans="1:49" s="211" customFormat="1" ht="9">
      <c r="A253" s="165"/>
      <c r="B253" s="165"/>
      <c r="C253" s="165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  <c r="X253" s="165"/>
      <c r="Y253" s="165"/>
      <c r="Z253" s="165"/>
      <c r="AA253" s="165"/>
      <c r="AB253" s="165"/>
      <c r="AC253" s="165"/>
      <c r="AD253" s="165"/>
      <c r="AE253" s="165"/>
      <c r="AF253" s="165"/>
      <c r="AG253" s="165"/>
      <c r="AH253" s="165"/>
      <c r="AI253" s="165"/>
      <c r="AJ253" s="165"/>
      <c r="AK253" s="165"/>
      <c r="AL253" s="165"/>
      <c r="AM253" s="165"/>
      <c r="AN253" s="165"/>
      <c r="AO253" s="165"/>
      <c r="AP253" s="165"/>
      <c r="AQ253" s="165"/>
      <c r="AR253" s="165"/>
      <c r="AS253" s="165"/>
      <c r="AT253" s="165"/>
      <c r="AU253" s="165"/>
      <c r="AV253" s="165"/>
      <c r="AW253" s="165"/>
    </row>
    <row r="254" spans="1:49" s="211" customFormat="1" ht="3.75" customHeight="1">
      <c r="A254" s="165"/>
      <c r="B254" s="165"/>
      <c r="C254" s="165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  <c r="X254" s="165"/>
      <c r="Y254" s="165"/>
      <c r="Z254" s="165"/>
      <c r="AA254" s="165"/>
      <c r="AB254" s="165"/>
      <c r="AC254" s="165"/>
      <c r="AD254" s="165"/>
      <c r="AE254" s="165"/>
      <c r="AF254" s="165"/>
      <c r="AG254" s="165"/>
      <c r="AH254" s="165"/>
      <c r="AI254" s="165"/>
      <c r="AJ254" s="165"/>
      <c r="AK254" s="165"/>
      <c r="AL254" s="165"/>
      <c r="AM254" s="165"/>
      <c r="AN254" s="165"/>
      <c r="AO254" s="165"/>
      <c r="AP254" s="165"/>
      <c r="AQ254" s="165"/>
      <c r="AR254" s="165"/>
      <c r="AS254" s="165"/>
      <c r="AT254" s="165"/>
      <c r="AU254" s="165"/>
      <c r="AV254" s="165"/>
      <c r="AW254" s="165"/>
    </row>
    <row r="255" spans="1:49" s="211" customFormat="1" ht="9">
      <c r="A255" s="165"/>
      <c r="B255" s="165"/>
      <c r="C255" s="165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  <c r="X255" s="165"/>
      <c r="Y255" s="165"/>
      <c r="Z255" s="165"/>
      <c r="AA255" s="165"/>
      <c r="AB255" s="165"/>
      <c r="AC255" s="165"/>
      <c r="AD255" s="165"/>
      <c r="AE255" s="165"/>
      <c r="AF255" s="165"/>
      <c r="AG255" s="165"/>
      <c r="AH255" s="165"/>
      <c r="AI255" s="165"/>
      <c r="AJ255" s="165"/>
      <c r="AK255" s="165"/>
      <c r="AL255" s="165"/>
      <c r="AM255" s="165"/>
      <c r="AN255" s="165"/>
      <c r="AO255" s="165"/>
      <c r="AP255" s="165"/>
      <c r="AQ255" s="165"/>
      <c r="AR255" s="165"/>
      <c r="AS255" s="165"/>
      <c r="AT255" s="165"/>
      <c r="AU255" s="165"/>
      <c r="AV255" s="165"/>
      <c r="AW255" s="165"/>
    </row>
    <row r="256" spans="1:49" s="211" customFormat="1" ht="9">
      <c r="A256" s="165"/>
      <c r="B256" s="165"/>
      <c r="C256" s="165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  <c r="X256" s="165"/>
      <c r="Y256" s="165"/>
      <c r="Z256" s="165"/>
      <c r="AA256" s="165"/>
      <c r="AB256" s="165"/>
      <c r="AC256" s="165"/>
      <c r="AD256" s="165"/>
      <c r="AE256" s="165"/>
      <c r="AF256" s="165"/>
      <c r="AG256" s="165"/>
      <c r="AH256" s="165"/>
      <c r="AI256" s="165"/>
      <c r="AJ256" s="165"/>
      <c r="AK256" s="165"/>
      <c r="AL256" s="165"/>
      <c r="AM256" s="165"/>
      <c r="AN256" s="165"/>
      <c r="AO256" s="165"/>
      <c r="AP256" s="165"/>
      <c r="AQ256" s="165"/>
      <c r="AR256" s="165"/>
      <c r="AS256" s="165"/>
      <c r="AT256" s="165"/>
      <c r="AU256" s="165"/>
      <c r="AV256" s="165"/>
      <c r="AW256" s="165"/>
    </row>
    <row r="257" spans="1:49" s="211" customFormat="1" ht="3.75" customHeight="1">
      <c r="A257" s="165"/>
      <c r="B257" s="165"/>
      <c r="C257" s="165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  <c r="X257" s="165"/>
      <c r="Y257" s="165"/>
      <c r="Z257" s="165"/>
      <c r="AA257" s="165"/>
      <c r="AB257" s="165"/>
      <c r="AC257" s="165"/>
      <c r="AD257" s="165"/>
      <c r="AE257" s="165"/>
      <c r="AF257" s="165"/>
      <c r="AG257" s="165"/>
      <c r="AH257" s="165"/>
      <c r="AI257" s="165"/>
      <c r="AJ257" s="165"/>
      <c r="AK257" s="165"/>
      <c r="AL257" s="165"/>
      <c r="AM257" s="165"/>
      <c r="AN257" s="165"/>
      <c r="AO257" s="165"/>
      <c r="AP257" s="165"/>
      <c r="AQ257" s="165"/>
      <c r="AR257" s="165"/>
      <c r="AS257" s="165"/>
      <c r="AT257" s="165"/>
      <c r="AU257" s="165"/>
      <c r="AV257" s="165"/>
      <c r="AW257" s="165"/>
    </row>
    <row r="258" spans="1:49" s="211" customFormat="1" ht="9">
      <c r="A258" s="165"/>
      <c r="B258" s="165"/>
      <c r="C258" s="165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  <c r="X258" s="165"/>
      <c r="Y258" s="165"/>
      <c r="Z258" s="165"/>
      <c r="AA258" s="165"/>
      <c r="AB258" s="165"/>
      <c r="AC258" s="165"/>
      <c r="AD258" s="165"/>
      <c r="AE258" s="165"/>
      <c r="AF258" s="165"/>
      <c r="AG258" s="165"/>
      <c r="AH258" s="165"/>
      <c r="AI258" s="165"/>
      <c r="AJ258" s="165"/>
      <c r="AK258" s="165"/>
      <c r="AL258" s="165"/>
      <c r="AM258" s="165"/>
      <c r="AN258" s="165"/>
      <c r="AO258" s="165"/>
      <c r="AP258" s="165"/>
      <c r="AQ258" s="165"/>
      <c r="AR258" s="165"/>
      <c r="AS258" s="165"/>
      <c r="AT258" s="165"/>
      <c r="AU258" s="165"/>
      <c r="AV258" s="165"/>
      <c r="AW258" s="165"/>
    </row>
    <row r="259" spans="1:49" s="211" customFormat="1" ht="9">
      <c r="A259" s="165"/>
      <c r="B259" s="165"/>
      <c r="C259" s="165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  <c r="X259" s="165"/>
      <c r="Y259" s="165"/>
      <c r="Z259" s="165"/>
      <c r="AA259" s="165"/>
      <c r="AB259" s="165"/>
      <c r="AC259" s="165"/>
      <c r="AD259" s="165"/>
      <c r="AE259" s="165"/>
      <c r="AF259" s="165"/>
      <c r="AG259" s="165"/>
      <c r="AH259" s="165"/>
      <c r="AI259" s="165"/>
      <c r="AJ259" s="165"/>
      <c r="AK259" s="165"/>
      <c r="AL259" s="165"/>
      <c r="AM259" s="165"/>
      <c r="AN259" s="165"/>
      <c r="AO259" s="165"/>
      <c r="AP259" s="165"/>
      <c r="AQ259" s="165"/>
      <c r="AR259" s="165"/>
      <c r="AS259" s="165"/>
      <c r="AT259" s="165"/>
      <c r="AU259" s="165"/>
      <c r="AV259" s="165"/>
      <c r="AW259" s="165"/>
    </row>
    <row r="260" spans="1:49" s="211" customFormat="1" ht="9">
      <c r="A260" s="165"/>
      <c r="B260" s="165"/>
      <c r="C260" s="165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  <c r="X260" s="165"/>
      <c r="Y260" s="165"/>
      <c r="Z260" s="165"/>
      <c r="AA260" s="165"/>
      <c r="AB260" s="165"/>
      <c r="AC260" s="165"/>
      <c r="AD260" s="165"/>
      <c r="AE260" s="165"/>
      <c r="AF260" s="165"/>
      <c r="AG260" s="165"/>
      <c r="AH260" s="165"/>
      <c r="AI260" s="165"/>
      <c r="AJ260" s="165"/>
      <c r="AK260" s="165"/>
      <c r="AL260" s="165"/>
      <c r="AM260" s="165"/>
      <c r="AN260" s="165"/>
      <c r="AO260" s="165"/>
      <c r="AP260" s="165"/>
      <c r="AQ260" s="165"/>
      <c r="AR260" s="165"/>
      <c r="AS260" s="165"/>
      <c r="AT260" s="165"/>
      <c r="AU260" s="165"/>
      <c r="AV260" s="165"/>
      <c r="AW260" s="165"/>
    </row>
    <row r="261" spans="1:49" s="211" customFormat="1" ht="9">
      <c r="A261" s="165"/>
      <c r="B261" s="165"/>
      <c r="C261" s="165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  <c r="X261" s="165"/>
      <c r="Y261" s="165"/>
      <c r="Z261" s="165"/>
      <c r="AA261" s="165"/>
      <c r="AB261" s="165"/>
      <c r="AC261" s="165"/>
      <c r="AD261" s="165"/>
      <c r="AE261" s="165"/>
      <c r="AF261" s="165"/>
      <c r="AG261" s="165"/>
      <c r="AH261" s="165"/>
      <c r="AI261" s="165"/>
      <c r="AJ261" s="165"/>
      <c r="AK261" s="165"/>
      <c r="AL261" s="165"/>
      <c r="AM261" s="165"/>
      <c r="AN261" s="165"/>
      <c r="AO261" s="165"/>
      <c r="AP261" s="165"/>
      <c r="AQ261" s="165"/>
      <c r="AR261" s="165"/>
      <c r="AS261" s="165"/>
      <c r="AT261" s="165"/>
      <c r="AU261" s="165"/>
      <c r="AV261" s="165"/>
      <c r="AW261" s="165"/>
    </row>
    <row r="262" spans="1:49" s="211" customFormat="1" ht="9">
      <c r="A262" s="165"/>
      <c r="B262" s="165"/>
      <c r="C262" s="165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  <c r="X262" s="165"/>
      <c r="Y262" s="165"/>
      <c r="Z262" s="165"/>
      <c r="AA262" s="165"/>
      <c r="AB262" s="165"/>
      <c r="AC262" s="165"/>
      <c r="AD262" s="165"/>
      <c r="AE262" s="165"/>
      <c r="AF262" s="165"/>
      <c r="AG262" s="165"/>
      <c r="AH262" s="165"/>
      <c r="AI262" s="165"/>
      <c r="AJ262" s="165"/>
      <c r="AK262" s="165"/>
      <c r="AL262" s="165"/>
      <c r="AM262" s="165"/>
      <c r="AN262" s="165"/>
      <c r="AO262" s="165"/>
      <c r="AP262" s="165"/>
      <c r="AQ262" s="165"/>
      <c r="AR262" s="165"/>
      <c r="AS262" s="165"/>
      <c r="AT262" s="165"/>
      <c r="AU262" s="165"/>
      <c r="AV262" s="165"/>
      <c r="AW262" s="165"/>
    </row>
    <row r="263" spans="1:49" s="211" customFormat="1" ht="9">
      <c r="A263" s="165"/>
      <c r="B263" s="165"/>
      <c r="C263" s="165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5"/>
      <c r="AB263" s="165"/>
      <c r="AC263" s="165"/>
      <c r="AD263" s="165"/>
      <c r="AE263" s="165"/>
      <c r="AF263" s="165"/>
      <c r="AG263" s="165"/>
      <c r="AH263" s="165"/>
      <c r="AI263" s="165"/>
      <c r="AJ263" s="165"/>
      <c r="AK263" s="165"/>
      <c r="AL263" s="165"/>
      <c r="AM263" s="165"/>
      <c r="AN263" s="165"/>
      <c r="AO263" s="165"/>
      <c r="AP263" s="165"/>
      <c r="AQ263" s="165"/>
      <c r="AR263" s="165"/>
      <c r="AS263" s="165"/>
      <c r="AT263" s="165"/>
      <c r="AU263" s="165"/>
      <c r="AV263" s="165"/>
      <c r="AW263" s="165"/>
    </row>
    <row r="264" spans="1:49" s="211" customFormat="1" ht="3.75" customHeight="1">
      <c r="A264" s="165"/>
      <c r="B264" s="165"/>
      <c r="C264" s="165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  <c r="X264" s="165"/>
      <c r="Y264" s="165"/>
      <c r="Z264" s="165"/>
      <c r="AA264" s="165"/>
      <c r="AB264" s="165"/>
      <c r="AC264" s="165"/>
      <c r="AD264" s="165"/>
      <c r="AE264" s="165"/>
      <c r="AF264" s="165"/>
      <c r="AG264" s="165"/>
      <c r="AH264" s="165"/>
      <c r="AI264" s="165"/>
      <c r="AJ264" s="165"/>
      <c r="AK264" s="165"/>
      <c r="AL264" s="165"/>
      <c r="AM264" s="165"/>
      <c r="AN264" s="165"/>
      <c r="AO264" s="165"/>
      <c r="AP264" s="165"/>
      <c r="AQ264" s="165"/>
      <c r="AR264" s="165"/>
      <c r="AS264" s="165"/>
      <c r="AT264" s="165"/>
      <c r="AU264" s="165"/>
      <c r="AV264" s="165"/>
      <c r="AW264" s="165"/>
    </row>
    <row r="265" spans="1:49" s="211" customFormat="1" ht="9">
      <c r="A265" s="165"/>
      <c r="B265" s="165"/>
      <c r="C265" s="165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  <c r="AA265" s="165"/>
      <c r="AB265" s="165"/>
      <c r="AC265" s="165"/>
      <c r="AD265" s="165"/>
      <c r="AE265" s="165"/>
      <c r="AF265" s="165"/>
      <c r="AG265" s="165"/>
      <c r="AH265" s="165"/>
      <c r="AI265" s="165"/>
      <c r="AJ265" s="165"/>
      <c r="AK265" s="165"/>
      <c r="AL265" s="165"/>
      <c r="AM265" s="165"/>
      <c r="AN265" s="165"/>
      <c r="AO265" s="165"/>
      <c r="AP265" s="165"/>
      <c r="AQ265" s="165"/>
      <c r="AR265" s="165"/>
      <c r="AS265" s="165"/>
      <c r="AT265" s="165"/>
      <c r="AU265" s="165"/>
      <c r="AV265" s="165"/>
      <c r="AW265" s="165"/>
    </row>
    <row r="266" spans="1:49" s="211" customFormat="1" ht="3.75" customHeight="1">
      <c r="A266" s="165"/>
      <c r="B266" s="165"/>
      <c r="C266" s="165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5"/>
      <c r="Y266" s="165"/>
      <c r="Z266" s="165"/>
      <c r="AA266" s="165"/>
      <c r="AB266" s="165"/>
      <c r="AC266" s="165"/>
      <c r="AD266" s="165"/>
      <c r="AE266" s="165"/>
      <c r="AF266" s="165"/>
      <c r="AG266" s="165"/>
      <c r="AH266" s="165"/>
      <c r="AI266" s="165"/>
      <c r="AJ266" s="165"/>
      <c r="AK266" s="165"/>
      <c r="AL266" s="165"/>
      <c r="AM266" s="165"/>
      <c r="AN266" s="165"/>
      <c r="AO266" s="165"/>
      <c r="AP266" s="165"/>
      <c r="AQ266" s="165"/>
      <c r="AR266" s="165"/>
      <c r="AS266" s="165"/>
      <c r="AT266" s="165"/>
      <c r="AU266" s="165"/>
      <c r="AV266" s="165"/>
      <c r="AW266" s="165"/>
    </row>
    <row r="267" spans="1:49" s="211" customFormat="1" ht="9">
      <c r="A267" s="165"/>
      <c r="B267" s="165"/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5"/>
      <c r="AK267" s="165"/>
      <c r="AL267" s="165"/>
      <c r="AM267" s="165"/>
      <c r="AN267" s="165"/>
      <c r="AO267" s="165"/>
      <c r="AP267" s="165"/>
      <c r="AQ267" s="165"/>
      <c r="AR267" s="165"/>
      <c r="AS267" s="165"/>
      <c r="AT267" s="165"/>
      <c r="AU267" s="165"/>
      <c r="AV267" s="165"/>
      <c r="AW267" s="165"/>
    </row>
    <row r="268" spans="1:49" s="211" customFormat="1" ht="9">
      <c r="A268" s="165"/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  <c r="AK268" s="165"/>
      <c r="AL268" s="165"/>
      <c r="AM268" s="165"/>
      <c r="AN268" s="165"/>
      <c r="AO268" s="165"/>
      <c r="AP268" s="165"/>
      <c r="AQ268" s="165"/>
      <c r="AR268" s="165"/>
      <c r="AS268" s="165"/>
      <c r="AT268" s="165"/>
      <c r="AU268" s="165"/>
      <c r="AV268" s="165"/>
      <c r="AW268" s="165"/>
    </row>
    <row r="269" spans="1:49" s="211" customFormat="1" ht="9">
      <c r="A269" s="165"/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5"/>
      <c r="AK269" s="165"/>
      <c r="AL269" s="165"/>
      <c r="AM269" s="165"/>
      <c r="AN269" s="165"/>
      <c r="AO269" s="165"/>
      <c r="AP269" s="165"/>
      <c r="AQ269" s="165"/>
      <c r="AR269" s="165"/>
      <c r="AS269" s="165"/>
      <c r="AT269" s="165"/>
      <c r="AU269" s="165"/>
      <c r="AV269" s="165"/>
      <c r="AW269" s="165"/>
    </row>
    <row r="270" spans="1:49" s="211" customFormat="1" ht="9">
      <c r="A270" s="165"/>
      <c r="B270" s="165"/>
      <c r="C270" s="165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  <c r="X270" s="165"/>
      <c r="Y270" s="165"/>
      <c r="Z270" s="165"/>
      <c r="AA270" s="165"/>
      <c r="AB270" s="165"/>
      <c r="AC270" s="165"/>
      <c r="AD270" s="165"/>
      <c r="AE270" s="165"/>
      <c r="AF270" s="165"/>
      <c r="AG270" s="165"/>
      <c r="AH270" s="165"/>
      <c r="AI270" s="165"/>
      <c r="AJ270" s="165"/>
      <c r="AK270" s="165"/>
      <c r="AL270" s="165"/>
      <c r="AM270" s="165"/>
      <c r="AN270" s="165"/>
      <c r="AO270" s="165"/>
      <c r="AP270" s="165"/>
      <c r="AQ270" s="165"/>
      <c r="AR270" s="165"/>
      <c r="AS270" s="165"/>
      <c r="AT270" s="165"/>
      <c r="AU270" s="165"/>
      <c r="AV270" s="165"/>
      <c r="AW270" s="165"/>
    </row>
    <row r="271" spans="1:49" s="211" customFormat="1" ht="9">
      <c r="A271" s="165"/>
      <c r="B271" s="165"/>
      <c r="C271" s="165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  <c r="X271" s="165"/>
      <c r="Y271" s="165"/>
      <c r="Z271" s="165"/>
      <c r="AA271" s="165"/>
      <c r="AB271" s="165"/>
      <c r="AC271" s="165"/>
      <c r="AD271" s="165"/>
      <c r="AE271" s="165"/>
      <c r="AF271" s="165"/>
      <c r="AG271" s="165"/>
      <c r="AH271" s="165"/>
      <c r="AI271" s="165"/>
      <c r="AJ271" s="165"/>
      <c r="AK271" s="165"/>
      <c r="AL271" s="165"/>
      <c r="AM271" s="165"/>
      <c r="AN271" s="165"/>
      <c r="AO271" s="165"/>
      <c r="AP271" s="165"/>
      <c r="AQ271" s="165"/>
      <c r="AR271" s="165"/>
      <c r="AS271" s="165"/>
      <c r="AT271" s="165"/>
      <c r="AU271" s="165"/>
      <c r="AV271" s="165"/>
      <c r="AW271" s="165"/>
    </row>
    <row r="272" spans="1:49" s="211" customFormat="1" ht="9">
      <c r="A272" s="165"/>
      <c r="B272" s="165"/>
      <c r="C272" s="165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  <c r="X272" s="165"/>
      <c r="Y272" s="165"/>
      <c r="Z272" s="165"/>
      <c r="AA272" s="165"/>
      <c r="AB272" s="165"/>
      <c r="AC272" s="165"/>
      <c r="AD272" s="165"/>
      <c r="AE272" s="165"/>
      <c r="AF272" s="165"/>
      <c r="AG272" s="165"/>
      <c r="AH272" s="165"/>
      <c r="AI272" s="165"/>
      <c r="AJ272" s="165"/>
      <c r="AK272" s="165"/>
      <c r="AL272" s="165"/>
      <c r="AM272" s="165"/>
      <c r="AN272" s="165"/>
      <c r="AO272" s="165"/>
      <c r="AP272" s="165"/>
      <c r="AQ272" s="165"/>
      <c r="AR272" s="165"/>
      <c r="AS272" s="165"/>
      <c r="AT272" s="165"/>
      <c r="AU272" s="165"/>
      <c r="AV272" s="165"/>
      <c r="AW272" s="165"/>
    </row>
    <row r="273" spans="1:49" s="211" customFormat="1" ht="9">
      <c r="A273" s="165"/>
      <c r="B273" s="165"/>
      <c r="C273" s="165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  <c r="X273" s="165"/>
      <c r="Y273" s="165"/>
      <c r="Z273" s="165"/>
      <c r="AA273" s="165"/>
      <c r="AB273" s="165"/>
      <c r="AC273" s="165"/>
      <c r="AD273" s="165"/>
      <c r="AE273" s="165"/>
      <c r="AF273" s="165"/>
      <c r="AG273" s="165"/>
      <c r="AH273" s="165"/>
      <c r="AI273" s="165"/>
      <c r="AJ273" s="165"/>
      <c r="AK273" s="165"/>
      <c r="AL273" s="165"/>
      <c r="AM273" s="165"/>
      <c r="AN273" s="165"/>
      <c r="AO273" s="165"/>
      <c r="AP273" s="165"/>
      <c r="AQ273" s="165"/>
      <c r="AR273" s="165"/>
      <c r="AS273" s="165"/>
      <c r="AT273" s="165"/>
      <c r="AU273" s="165"/>
      <c r="AV273" s="165"/>
      <c r="AW273" s="165"/>
    </row>
    <row r="274" spans="1:49" s="211" customFormat="1" ht="9">
      <c r="A274" s="165"/>
      <c r="B274" s="165"/>
      <c r="C274" s="165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  <c r="X274" s="165"/>
      <c r="Y274" s="165"/>
      <c r="Z274" s="165"/>
      <c r="AA274" s="165"/>
      <c r="AB274" s="165"/>
      <c r="AC274" s="165"/>
      <c r="AD274" s="165"/>
      <c r="AE274" s="165"/>
      <c r="AF274" s="165"/>
      <c r="AG274" s="165"/>
      <c r="AH274" s="165"/>
      <c r="AI274" s="165"/>
      <c r="AJ274" s="165"/>
      <c r="AK274" s="165"/>
      <c r="AL274" s="165"/>
      <c r="AM274" s="165"/>
      <c r="AN274" s="165"/>
      <c r="AO274" s="165"/>
      <c r="AP274" s="165"/>
      <c r="AQ274" s="165"/>
      <c r="AR274" s="165"/>
      <c r="AS274" s="165"/>
      <c r="AT274" s="165"/>
      <c r="AU274" s="165"/>
      <c r="AV274" s="165"/>
      <c r="AW274" s="165"/>
    </row>
    <row r="275" spans="1:49" s="211" customFormat="1" ht="3.75" customHeight="1">
      <c r="A275" s="165"/>
      <c r="B275" s="165"/>
      <c r="C275" s="165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  <c r="X275" s="165"/>
      <c r="Y275" s="165"/>
      <c r="Z275" s="165"/>
      <c r="AA275" s="165"/>
      <c r="AB275" s="165"/>
      <c r="AC275" s="165"/>
      <c r="AD275" s="165"/>
      <c r="AE275" s="165"/>
      <c r="AF275" s="165"/>
      <c r="AG275" s="165"/>
      <c r="AH275" s="165"/>
      <c r="AI275" s="165"/>
      <c r="AJ275" s="165"/>
      <c r="AK275" s="165"/>
      <c r="AL275" s="165"/>
      <c r="AM275" s="165"/>
      <c r="AN275" s="165"/>
      <c r="AO275" s="165"/>
      <c r="AP275" s="165"/>
      <c r="AQ275" s="165"/>
      <c r="AR275" s="165"/>
      <c r="AS275" s="165"/>
      <c r="AT275" s="165"/>
      <c r="AU275" s="165"/>
      <c r="AV275" s="165"/>
      <c r="AW275" s="165"/>
    </row>
    <row r="276" spans="1:49" s="211" customFormat="1" ht="9">
      <c r="A276" s="165"/>
      <c r="B276" s="165"/>
      <c r="C276" s="165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  <c r="X276" s="165"/>
      <c r="Y276" s="165"/>
      <c r="Z276" s="165"/>
      <c r="AA276" s="165"/>
      <c r="AB276" s="165"/>
      <c r="AC276" s="165"/>
      <c r="AD276" s="165"/>
      <c r="AE276" s="165"/>
      <c r="AF276" s="165"/>
      <c r="AG276" s="165"/>
      <c r="AH276" s="165"/>
      <c r="AI276" s="165"/>
      <c r="AJ276" s="165"/>
      <c r="AK276" s="165"/>
      <c r="AL276" s="165"/>
      <c r="AM276" s="165"/>
      <c r="AN276" s="165"/>
      <c r="AO276" s="165"/>
      <c r="AP276" s="165"/>
      <c r="AQ276" s="165"/>
      <c r="AR276" s="165"/>
      <c r="AS276" s="165"/>
      <c r="AT276" s="165"/>
      <c r="AU276" s="165"/>
      <c r="AV276" s="165"/>
      <c r="AW276" s="165"/>
    </row>
    <row r="277" spans="1:49" s="211" customFormat="1" ht="3.75" customHeight="1">
      <c r="A277" s="165"/>
      <c r="B277" s="165"/>
      <c r="C277" s="165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  <c r="X277" s="165"/>
      <c r="Y277" s="165"/>
      <c r="Z277" s="165"/>
      <c r="AA277" s="165"/>
      <c r="AB277" s="165"/>
      <c r="AC277" s="165"/>
      <c r="AD277" s="165"/>
      <c r="AE277" s="165"/>
      <c r="AF277" s="165"/>
      <c r="AG277" s="165"/>
      <c r="AH277" s="165"/>
      <c r="AI277" s="165"/>
      <c r="AJ277" s="165"/>
      <c r="AK277" s="165"/>
      <c r="AL277" s="165"/>
      <c r="AM277" s="165"/>
      <c r="AN277" s="165"/>
      <c r="AO277" s="165"/>
      <c r="AP277" s="165"/>
      <c r="AQ277" s="165"/>
      <c r="AR277" s="165"/>
      <c r="AS277" s="165"/>
      <c r="AT277" s="165"/>
      <c r="AU277" s="165"/>
      <c r="AV277" s="165"/>
      <c r="AW277" s="165"/>
    </row>
    <row r="278" spans="1:49" s="211" customFormat="1" ht="9">
      <c r="A278" s="165"/>
      <c r="B278" s="165"/>
      <c r="C278" s="165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  <c r="X278" s="165"/>
      <c r="Y278" s="165"/>
      <c r="Z278" s="165"/>
      <c r="AA278" s="165"/>
      <c r="AB278" s="165"/>
      <c r="AC278" s="165"/>
      <c r="AD278" s="165"/>
      <c r="AE278" s="165"/>
      <c r="AF278" s="165"/>
      <c r="AG278" s="165"/>
      <c r="AH278" s="165"/>
      <c r="AI278" s="165"/>
      <c r="AJ278" s="165"/>
      <c r="AK278" s="165"/>
      <c r="AL278" s="165"/>
      <c r="AM278" s="165"/>
      <c r="AN278" s="165"/>
      <c r="AO278" s="165"/>
      <c r="AP278" s="165"/>
      <c r="AQ278" s="165"/>
      <c r="AR278" s="165"/>
      <c r="AS278" s="165"/>
      <c r="AT278" s="165"/>
      <c r="AU278" s="165"/>
      <c r="AV278" s="165"/>
      <c r="AW278" s="165"/>
    </row>
    <row r="279" spans="1:49" s="211" customFormat="1" ht="9">
      <c r="A279" s="165"/>
      <c r="B279" s="165"/>
      <c r="C279" s="165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  <c r="X279" s="165"/>
      <c r="Y279" s="165"/>
      <c r="Z279" s="165"/>
      <c r="AA279" s="165"/>
      <c r="AB279" s="165"/>
      <c r="AC279" s="165"/>
      <c r="AD279" s="165"/>
      <c r="AE279" s="165"/>
      <c r="AF279" s="165"/>
      <c r="AG279" s="165"/>
      <c r="AH279" s="165"/>
      <c r="AI279" s="165"/>
      <c r="AJ279" s="165"/>
      <c r="AK279" s="165"/>
      <c r="AL279" s="165"/>
      <c r="AM279" s="165"/>
      <c r="AN279" s="165"/>
      <c r="AO279" s="165"/>
      <c r="AP279" s="165"/>
      <c r="AQ279" s="165"/>
      <c r="AR279" s="165"/>
      <c r="AS279" s="165"/>
      <c r="AT279" s="165"/>
      <c r="AU279" s="165"/>
      <c r="AV279" s="165"/>
      <c r="AW279" s="165"/>
    </row>
    <row r="280" spans="1:49" s="211" customFormat="1" ht="9">
      <c r="A280" s="165"/>
      <c r="B280" s="165"/>
      <c r="C280" s="165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  <c r="AH280" s="165"/>
      <c r="AI280" s="165"/>
      <c r="AJ280" s="165"/>
      <c r="AK280" s="165"/>
      <c r="AL280" s="165"/>
      <c r="AM280" s="165"/>
      <c r="AN280" s="165"/>
      <c r="AO280" s="165"/>
      <c r="AP280" s="165"/>
      <c r="AQ280" s="165"/>
      <c r="AR280" s="165"/>
      <c r="AS280" s="165"/>
      <c r="AT280" s="165"/>
      <c r="AU280" s="165"/>
      <c r="AV280" s="165"/>
      <c r="AW280" s="165"/>
    </row>
    <row r="281" spans="1:49" s="211" customFormat="1" ht="9">
      <c r="A281" s="165"/>
      <c r="B281" s="165"/>
      <c r="C281" s="165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  <c r="AH281" s="165"/>
      <c r="AI281" s="165"/>
      <c r="AJ281" s="165"/>
      <c r="AK281" s="165"/>
      <c r="AL281" s="165"/>
      <c r="AM281" s="165"/>
      <c r="AN281" s="165"/>
      <c r="AO281" s="165"/>
      <c r="AP281" s="165"/>
      <c r="AQ281" s="165"/>
      <c r="AR281" s="165"/>
      <c r="AS281" s="165"/>
      <c r="AT281" s="165"/>
      <c r="AU281" s="165"/>
      <c r="AV281" s="165"/>
      <c r="AW281" s="165"/>
    </row>
    <row r="282" spans="1:49" s="211" customFormat="1" ht="9">
      <c r="A282" s="165"/>
      <c r="B282" s="165"/>
      <c r="C282" s="165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  <c r="X282" s="165"/>
      <c r="Y282" s="165"/>
      <c r="Z282" s="165"/>
      <c r="AA282" s="165"/>
      <c r="AB282" s="165"/>
      <c r="AC282" s="165"/>
      <c r="AD282" s="165"/>
      <c r="AE282" s="165"/>
      <c r="AF282" s="165"/>
      <c r="AG282" s="165"/>
      <c r="AH282" s="165"/>
      <c r="AI282" s="165"/>
      <c r="AJ282" s="165"/>
      <c r="AK282" s="165"/>
      <c r="AL282" s="165"/>
      <c r="AM282" s="165"/>
      <c r="AN282" s="165"/>
      <c r="AO282" s="165"/>
      <c r="AP282" s="165"/>
      <c r="AQ282" s="165"/>
      <c r="AR282" s="165"/>
      <c r="AS282" s="165"/>
      <c r="AT282" s="165"/>
      <c r="AU282" s="165"/>
      <c r="AV282" s="165"/>
      <c r="AW282" s="165"/>
    </row>
    <row r="283" spans="1:49" s="211" customFormat="1" ht="9">
      <c r="A283" s="165"/>
      <c r="B283" s="165"/>
      <c r="C283" s="165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  <c r="X283" s="165"/>
      <c r="Y283" s="165"/>
      <c r="Z283" s="165"/>
      <c r="AA283" s="165"/>
      <c r="AB283" s="165"/>
      <c r="AC283" s="165"/>
      <c r="AD283" s="165"/>
      <c r="AE283" s="165"/>
      <c r="AF283" s="165"/>
      <c r="AG283" s="165"/>
      <c r="AH283" s="165"/>
      <c r="AI283" s="165"/>
      <c r="AJ283" s="165"/>
      <c r="AK283" s="165"/>
      <c r="AL283" s="165"/>
      <c r="AM283" s="165"/>
      <c r="AN283" s="165"/>
      <c r="AO283" s="165"/>
      <c r="AP283" s="165"/>
      <c r="AQ283" s="165"/>
      <c r="AR283" s="165"/>
      <c r="AS283" s="165"/>
      <c r="AT283" s="165"/>
      <c r="AU283" s="165"/>
      <c r="AV283" s="165"/>
      <c r="AW283" s="165"/>
    </row>
    <row r="284" spans="1:49" s="211" customFormat="1" ht="9">
      <c r="A284" s="165"/>
      <c r="B284" s="165"/>
      <c r="C284" s="165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5"/>
      <c r="AE284" s="165"/>
      <c r="AF284" s="165"/>
      <c r="AG284" s="165"/>
      <c r="AH284" s="165"/>
      <c r="AI284" s="165"/>
      <c r="AJ284" s="165"/>
      <c r="AK284" s="165"/>
      <c r="AL284" s="165"/>
      <c r="AM284" s="165"/>
      <c r="AN284" s="165"/>
      <c r="AO284" s="165"/>
      <c r="AP284" s="165"/>
      <c r="AQ284" s="165"/>
      <c r="AR284" s="165"/>
      <c r="AS284" s="165"/>
      <c r="AT284" s="165"/>
      <c r="AU284" s="165"/>
      <c r="AV284" s="165"/>
      <c r="AW284" s="165"/>
    </row>
    <row r="285" spans="1:49" s="211" customFormat="1" ht="9">
      <c r="A285" s="165"/>
      <c r="B285" s="165"/>
      <c r="C285" s="165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  <c r="AD285" s="165"/>
      <c r="AE285" s="165"/>
      <c r="AF285" s="165"/>
      <c r="AG285" s="165"/>
      <c r="AH285" s="165"/>
      <c r="AI285" s="165"/>
      <c r="AJ285" s="165"/>
      <c r="AK285" s="165"/>
      <c r="AL285" s="165"/>
      <c r="AM285" s="165"/>
      <c r="AN285" s="165"/>
      <c r="AO285" s="165"/>
      <c r="AP285" s="165"/>
      <c r="AQ285" s="165"/>
      <c r="AR285" s="165"/>
      <c r="AS285" s="165"/>
      <c r="AT285" s="165"/>
      <c r="AU285" s="165"/>
      <c r="AV285" s="165"/>
      <c r="AW285" s="165"/>
    </row>
    <row r="286" spans="1:49" s="211" customFormat="1" ht="9">
      <c r="A286" s="165"/>
      <c r="B286" s="165"/>
      <c r="C286" s="165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  <c r="X286" s="165"/>
      <c r="Y286" s="165"/>
      <c r="Z286" s="165"/>
      <c r="AA286" s="165"/>
      <c r="AB286" s="165"/>
      <c r="AC286" s="165"/>
      <c r="AD286" s="165"/>
      <c r="AE286" s="165"/>
      <c r="AF286" s="165"/>
      <c r="AG286" s="165"/>
      <c r="AH286" s="165"/>
      <c r="AI286" s="165"/>
      <c r="AJ286" s="165"/>
      <c r="AK286" s="165"/>
      <c r="AL286" s="165"/>
      <c r="AM286" s="165"/>
      <c r="AN286" s="165"/>
      <c r="AO286" s="165"/>
      <c r="AP286" s="165"/>
      <c r="AQ286" s="165"/>
      <c r="AR286" s="165"/>
      <c r="AS286" s="165"/>
      <c r="AT286" s="165"/>
      <c r="AU286" s="165"/>
      <c r="AV286" s="165"/>
      <c r="AW286" s="165"/>
    </row>
    <row r="287" spans="1:49" s="211" customFormat="1" ht="3.75" customHeight="1">
      <c r="A287" s="165"/>
      <c r="B287" s="165"/>
      <c r="C287" s="165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  <c r="X287" s="165"/>
      <c r="Y287" s="165"/>
      <c r="Z287" s="165"/>
      <c r="AA287" s="165"/>
      <c r="AB287" s="165"/>
      <c r="AC287" s="165"/>
      <c r="AD287" s="165"/>
      <c r="AE287" s="165"/>
      <c r="AF287" s="165"/>
      <c r="AG287" s="165"/>
      <c r="AH287" s="165"/>
      <c r="AI287" s="165"/>
      <c r="AJ287" s="165"/>
      <c r="AK287" s="165"/>
      <c r="AL287" s="165"/>
      <c r="AM287" s="165"/>
      <c r="AN287" s="165"/>
      <c r="AO287" s="165"/>
      <c r="AP287" s="165"/>
      <c r="AQ287" s="165"/>
      <c r="AR287" s="165"/>
      <c r="AS287" s="165"/>
      <c r="AT287" s="165"/>
      <c r="AU287" s="165"/>
      <c r="AV287" s="165"/>
      <c r="AW287" s="165"/>
    </row>
    <row r="288" spans="1:49" s="211" customFormat="1" ht="9">
      <c r="A288" s="165"/>
      <c r="B288" s="165"/>
      <c r="C288" s="165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/>
      <c r="AE288" s="165"/>
      <c r="AF288" s="165"/>
      <c r="AG288" s="165"/>
      <c r="AH288" s="165"/>
      <c r="AI288" s="165"/>
      <c r="AJ288" s="165"/>
      <c r="AK288" s="165"/>
      <c r="AL288" s="165"/>
      <c r="AM288" s="165"/>
      <c r="AN288" s="165"/>
      <c r="AO288" s="165"/>
      <c r="AP288" s="165"/>
      <c r="AQ288" s="165"/>
      <c r="AR288" s="165"/>
      <c r="AS288" s="165"/>
      <c r="AT288" s="165"/>
      <c r="AU288" s="165"/>
      <c r="AV288" s="165"/>
      <c r="AW288" s="165"/>
    </row>
    <row r="289" spans="1:49" s="211" customFormat="1" ht="3.75" customHeight="1">
      <c r="A289" s="165"/>
      <c r="B289" s="165"/>
      <c r="C289" s="165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5"/>
      <c r="AE289" s="165"/>
      <c r="AF289" s="165"/>
      <c r="AG289" s="165"/>
      <c r="AH289" s="165"/>
      <c r="AI289" s="165"/>
      <c r="AJ289" s="165"/>
      <c r="AK289" s="165"/>
      <c r="AL289" s="165"/>
      <c r="AM289" s="165"/>
      <c r="AN289" s="165"/>
      <c r="AO289" s="165"/>
      <c r="AP289" s="165"/>
      <c r="AQ289" s="165"/>
      <c r="AR289" s="165"/>
      <c r="AS289" s="165"/>
      <c r="AT289" s="165"/>
      <c r="AU289" s="165"/>
      <c r="AV289" s="165"/>
      <c r="AW289" s="165"/>
    </row>
    <row r="290" spans="1:49" s="211" customFormat="1" ht="9">
      <c r="A290" s="165"/>
      <c r="B290" s="165"/>
      <c r="C290" s="165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  <c r="AA290" s="165"/>
      <c r="AB290" s="165"/>
      <c r="AC290" s="165"/>
      <c r="AD290" s="165"/>
      <c r="AE290" s="165"/>
      <c r="AF290" s="165"/>
      <c r="AG290" s="165"/>
      <c r="AH290" s="165"/>
      <c r="AI290" s="165"/>
      <c r="AJ290" s="165"/>
      <c r="AK290" s="165"/>
      <c r="AL290" s="165"/>
      <c r="AM290" s="165"/>
      <c r="AN290" s="165"/>
      <c r="AO290" s="165"/>
      <c r="AP290" s="165"/>
      <c r="AQ290" s="165"/>
      <c r="AR290" s="165"/>
      <c r="AS290" s="165"/>
      <c r="AT290" s="165"/>
      <c r="AU290" s="165"/>
      <c r="AV290" s="165"/>
      <c r="AW290" s="165"/>
    </row>
    <row r="291" spans="1:49" s="211" customFormat="1" ht="9">
      <c r="A291" s="165"/>
      <c r="B291" s="165"/>
      <c r="C291" s="165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  <c r="X291" s="165"/>
      <c r="Y291" s="165"/>
      <c r="Z291" s="165"/>
      <c r="AA291" s="165"/>
      <c r="AB291" s="165"/>
      <c r="AC291" s="165"/>
      <c r="AD291" s="165"/>
      <c r="AE291" s="165"/>
      <c r="AF291" s="165"/>
      <c r="AG291" s="165"/>
      <c r="AH291" s="165"/>
      <c r="AI291" s="165"/>
      <c r="AJ291" s="165"/>
      <c r="AK291" s="165"/>
      <c r="AL291" s="165"/>
      <c r="AM291" s="165"/>
      <c r="AN291" s="165"/>
      <c r="AO291" s="165"/>
      <c r="AP291" s="165"/>
      <c r="AQ291" s="165"/>
      <c r="AR291" s="165"/>
      <c r="AS291" s="165"/>
      <c r="AT291" s="165"/>
      <c r="AU291" s="165"/>
      <c r="AV291" s="165"/>
      <c r="AW291" s="165"/>
    </row>
    <row r="292" spans="1:49" s="211" customFormat="1" ht="9">
      <c r="A292" s="165"/>
      <c r="B292" s="165"/>
      <c r="C292" s="165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  <c r="X292" s="165"/>
      <c r="Y292" s="165"/>
      <c r="Z292" s="165"/>
      <c r="AA292" s="165"/>
      <c r="AB292" s="165"/>
      <c r="AC292" s="165"/>
      <c r="AD292" s="165"/>
      <c r="AE292" s="165"/>
      <c r="AF292" s="165"/>
      <c r="AG292" s="165"/>
      <c r="AH292" s="165"/>
      <c r="AI292" s="165"/>
      <c r="AJ292" s="165"/>
      <c r="AK292" s="165"/>
      <c r="AL292" s="165"/>
      <c r="AM292" s="165"/>
      <c r="AN292" s="165"/>
      <c r="AO292" s="165"/>
      <c r="AP292" s="165"/>
      <c r="AQ292" s="165"/>
      <c r="AR292" s="165"/>
      <c r="AS292" s="165"/>
      <c r="AT292" s="165"/>
      <c r="AU292" s="165"/>
      <c r="AV292" s="165"/>
      <c r="AW292" s="165"/>
    </row>
    <row r="293" spans="1:49" s="211" customFormat="1" ht="9">
      <c r="A293" s="165"/>
      <c r="B293" s="165"/>
      <c r="C293" s="165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  <c r="X293" s="165"/>
      <c r="Y293" s="165"/>
      <c r="Z293" s="165"/>
      <c r="AA293" s="165"/>
      <c r="AB293" s="165"/>
      <c r="AC293" s="165"/>
      <c r="AD293" s="165"/>
      <c r="AE293" s="165"/>
      <c r="AF293" s="165"/>
      <c r="AG293" s="165"/>
      <c r="AH293" s="165"/>
      <c r="AI293" s="165"/>
      <c r="AJ293" s="165"/>
      <c r="AK293" s="165"/>
      <c r="AL293" s="165"/>
      <c r="AM293" s="165"/>
      <c r="AN293" s="165"/>
      <c r="AO293" s="165"/>
      <c r="AP293" s="165"/>
      <c r="AQ293" s="165"/>
      <c r="AR293" s="165"/>
      <c r="AS293" s="165"/>
      <c r="AT293" s="165"/>
      <c r="AU293" s="165"/>
      <c r="AV293" s="165"/>
      <c r="AW293" s="165"/>
    </row>
    <row r="294" spans="1:49" s="211" customFormat="1" ht="9">
      <c r="A294" s="165"/>
      <c r="B294" s="165"/>
      <c r="C294" s="165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  <c r="X294" s="165"/>
      <c r="Y294" s="165"/>
      <c r="Z294" s="165"/>
      <c r="AA294" s="165"/>
      <c r="AB294" s="165"/>
      <c r="AC294" s="165"/>
      <c r="AD294" s="165"/>
      <c r="AE294" s="165"/>
      <c r="AF294" s="165"/>
      <c r="AG294" s="165"/>
      <c r="AH294" s="165"/>
      <c r="AI294" s="165"/>
      <c r="AJ294" s="165"/>
      <c r="AK294" s="165"/>
      <c r="AL294" s="165"/>
      <c r="AM294" s="165"/>
      <c r="AN294" s="165"/>
      <c r="AO294" s="165"/>
      <c r="AP294" s="165"/>
      <c r="AQ294" s="165"/>
      <c r="AR294" s="165"/>
      <c r="AS294" s="165"/>
      <c r="AT294" s="165"/>
      <c r="AU294" s="165"/>
      <c r="AV294" s="165"/>
      <c r="AW294" s="165"/>
    </row>
    <row r="295" spans="1:49" s="211" customFormat="1" ht="9">
      <c r="A295" s="165"/>
      <c r="B295" s="165"/>
      <c r="C295" s="165"/>
      <c r="D295" s="165"/>
      <c r="E295" s="165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5"/>
      <c r="U295" s="165"/>
      <c r="V295" s="165"/>
      <c r="W295" s="165"/>
      <c r="X295" s="165"/>
      <c r="Y295" s="165"/>
      <c r="Z295" s="165"/>
      <c r="AA295" s="165"/>
      <c r="AB295" s="165"/>
      <c r="AC295" s="165"/>
      <c r="AD295" s="165"/>
      <c r="AE295" s="165"/>
      <c r="AF295" s="165"/>
      <c r="AG295" s="165"/>
      <c r="AH295" s="165"/>
      <c r="AI295" s="165"/>
      <c r="AJ295" s="165"/>
      <c r="AK295" s="165"/>
      <c r="AL295" s="165"/>
      <c r="AM295" s="165"/>
      <c r="AN295" s="165"/>
      <c r="AO295" s="165"/>
      <c r="AP295" s="165"/>
      <c r="AQ295" s="165"/>
      <c r="AR295" s="165"/>
      <c r="AS295" s="165"/>
      <c r="AT295" s="165"/>
      <c r="AU295" s="165"/>
      <c r="AV295" s="165"/>
      <c r="AW295" s="165"/>
    </row>
    <row r="296" spans="1:49" s="211" customFormat="1" ht="9">
      <c r="A296" s="165"/>
      <c r="B296" s="165"/>
      <c r="C296" s="165"/>
      <c r="D296" s="165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  <c r="X296" s="165"/>
      <c r="Y296" s="165"/>
      <c r="Z296" s="165"/>
      <c r="AA296" s="165"/>
      <c r="AB296" s="165"/>
      <c r="AC296" s="165"/>
      <c r="AD296" s="165"/>
      <c r="AE296" s="165"/>
      <c r="AF296" s="165"/>
      <c r="AG296" s="165"/>
      <c r="AH296" s="165"/>
      <c r="AI296" s="165"/>
      <c r="AJ296" s="165"/>
      <c r="AK296" s="165"/>
      <c r="AL296" s="165"/>
      <c r="AM296" s="165"/>
      <c r="AN296" s="165"/>
      <c r="AO296" s="165"/>
      <c r="AP296" s="165"/>
      <c r="AQ296" s="165"/>
      <c r="AR296" s="165"/>
      <c r="AS296" s="165"/>
      <c r="AT296" s="165"/>
      <c r="AU296" s="165"/>
      <c r="AV296" s="165"/>
      <c r="AW296" s="165"/>
    </row>
    <row r="297" spans="1:49" s="211" customFormat="1" ht="9">
      <c r="A297" s="165"/>
      <c r="B297" s="165"/>
      <c r="C297" s="165"/>
      <c r="D297" s="165"/>
      <c r="E297" s="165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  <c r="X297" s="165"/>
      <c r="Y297" s="165"/>
      <c r="Z297" s="165"/>
      <c r="AA297" s="165"/>
      <c r="AB297" s="165"/>
      <c r="AC297" s="165"/>
      <c r="AD297" s="165"/>
      <c r="AE297" s="165"/>
      <c r="AF297" s="165"/>
      <c r="AG297" s="165"/>
      <c r="AH297" s="165"/>
      <c r="AI297" s="165"/>
      <c r="AJ297" s="165"/>
      <c r="AK297" s="165"/>
      <c r="AL297" s="165"/>
      <c r="AM297" s="165"/>
      <c r="AN297" s="165"/>
      <c r="AO297" s="165"/>
      <c r="AP297" s="165"/>
      <c r="AQ297" s="165"/>
      <c r="AR297" s="165"/>
      <c r="AS297" s="165"/>
      <c r="AT297" s="165"/>
      <c r="AU297" s="165"/>
      <c r="AV297" s="165"/>
      <c r="AW297" s="165"/>
    </row>
    <row r="298" spans="1:49" s="211" customFormat="1" ht="9">
      <c r="A298" s="165"/>
      <c r="B298" s="165"/>
      <c r="C298" s="165"/>
      <c r="D298" s="165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5"/>
      <c r="AD298" s="165"/>
      <c r="AE298" s="165"/>
      <c r="AF298" s="165"/>
      <c r="AG298" s="165"/>
      <c r="AH298" s="165"/>
      <c r="AI298" s="165"/>
      <c r="AJ298" s="165"/>
      <c r="AK298" s="165"/>
      <c r="AL298" s="165"/>
      <c r="AM298" s="165"/>
      <c r="AN298" s="165"/>
      <c r="AO298" s="165"/>
      <c r="AP298" s="165"/>
      <c r="AQ298" s="165"/>
      <c r="AR298" s="165"/>
      <c r="AS298" s="165"/>
      <c r="AT298" s="165"/>
      <c r="AU298" s="165"/>
      <c r="AV298" s="165"/>
      <c r="AW298" s="165"/>
    </row>
    <row r="299" spans="1:49" s="211" customFormat="1" ht="9">
      <c r="A299" s="165"/>
      <c r="B299" s="165"/>
      <c r="C299" s="165"/>
      <c r="D299" s="165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  <c r="AA299" s="165"/>
      <c r="AB299" s="165"/>
      <c r="AC299" s="165"/>
      <c r="AD299" s="165"/>
      <c r="AE299" s="165"/>
      <c r="AF299" s="165"/>
      <c r="AG299" s="165"/>
      <c r="AH299" s="165"/>
      <c r="AI299" s="165"/>
      <c r="AJ299" s="165"/>
      <c r="AK299" s="165"/>
      <c r="AL299" s="165"/>
      <c r="AM299" s="165"/>
      <c r="AN299" s="165"/>
      <c r="AO299" s="165"/>
      <c r="AP299" s="165"/>
      <c r="AQ299" s="165"/>
      <c r="AR299" s="165"/>
      <c r="AS299" s="165"/>
      <c r="AT299" s="165"/>
      <c r="AU299" s="165"/>
      <c r="AV299" s="165"/>
      <c r="AW299" s="165"/>
    </row>
    <row r="300" spans="1:49" s="211" customFormat="1" ht="9">
      <c r="A300" s="165"/>
      <c r="B300" s="165"/>
      <c r="C300" s="165"/>
      <c r="D300" s="165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  <c r="AA300" s="165"/>
      <c r="AB300" s="165"/>
      <c r="AC300" s="165"/>
      <c r="AD300" s="165"/>
      <c r="AE300" s="165"/>
      <c r="AF300" s="165"/>
      <c r="AG300" s="165"/>
      <c r="AH300" s="165"/>
      <c r="AI300" s="165"/>
      <c r="AJ300" s="165"/>
      <c r="AK300" s="165"/>
      <c r="AL300" s="165"/>
      <c r="AM300" s="165"/>
      <c r="AN300" s="165"/>
      <c r="AO300" s="165"/>
      <c r="AP300" s="165"/>
      <c r="AQ300" s="165"/>
      <c r="AR300" s="165"/>
      <c r="AS300" s="165"/>
      <c r="AT300" s="165"/>
      <c r="AU300" s="165"/>
      <c r="AV300" s="165"/>
      <c r="AW300" s="165"/>
    </row>
    <row r="301" spans="2:21" ht="9">
      <c r="B301" s="165"/>
      <c r="C301" s="165"/>
      <c r="D301" s="165"/>
      <c r="E301" s="165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</row>
    <row r="302" spans="2:21" ht="9">
      <c r="B302" s="165"/>
      <c r="C302" s="165"/>
      <c r="D302" s="165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</row>
    <row r="303" spans="2:21" ht="9">
      <c r="B303" s="165"/>
      <c r="C303" s="165"/>
      <c r="D303" s="165"/>
      <c r="E303" s="165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</row>
    <row r="304" spans="2:21" ht="9">
      <c r="B304" s="165"/>
      <c r="C304" s="165"/>
      <c r="D304" s="165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</row>
    <row r="305" spans="2:21" ht="9">
      <c r="B305" s="165"/>
      <c r="C305" s="165"/>
      <c r="D305" s="165"/>
      <c r="E305" s="165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  <c r="U305" s="165"/>
    </row>
    <row r="306" spans="2:21" ht="9">
      <c r="B306" s="165"/>
      <c r="C306" s="165"/>
      <c r="D306" s="165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</row>
    <row r="307" spans="2:21" ht="9">
      <c r="B307" s="165"/>
      <c r="C307" s="165"/>
      <c r="D307" s="165"/>
      <c r="E307" s="165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</row>
    <row r="308" spans="2:21" ht="9">
      <c r="B308" s="165"/>
      <c r="C308" s="165"/>
      <c r="D308" s="165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5"/>
      <c r="U308" s="165"/>
    </row>
    <row r="309" spans="2:21" ht="9">
      <c r="B309" s="165"/>
      <c r="C309" s="165"/>
      <c r="D309" s="165"/>
      <c r="E309" s="165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  <c r="U309" s="165"/>
    </row>
    <row r="310" spans="2:21" ht="9">
      <c r="B310" s="165"/>
      <c r="C310" s="165"/>
      <c r="D310" s="165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</row>
    <row r="311" spans="2:21" ht="9">
      <c r="B311" s="165"/>
      <c r="C311" s="165"/>
      <c r="D311" s="165"/>
      <c r="E311" s="165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5"/>
      <c r="U311" s="165"/>
    </row>
    <row r="312" spans="2:21" ht="9">
      <c r="B312" s="165"/>
      <c r="C312" s="165"/>
      <c r="D312" s="165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  <c r="U312" s="165"/>
    </row>
    <row r="313" spans="2:21" ht="9">
      <c r="B313" s="165"/>
      <c r="C313" s="165"/>
      <c r="D313" s="165"/>
      <c r="E313" s="165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</row>
    <row r="314" spans="2:21" ht="9">
      <c r="B314" s="165"/>
      <c r="C314" s="165"/>
      <c r="D314" s="165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5"/>
      <c r="U314" s="165"/>
    </row>
    <row r="315" spans="2:21" ht="9">
      <c r="B315" s="165"/>
      <c r="C315" s="165"/>
      <c r="D315" s="165"/>
      <c r="E315" s="165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  <c r="U315" s="165"/>
    </row>
    <row r="316" spans="2:21" ht="9">
      <c r="B316" s="165"/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  <c r="U316" s="165"/>
    </row>
    <row r="317" spans="2:21" ht="9">
      <c r="B317" s="165"/>
      <c r="C317" s="165"/>
      <c r="D317" s="165"/>
      <c r="E317" s="165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  <c r="U317" s="165"/>
    </row>
    <row r="318" spans="2:21" ht="9">
      <c r="B318" s="165"/>
      <c r="C318" s="165"/>
      <c r="D318" s="165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65"/>
      <c r="U318" s="165"/>
    </row>
    <row r="319" spans="2:21" ht="9">
      <c r="B319" s="165"/>
      <c r="C319" s="165"/>
      <c r="D319" s="165"/>
      <c r="E319" s="165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5"/>
      <c r="U319" s="165"/>
    </row>
    <row r="320" spans="2:21" ht="10.5">
      <c r="B320" s="165"/>
      <c r="C320" s="165"/>
      <c r="D320" s="165"/>
      <c r="E320" s="165"/>
      <c r="F320" s="165"/>
      <c r="G320" s="165"/>
      <c r="H320" s="165"/>
      <c r="I320" s="165"/>
      <c r="R320" s="165"/>
      <c r="S320" s="165"/>
      <c r="T320" s="165"/>
      <c r="U320" s="165"/>
    </row>
    <row r="321" spans="2:21" ht="10.5">
      <c r="B321" s="165"/>
      <c r="C321" s="165"/>
      <c r="D321" s="165"/>
      <c r="E321" s="165"/>
      <c r="F321" s="165"/>
      <c r="G321" s="165"/>
      <c r="H321" s="165"/>
      <c r="I321" s="165"/>
      <c r="R321" s="165"/>
      <c r="S321" s="165"/>
      <c r="T321" s="165"/>
      <c r="U321" s="165"/>
    </row>
    <row r="322" spans="2:21" ht="10.5">
      <c r="B322" s="165"/>
      <c r="C322" s="165"/>
      <c r="D322" s="165"/>
      <c r="E322" s="165"/>
      <c r="F322" s="165"/>
      <c r="G322" s="165"/>
      <c r="H322" s="165"/>
      <c r="I322" s="165"/>
      <c r="R322" s="165"/>
      <c r="S322" s="165"/>
      <c r="T322" s="165"/>
      <c r="U322" s="165"/>
    </row>
    <row r="323" spans="2:21" ht="10.5">
      <c r="B323" s="165"/>
      <c r="C323" s="165"/>
      <c r="D323" s="165"/>
      <c r="E323" s="165"/>
      <c r="F323" s="165"/>
      <c r="G323" s="165"/>
      <c r="H323" s="165"/>
      <c r="I323" s="165"/>
      <c r="R323" s="165"/>
      <c r="S323" s="165"/>
      <c r="T323" s="165"/>
      <c r="U323" s="165"/>
    </row>
    <row r="324" spans="2:21" ht="10.5">
      <c r="B324" s="165"/>
      <c r="C324" s="165"/>
      <c r="D324" s="165"/>
      <c r="E324" s="165"/>
      <c r="F324" s="165"/>
      <c r="G324" s="165"/>
      <c r="H324" s="165"/>
      <c r="I324" s="165"/>
      <c r="R324" s="165"/>
      <c r="S324" s="165"/>
      <c r="T324" s="165"/>
      <c r="U324" s="165"/>
    </row>
    <row r="325" spans="2:21" ht="10.5">
      <c r="B325" s="165"/>
      <c r="C325" s="165"/>
      <c r="D325" s="165"/>
      <c r="E325" s="165"/>
      <c r="F325" s="165"/>
      <c r="G325" s="165"/>
      <c r="H325" s="165"/>
      <c r="I325" s="165"/>
      <c r="R325" s="165"/>
      <c r="S325" s="165"/>
      <c r="T325" s="165"/>
      <c r="U325" s="165"/>
    </row>
    <row r="326" spans="2:21" ht="10.5">
      <c r="B326" s="165"/>
      <c r="C326" s="165"/>
      <c r="D326" s="165"/>
      <c r="E326" s="165"/>
      <c r="F326" s="165"/>
      <c r="G326" s="165"/>
      <c r="H326" s="165"/>
      <c r="I326" s="165"/>
      <c r="R326" s="165"/>
      <c r="S326" s="165"/>
      <c r="T326" s="165"/>
      <c r="U326" s="165"/>
    </row>
    <row r="327" spans="2:21" ht="10.5">
      <c r="B327" s="165"/>
      <c r="C327" s="165"/>
      <c r="D327" s="165"/>
      <c r="E327" s="165"/>
      <c r="F327" s="165"/>
      <c r="G327" s="165"/>
      <c r="H327" s="165"/>
      <c r="I327" s="165"/>
      <c r="R327" s="165"/>
      <c r="S327" s="165"/>
      <c r="T327" s="165"/>
      <c r="U327" s="165"/>
    </row>
    <row r="328" spans="2:21" ht="10.5">
      <c r="B328" s="165"/>
      <c r="C328" s="165"/>
      <c r="D328" s="165"/>
      <c r="E328" s="165"/>
      <c r="F328" s="165"/>
      <c r="G328" s="165"/>
      <c r="H328" s="165"/>
      <c r="I328" s="165"/>
      <c r="R328" s="165"/>
      <c r="S328" s="165"/>
      <c r="T328" s="165"/>
      <c r="U328" s="165"/>
    </row>
    <row r="329" spans="2:21" ht="10.5">
      <c r="B329" s="165"/>
      <c r="C329" s="165"/>
      <c r="D329" s="165"/>
      <c r="E329" s="165"/>
      <c r="F329" s="165"/>
      <c r="G329" s="165"/>
      <c r="H329" s="165"/>
      <c r="I329" s="165"/>
      <c r="R329" s="165"/>
      <c r="S329" s="165"/>
      <c r="T329" s="165"/>
      <c r="U329" s="165"/>
    </row>
    <row r="330" spans="2:21" ht="10.5">
      <c r="B330" s="165"/>
      <c r="C330" s="165"/>
      <c r="D330" s="165"/>
      <c r="E330" s="165"/>
      <c r="F330" s="165"/>
      <c r="G330" s="165"/>
      <c r="H330" s="165"/>
      <c r="I330" s="165"/>
      <c r="R330" s="165"/>
      <c r="S330" s="165"/>
      <c r="T330" s="165"/>
      <c r="U330" s="165"/>
    </row>
    <row r="331" spans="2:21" ht="10.5">
      <c r="B331" s="165"/>
      <c r="C331" s="165"/>
      <c r="D331" s="165"/>
      <c r="E331" s="165"/>
      <c r="F331" s="165"/>
      <c r="G331" s="165"/>
      <c r="H331" s="165"/>
      <c r="I331" s="165"/>
      <c r="R331" s="165"/>
      <c r="S331" s="165"/>
      <c r="T331" s="165"/>
      <c r="U331" s="165"/>
    </row>
    <row r="332" spans="2:21" ht="10.5">
      <c r="B332" s="165"/>
      <c r="C332" s="165"/>
      <c r="D332" s="165"/>
      <c r="E332" s="165"/>
      <c r="F332" s="165"/>
      <c r="G332" s="165"/>
      <c r="H332" s="165"/>
      <c r="I332" s="165"/>
      <c r="R332" s="165"/>
      <c r="S332" s="165"/>
      <c r="T332" s="165"/>
      <c r="U332" s="165"/>
    </row>
    <row r="333" spans="2:21" ht="10.5">
      <c r="B333" s="165"/>
      <c r="C333" s="165"/>
      <c r="D333" s="165"/>
      <c r="E333" s="165"/>
      <c r="F333" s="165"/>
      <c r="G333" s="165"/>
      <c r="H333" s="165"/>
      <c r="I333" s="165"/>
      <c r="R333" s="165"/>
      <c r="S333" s="165"/>
      <c r="T333" s="165"/>
      <c r="U333" s="165"/>
    </row>
    <row r="334" spans="2:21" ht="10.5">
      <c r="B334" s="165"/>
      <c r="C334" s="165"/>
      <c r="D334" s="165"/>
      <c r="E334" s="165"/>
      <c r="F334" s="165"/>
      <c r="G334" s="165"/>
      <c r="H334" s="165"/>
      <c r="I334" s="165"/>
      <c r="R334" s="165"/>
      <c r="S334" s="165"/>
      <c r="T334" s="165"/>
      <c r="U334" s="165"/>
    </row>
    <row r="335" spans="2:21" ht="10.5">
      <c r="B335" s="165"/>
      <c r="C335" s="165"/>
      <c r="D335" s="165"/>
      <c r="E335" s="165"/>
      <c r="F335" s="165"/>
      <c r="G335" s="165"/>
      <c r="H335" s="165"/>
      <c r="I335" s="165"/>
      <c r="R335" s="165"/>
      <c r="S335" s="165"/>
      <c r="T335" s="165"/>
      <c r="U335" s="165"/>
    </row>
    <row r="336" spans="2:21" ht="10.5">
      <c r="B336" s="165"/>
      <c r="C336" s="165"/>
      <c r="D336" s="165"/>
      <c r="E336" s="165"/>
      <c r="F336" s="165"/>
      <c r="G336" s="165"/>
      <c r="H336" s="165"/>
      <c r="I336" s="165"/>
      <c r="R336" s="165"/>
      <c r="S336" s="165"/>
      <c r="T336" s="165"/>
      <c r="U336" s="165"/>
    </row>
    <row r="337" spans="2:21" ht="10.5">
      <c r="B337" s="165"/>
      <c r="C337" s="165"/>
      <c r="D337" s="165"/>
      <c r="E337" s="165"/>
      <c r="F337" s="165"/>
      <c r="G337" s="165"/>
      <c r="H337" s="165"/>
      <c r="I337" s="165"/>
      <c r="R337" s="165"/>
      <c r="S337" s="165"/>
      <c r="T337" s="165"/>
      <c r="U337" s="165"/>
    </row>
    <row r="338" spans="2:21" ht="10.5">
      <c r="B338" s="165"/>
      <c r="C338" s="165"/>
      <c r="D338" s="165"/>
      <c r="E338" s="165"/>
      <c r="F338" s="165"/>
      <c r="G338" s="165"/>
      <c r="H338" s="165"/>
      <c r="I338" s="165"/>
      <c r="R338" s="165"/>
      <c r="S338" s="165"/>
      <c r="T338" s="165"/>
      <c r="U338" s="165"/>
    </row>
    <row r="339" spans="2:21" ht="10.5">
      <c r="B339" s="165"/>
      <c r="C339" s="165"/>
      <c r="D339" s="165"/>
      <c r="E339" s="165"/>
      <c r="F339" s="165"/>
      <c r="G339" s="165"/>
      <c r="H339" s="165"/>
      <c r="I339" s="165"/>
      <c r="R339" s="165"/>
      <c r="S339" s="165"/>
      <c r="T339" s="165"/>
      <c r="U339" s="165"/>
    </row>
    <row r="340" spans="2:21" ht="10.5">
      <c r="B340" s="165"/>
      <c r="C340" s="165"/>
      <c r="D340" s="165"/>
      <c r="E340" s="165"/>
      <c r="F340" s="165"/>
      <c r="G340" s="165"/>
      <c r="H340" s="165"/>
      <c r="I340" s="165"/>
      <c r="R340" s="165"/>
      <c r="S340" s="165"/>
      <c r="T340" s="165"/>
      <c r="U340" s="165"/>
    </row>
    <row r="341" spans="2:21" ht="10.5">
      <c r="B341" s="165"/>
      <c r="C341" s="165"/>
      <c r="D341" s="165"/>
      <c r="E341" s="165"/>
      <c r="F341" s="165"/>
      <c r="G341" s="165"/>
      <c r="H341" s="165"/>
      <c r="I341" s="165"/>
      <c r="R341" s="165"/>
      <c r="S341" s="165"/>
      <c r="T341" s="165"/>
      <c r="U341" s="165"/>
    </row>
    <row r="342" spans="2:21" ht="10.5">
      <c r="B342" s="165"/>
      <c r="C342" s="165"/>
      <c r="D342" s="165"/>
      <c r="E342" s="165"/>
      <c r="F342" s="165"/>
      <c r="G342" s="165"/>
      <c r="H342" s="165"/>
      <c r="I342" s="165"/>
      <c r="R342" s="165"/>
      <c r="S342" s="165"/>
      <c r="T342" s="165"/>
      <c r="U342" s="165"/>
    </row>
    <row r="343" spans="2:21" ht="10.5">
      <c r="B343" s="165"/>
      <c r="C343" s="165"/>
      <c r="D343" s="165"/>
      <c r="E343" s="165"/>
      <c r="F343" s="165"/>
      <c r="G343" s="165"/>
      <c r="H343" s="165"/>
      <c r="I343" s="165"/>
      <c r="R343" s="165"/>
      <c r="S343" s="165"/>
      <c r="T343" s="165"/>
      <c r="U343" s="165"/>
    </row>
    <row r="344" spans="2:21" ht="10.5">
      <c r="B344" s="165"/>
      <c r="C344" s="165"/>
      <c r="D344" s="165"/>
      <c r="E344" s="165"/>
      <c r="F344" s="165"/>
      <c r="G344" s="165"/>
      <c r="H344" s="165"/>
      <c r="I344" s="165"/>
      <c r="R344" s="165"/>
      <c r="S344" s="165"/>
      <c r="T344" s="165"/>
      <c r="U344" s="165"/>
    </row>
    <row r="345" spans="2:21" ht="10.5">
      <c r="B345" s="165"/>
      <c r="C345" s="165"/>
      <c r="D345" s="165"/>
      <c r="E345" s="165"/>
      <c r="F345" s="165"/>
      <c r="G345" s="165"/>
      <c r="H345" s="165"/>
      <c r="I345" s="165"/>
      <c r="R345" s="165"/>
      <c r="S345" s="165"/>
      <c r="T345" s="165"/>
      <c r="U345" s="165"/>
    </row>
    <row r="346" spans="2:21" ht="10.5">
      <c r="B346" s="165"/>
      <c r="C346" s="165"/>
      <c r="D346" s="165"/>
      <c r="E346" s="165"/>
      <c r="F346" s="165"/>
      <c r="G346" s="165"/>
      <c r="H346" s="165"/>
      <c r="I346" s="165"/>
      <c r="R346" s="165"/>
      <c r="S346" s="165"/>
      <c r="T346" s="165"/>
      <c r="U346" s="165"/>
    </row>
    <row r="347" spans="2:21" ht="10.5">
      <c r="B347" s="165"/>
      <c r="C347" s="165"/>
      <c r="D347" s="165"/>
      <c r="E347" s="165"/>
      <c r="F347" s="165"/>
      <c r="G347" s="165"/>
      <c r="H347" s="165"/>
      <c r="I347" s="165"/>
      <c r="R347" s="165"/>
      <c r="S347" s="165"/>
      <c r="T347" s="165"/>
      <c r="U347" s="165"/>
    </row>
    <row r="348" spans="2:21" ht="10.5">
      <c r="B348" s="165"/>
      <c r="C348" s="165"/>
      <c r="D348" s="165"/>
      <c r="E348" s="165"/>
      <c r="F348" s="165"/>
      <c r="G348" s="165"/>
      <c r="H348" s="165"/>
      <c r="I348" s="165"/>
      <c r="R348" s="165"/>
      <c r="S348" s="165"/>
      <c r="T348" s="165"/>
      <c r="U348" s="165"/>
    </row>
    <row r="349" spans="2:21" ht="10.5">
      <c r="B349" s="165"/>
      <c r="C349" s="165"/>
      <c r="D349" s="165"/>
      <c r="E349" s="165"/>
      <c r="F349" s="165"/>
      <c r="G349" s="165"/>
      <c r="H349" s="165"/>
      <c r="I349" s="165"/>
      <c r="R349" s="165"/>
      <c r="S349" s="165"/>
      <c r="T349" s="165"/>
      <c r="U349" s="165"/>
    </row>
    <row r="350" spans="2:21" ht="10.5">
      <c r="B350" s="165"/>
      <c r="C350" s="165"/>
      <c r="D350" s="165"/>
      <c r="E350" s="165"/>
      <c r="F350" s="165"/>
      <c r="G350" s="165"/>
      <c r="H350" s="165"/>
      <c r="I350" s="165"/>
      <c r="R350" s="165"/>
      <c r="S350" s="165"/>
      <c r="T350" s="165"/>
      <c r="U350" s="165"/>
    </row>
    <row r="351" spans="2:21" ht="10.5">
      <c r="B351" s="165"/>
      <c r="C351" s="165"/>
      <c r="D351" s="165"/>
      <c r="E351" s="165"/>
      <c r="F351" s="165"/>
      <c r="G351" s="165"/>
      <c r="H351" s="165"/>
      <c r="I351" s="165"/>
      <c r="R351" s="165"/>
      <c r="S351" s="165"/>
      <c r="T351" s="165"/>
      <c r="U351" s="165"/>
    </row>
    <row r="352" spans="2:21" ht="10.5">
      <c r="B352" s="165"/>
      <c r="C352" s="165"/>
      <c r="D352" s="165"/>
      <c r="E352" s="165"/>
      <c r="F352" s="165"/>
      <c r="G352" s="165"/>
      <c r="H352" s="165"/>
      <c r="I352" s="165"/>
      <c r="R352" s="165"/>
      <c r="S352" s="165"/>
      <c r="T352" s="165"/>
      <c r="U352" s="165"/>
    </row>
    <row r="353" spans="2:21" ht="10.5">
      <c r="B353" s="165"/>
      <c r="C353" s="165"/>
      <c r="D353" s="165"/>
      <c r="E353" s="165"/>
      <c r="F353" s="165"/>
      <c r="G353" s="165"/>
      <c r="H353" s="165"/>
      <c r="I353" s="165"/>
      <c r="R353" s="165"/>
      <c r="S353" s="165"/>
      <c r="T353" s="165"/>
      <c r="U353" s="165"/>
    </row>
    <row r="354" spans="2:21" ht="10.5">
      <c r="B354" s="165"/>
      <c r="C354" s="165"/>
      <c r="D354" s="165"/>
      <c r="E354" s="165"/>
      <c r="F354" s="165"/>
      <c r="G354" s="165"/>
      <c r="H354" s="165"/>
      <c r="I354" s="165"/>
      <c r="R354" s="165"/>
      <c r="S354" s="165"/>
      <c r="T354" s="165"/>
      <c r="U354" s="165"/>
    </row>
    <row r="355" spans="2:21" ht="10.5">
      <c r="B355" s="165"/>
      <c r="C355" s="165"/>
      <c r="D355" s="165"/>
      <c r="E355" s="165"/>
      <c r="F355" s="165"/>
      <c r="G355" s="165"/>
      <c r="H355" s="165"/>
      <c r="I355" s="165"/>
      <c r="R355" s="165"/>
      <c r="S355" s="165"/>
      <c r="T355" s="165"/>
      <c r="U355" s="165"/>
    </row>
    <row r="356" spans="2:21" ht="10.5">
      <c r="B356" s="165"/>
      <c r="C356" s="165"/>
      <c r="D356" s="165"/>
      <c r="E356" s="165"/>
      <c r="F356" s="165"/>
      <c r="G356" s="165"/>
      <c r="H356" s="165"/>
      <c r="I356" s="165"/>
      <c r="R356" s="165"/>
      <c r="S356" s="165"/>
      <c r="T356" s="165"/>
      <c r="U356" s="165"/>
    </row>
    <row r="357" spans="2:21" ht="10.5">
      <c r="B357" s="165"/>
      <c r="C357" s="165"/>
      <c r="D357" s="165"/>
      <c r="E357" s="165"/>
      <c r="F357" s="165"/>
      <c r="G357" s="165"/>
      <c r="H357" s="165"/>
      <c r="I357" s="165"/>
      <c r="R357" s="165"/>
      <c r="S357" s="165"/>
      <c r="T357" s="165"/>
      <c r="U357" s="165"/>
    </row>
    <row r="358" spans="2:21" ht="10.5">
      <c r="B358" s="165"/>
      <c r="C358" s="165"/>
      <c r="D358" s="165"/>
      <c r="E358" s="165"/>
      <c r="F358" s="165"/>
      <c r="G358" s="165"/>
      <c r="H358" s="165"/>
      <c r="I358" s="165"/>
      <c r="R358" s="165"/>
      <c r="S358" s="165"/>
      <c r="T358" s="165"/>
      <c r="U358" s="165"/>
    </row>
    <row r="359" spans="2:21" ht="10.5">
      <c r="B359" s="165"/>
      <c r="C359" s="165"/>
      <c r="D359" s="165"/>
      <c r="E359" s="165"/>
      <c r="F359" s="165"/>
      <c r="G359" s="165"/>
      <c r="H359" s="165"/>
      <c r="I359" s="165"/>
      <c r="R359" s="165"/>
      <c r="S359" s="165"/>
      <c r="T359" s="165"/>
      <c r="U359" s="165"/>
    </row>
    <row r="360" spans="2:21" ht="10.5">
      <c r="B360" s="165"/>
      <c r="C360" s="165"/>
      <c r="D360" s="165"/>
      <c r="E360" s="165"/>
      <c r="F360" s="165"/>
      <c r="G360" s="165"/>
      <c r="H360" s="165"/>
      <c r="I360" s="165"/>
      <c r="R360" s="165"/>
      <c r="S360" s="165"/>
      <c r="T360" s="165"/>
      <c r="U360" s="165"/>
    </row>
    <row r="361" spans="2:21" ht="10.5">
      <c r="B361" s="165"/>
      <c r="C361" s="165"/>
      <c r="D361" s="165"/>
      <c r="E361" s="165"/>
      <c r="F361" s="165"/>
      <c r="G361" s="165"/>
      <c r="H361" s="165"/>
      <c r="I361" s="165"/>
      <c r="R361" s="165"/>
      <c r="S361" s="165"/>
      <c r="T361" s="165"/>
      <c r="U361" s="165"/>
    </row>
    <row r="362" spans="2:21" ht="10.5">
      <c r="B362" s="165"/>
      <c r="C362" s="165"/>
      <c r="D362" s="165"/>
      <c r="E362" s="165"/>
      <c r="F362" s="165"/>
      <c r="G362" s="165"/>
      <c r="H362" s="165"/>
      <c r="I362" s="165"/>
      <c r="R362" s="165"/>
      <c r="S362" s="165"/>
      <c r="T362" s="165"/>
      <c r="U362" s="165"/>
    </row>
    <row r="363" spans="2:21" ht="10.5">
      <c r="B363" s="165"/>
      <c r="C363" s="165"/>
      <c r="D363" s="165"/>
      <c r="E363" s="165"/>
      <c r="F363" s="165"/>
      <c r="G363" s="165"/>
      <c r="H363" s="165"/>
      <c r="I363" s="165"/>
      <c r="R363" s="165"/>
      <c r="S363" s="165"/>
      <c r="T363" s="165"/>
      <c r="U363" s="165"/>
    </row>
    <row r="364" spans="2:21" ht="10.5">
      <c r="B364" s="165"/>
      <c r="C364" s="165"/>
      <c r="D364" s="165"/>
      <c r="E364" s="165"/>
      <c r="F364" s="165"/>
      <c r="G364" s="165"/>
      <c r="H364" s="165"/>
      <c r="I364" s="165"/>
      <c r="R364" s="165"/>
      <c r="S364" s="165"/>
      <c r="T364" s="165"/>
      <c r="U364" s="165"/>
    </row>
    <row r="365" spans="2:21" ht="10.5">
      <c r="B365" s="165"/>
      <c r="C365" s="165"/>
      <c r="D365" s="165"/>
      <c r="E365" s="165"/>
      <c r="F365" s="165"/>
      <c r="G365" s="165"/>
      <c r="H365" s="165"/>
      <c r="I365" s="165"/>
      <c r="R365" s="165"/>
      <c r="S365" s="165"/>
      <c r="T365" s="165"/>
      <c r="U365" s="165"/>
    </row>
    <row r="366" spans="2:21" ht="10.5">
      <c r="B366" s="165"/>
      <c r="C366" s="165"/>
      <c r="D366" s="165"/>
      <c r="E366" s="165"/>
      <c r="F366" s="165"/>
      <c r="G366" s="165"/>
      <c r="H366" s="165"/>
      <c r="I366" s="165"/>
      <c r="R366" s="165"/>
      <c r="S366" s="165"/>
      <c r="T366" s="165"/>
      <c r="U366" s="165"/>
    </row>
    <row r="367" spans="2:21" ht="10.5">
      <c r="B367" s="165"/>
      <c r="C367" s="165"/>
      <c r="D367" s="165"/>
      <c r="E367" s="165"/>
      <c r="F367" s="165"/>
      <c r="G367" s="165"/>
      <c r="H367" s="165"/>
      <c r="I367" s="165"/>
      <c r="R367" s="165"/>
      <c r="S367" s="165"/>
      <c r="T367" s="165"/>
      <c r="U367" s="165"/>
    </row>
    <row r="368" spans="2:21" ht="10.5">
      <c r="B368" s="165"/>
      <c r="C368" s="165"/>
      <c r="D368" s="165"/>
      <c r="E368" s="165"/>
      <c r="F368" s="165"/>
      <c r="G368" s="165"/>
      <c r="H368" s="165"/>
      <c r="I368" s="165"/>
      <c r="R368" s="165"/>
      <c r="S368" s="165"/>
      <c r="T368" s="165"/>
      <c r="U368" s="165"/>
    </row>
    <row r="369" spans="2:21" ht="10.5">
      <c r="B369" s="165"/>
      <c r="C369" s="165"/>
      <c r="D369" s="165"/>
      <c r="E369" s="165"/>
      <c r="F369" s="165"/>
      <c r="G369" s="165"/>
      <c r="H369" s="165"/>
      <c r="I369" s="165"/>
      <c r="R369" s="165"/>
      <c r="S369" s="165"/>
      <c r="T369" s="165"/>
      <c r="U369" s="165"/>
    </row>
    <row r="370" spans="2:21" ht="10.5">
      <c r="B370" s="165"/>
      <c r="C370" s="165"/>
      <c r="D370" s="165"/>
      <c r="E370" s="165"/>
      <c r="F370" s="165"/>
      <c r="G370" s="165"/>
      <c r="H370" s="165"/>
      <c r="I370" s="165"/>
      <c r="R370" s="165"/>
      <c r="S370" s="165"/>
      <c r="T370" s="165"/>
      <c r="U370" s="165"/>
    </row>
    <row r="371" spans="2:21" ht="10.5">
      <c r="B371" s="165"/>
      <c r="C371" s="165"/>
      <c r="D371" s="165"/>
      <c r="E371" s="165"/>
      <c r="F371" s="165"/>
      <c r="G371" s="165"/>
      <c r="H371" s="165"/>
      <c r="I371" s="165"/>
      <c r="R371" s="165"/>
      <c r="S371" s="165"/>
      <c r="T371" s="165"/>
      <c r="U371" s="165"/>
    </row>
    <row r="372" spans="2:21" ht="10.5">
      <c r="B372" s="165"/>
      <c r="C372" s="165"/>
      <c r="D372" s="165"/>
      <c r="E372" s="165"/>
      <c r="F372" s="165"/>
      <c r="G372" s="165"/>
      <c r="H372" s="165"/>
      <c r="I372" s="165"/>
      <c r="R372" s="165"/>
      <c r="S372" s="165"/>
      <c r="T372" s="165"/>
      <c r="U372" s="165"/>
    </row>
    <row r="373" spans="2:21" ht="10.5">
      <c r="B373" s="165"/>
      <c r="C373" s="165"/>
      <c r="D373" s="165"/>
      <c r="E373" s="165"/>
      <c r="F373" s="165"/>
      <c r="G373" s="165"/>
      <c r="H373" s="165"/>
      <c r="I373" s="165"/>
      <c r="R373" s="165"/>
      <c r="S373" s="165"/>
      <c r="T373" s="165"/>
      <c r="U373" s="165"/>
    </row>
    <row r="374" spans="2:21" ht="10.5">
      <c r="B374" s="165"/>
      <c r="C374" s="165"/>
      <c r="D374" s="165"/>
      <c r="E374" s="165"/>
      <c r="F374" s="165"/>
      <c r="G374" s="165"/>
      <c r="H374" s="165"/>
      <c r="I374" s="165"/>
      <c r="R374" s="165"/>
      <c r="S374" s="165"/>
      <c r="T374" s="165"/>
      <c r="U374" s="165"/>
    </row>
    <row r="375" spans="2:21" ht="10.5">
      <c r="B375" s="165"/>
      <c r="C375" s="165"/>
      <c r="D375" s="165"/>
      <c r="E375" s="165"/>
      <c r="F375" s="165"/>
      <c r="G375" s="165"/>
      <c r="H375" s="165"/>
      <c r="I375" s="165"/>
      <c r="R375" s="165"/>
      <c r="S375" s="165"/>
      <c r="T375" s="165"/>
      <c r="U375" s="165"/>
    </row>
    <row r="376" spans="18:21" ht="10.5">
      <c r="R376" s="165"/>
      <c r="S376" s="165"/>
      <c r="T376" s="165"/>
      <c r="U376" s="165"/>
    </row>
    <row r="377" spans="18:21" ht="10.5">
      <c r="R377" s="165"/>
      <c r="S377" s="165"/>
      <c r="T377" s="165"/>
      <c r="U377" s="165"/>
    </row>
    <row r="378" spans="18:21" ht="10.5">
      <c r="R378" s="165"/>
      <c r="S378" s="165"/>
      <c r="T378" s="165"/>
      <c r="U378" s="165"/>
    </row>
    <row r="379" spans="18:21" ht="10.5">
      <c r="R379" s="165"/>
      <c r="S379" s="165"/>
      <c r="T379" s="165"/>
      <c r="U379" s="165"/>
    </row>
    <row r="380" spans="18:21" ht="10.5">
      <c r="R380" s="165"/>
      <c r="S380" s="165"/>
      <c r="T380" s="165"/>
      <c r="U380" s="165"/>
    </row>
    <row r="381" spans="18:21" ht="10.5">
      <c r="R381" s="165"/>
      <c r="S381" s="165"/>
      <c r="T381" s="165"/>
      <c r="U381" s="165"/>
    </row>
    <row r="382" spans="18:21" ht="10.5">
      <c r="R382" s="165"/>
      <c r="S382" s="165"/>
      <c r="T382" s="165"/>
      <c r="U382" s="165"/>
    </row>
    <row r="383" spans="18:21" ht="10.5">
      <c r="R383" s="165"/>
      <c r="S383" s="165"/>
      <c r="T383" s="165"/>
      <c r="U383" s="165"/>
    </row>
    <row r="384" spans="18:21" ht="10.5">
      <c r="R384" s="165"/>
      <c r="S384" s="165"/>
      <c r="T384" s="165"/>
      <c r="U384" s="165"/>
    </row>
    <row r="385" spans="18:21" ht="10.5">
      <c r="R385" s="165"/>
      <c r="S385" s="165"/>
      <c r="T385" s="165"/>
      <c r="U385" s="165"/>
    </row>
    <row r="386" spans="18:21" ht="10.5">
      <c r="R386" s="165"/>
      <c r="S386" s="165"/>
      <c r="T386" s="165"/>
      <c r="U386" s="165"/>
    </row>
    <row r="387" spans="18:21" ht="10.5">
      <c r="R387" s="165"/>
      <c r="S387" s="165"/>
      <c r="T387" s="165"/>
      <c r="U387" s="165"/>
    </row>
    <row r="388" spans="18:21" ht="10.5">
      <c r="R388" s="165"/>
      <c r="S388" s="165"/>
      <c r="T388" s="165"/>
      <c r="U388" s="165"/>
    </row>
    <row r="389" spans="18:21" ht="10.5">
      <c r="R389" s="165"/>
      <c r="S389" s="165"/>
      <c r="T389" s="165"/>
      <c r="U389" s="165"/>
    </row>
    <row r="390" spans="18:21" ht="10.5">
      <c r="R390" s="165"/>
      <c r="S390" s="165"/>
      <c r="T390" s="165"/>
      <c r="U390" s="165"/>
    </row>
    <row r="391" spans="18:21" ht="10.5">
      <c r="R391" s="165"/>
      <c r="S391" s="165"/>
      <c r="T391" s="165"/>
      <c r="U391" s="165"/>
    </row>
    <row r="392" spans="18:21" ht="10.5">
      <c r="R392" s="165"/>
      <c r="S392" s="165"/>
      <c r="T392" s="165"/>
      <c r="U392" s="165"/>
    </row>
    <row r="393" spans="18:21" ht="10.5">
      <c r="R393" s="165"/>
      <c r="S393" s="165"/>
      <c r="T393" s="165"/>
      <c r="U393" s="165"/>
    </row>
    <row r="394" spans="18:21" ht="10.5">
      <c r="R394" s="165"/>
      <c r="S394" s="165"/>
      <c r="T394" s="165"/>
      <c r="U394" s="165"/>
    </row>
    <row r="395" spans="18:21" ht="10.5">
      <c r="R395" s="165"/>
      <c r="S395" s="165"/>
      <c r="T395" s="165"/>
      <c r="U395" s="165"/>
    </row>
    <row r="396" spans="18:21" ht="10.5">
      <c r="R396" s="165"/>
      <c r="S396" s="165"/>
      <c r="T396" s="165"/>
      <c r="U396" s="165"/>
    </row>
    <row r="397" spans="18:21" ht="10.5">
      <c r="R397" s="165"/>
      <c r="S397" s="165"/>
      <c r="T397" s="165"/>
      <c r="U397" s="165"/>
    </row>
    <row r="398" spans="18:21" ht="10.5">
      <c r="R398" s="165"/>
      <c r="S398" s="165"/>
      <c r="T398" s="165"/>
      <c r="U398" s="165"/>
    </row>
    <row r="399" spans="18:21" ht="10.5">
      <c r="R399" s="165"/>
      <c r="S399" s="165"/>
      <c r="T399" s="165"/>
      <c r="U399" s="165"/>
    </row>
    <row r="400" spans="18:21" ht="10.5">
      <c r="R400" s="165"/>
      <c r="S400" s="165"/>
      <c r="T400" s="165"/>
      <c r="U400" s="165"/>
    </row>
    <row r="401" spans="18:21" ht="10.5">
      <c r="R401" s="165"/>
      <c r="S401" s="165"/>
      <c r="T401" s="165"/>
      <c r="U401" s="165"/>
    </row>
    <row r="402" spans="18:21" ht="10.5">
      <c r="R402" s="165"/>
      <c r="S402" s="165"/>
      <c r="T402" s="165"/>
      <c r="U402" s="165"/>
    </row>
    <row r="403" spans="18:21" ht="10.5">
      <c r="R403" s="165"/>
      <c r="S403" s="165"/>
      <c r="T403" s="165"/>
      <c r="U403" s="165"/>
    </row>
    <row r="404" spans="18:21" ht="10.5">
      <c r="R404" s="165"/>
      <c r="S404" s="165"/>
      <c r="T404" s="165"/>
      <c r="U404" s="165"/>
    </row>
    <row r="405" spans="18:21" ht="10.5">
      <c r="R405" s="165"/>
      <c r="S405" s="165"/>
      <c r="T405" s="165"/>
      <c r="U405" s="165"/>
    </row>
    <row r="406" spans="18:21" ht="10.5">
      <c r="R406" s="165"/>
      <c r="S406" s="165"/>
      <c r="T406" s="165"/>
      <c r="U406" s="165"/>
    </row>
    <row r="407" spans="18:21" ht="10.5">
      <c r="R407" s="165"/>
      <c r="S407" s="165"/>
      <c r="T407" s="165"/>
      <c r="U407" s="165"/>
    </row>
  </sheetData>
  <printOptions horizontalCentered="1"/>
  <pageMargins left="0.01" right="0.01" top="0.6" bottom="0.6" header="0.5" footer="0.5"/>
  <pageSetup orientation="landscape" r:id="rId1"/>
  <headerFooter alignWithMargins="0">
    <oddFooter>&amp;C&amp;"Helv,Regular"&amp;8Page &amp;P+13</oddFooter>
  </headerFooter>
  <rowBreaks count="7" manualBreakCount="7">
    <brk id="48" max="65535" man="1"/>
    <brk id="93" max="65535" man="1"/>
    <brk id="133" max="65535" man="1"/>
    <brk id="172" max="65535" man="1"/>
    <brk id="215" max="65535" man="1"/>
    <brk id="247" max="65535" man="1"/>
    <brk id="254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56"/>
  <sheetViews>
    <sheetView zoomScale="125" zoomScaleNormal="125" workbookViewId="0" topLeftCell="A1">
      <selection activeCell="G10" sqref="G10"/>
    </sheetView>
  </sheetViews>
  <sheetFormatPr defaultColWidth="9.33203125" defaultRowHeight="10.5"/>
  <cols>
    <col min="1" max="1" width="16.5" style="284" customWidth="1"/>
    <col min="2" max="2" width="27.66015625" style="275" customWidth="1"/>
    <col min="3" max="3" width="8.33203125" style="241" customWidth="1"/>
    <col min="4" max="4" width="14.66015625" style="243" customWidth="1"/>
    <col min="5" max="5" width="13.33203125" style="243" customWidth="1"/>
    <col min="6" max="6" width="14.33203125" style="243" customWidth="1"/>
    <col min="7" max="7" width="13.33203125" style="243" customWidth="1"/>
    <col min="8" max="8" width="10.5" style="231" customWidth="1"/>
    <col min="9" max="9" width="2.16015625" style="237" customWidth="1"/>
    <col min="10" max="10" width="2.33203125" style="231" customWidth="1"/>
    <col min="11" max="11" width="3.5" style="231" customWidth="1"/>
    <col min="12" max="16384" width="6" style="231" customWidth="1"/>
  </cols>
  <sheetData>
    <row r="1" spans="1:9" ht="4.5" customHeight="1">
      <c r="A1" s="227"/>
      <c r="B1" s="228"/>
      <c r="C1" s="229"/>
      <c r="D1" s="230"/>
      <c r="E1" s="230"/>
      <c r="F1" s="230"/>
      <c r="G1" s="230"/>
      <c r="I1" s="231"/>
    </row>
    <row r="2" spans="1:7" ht="12.75">
      <c r="A2" s="232" t="s">
        <v>516</v>
      </c>
      <c r="B2" s="233"/>
      <c r="C2" s="234"/>
      <c r="D2" s="235"/>
      <c r="E2" s="235"/>
      <c r="F2" s="235"/>
      <c r="G2" s="236"/>
    </row>
    <row r="3" spans="1:7" ht="9.75" customHeight="1">
      <c r="A3" s="238" t="s">
        <v>26</v>
      </c>
      <c r="B3" s="239"/>
      <c r="C3" s="234"/>
      <c r="D3" s="235"/>
      <c r="E3" s="235"/>
      <c r="F3" s="235"/>
      <c r="G3" s="236"/>
    </row>
    <row r="4" spans="1:7" ht="3.75" customHeight="1">
      <c r="A4" s="240"/>
      <c r="B4" s="231"/>
      <c r="D4" s="242"/>
      <c r="G4" s="244"/>
    </row>
    <row r="5" spans="1:7" ht="3.75" customHeight="1">
      <c r="A5" s="245"/>
      <c r="B5" s="246"/>
      <c r="C5" s="247"/>
      <c r="D5" s="248"/>
      <c r="E5" s="249"/>
      <c r="F5" s="249"/>
      <c r="G5" s="249"/>
    </row>
    <row r="6" spans="1:9" ht="9" customHeight="1">
      <c r="A6" s="250" t="s">
        <v>36</v>
      </c>
      <c r="B6" s="250" t="s">
        <v>517</v>
      </c>
      <c r="C6" s="251" t="s">
        <v>37</v>
      </c>
      <c r="D6" s="252" t="s">
        <v>408</v>
      </c>
      <c r="E6" s="252"/>
      <c r="F6" s="252" t="s">
        <v>39</v>
      </c>
      <c r="G6" s="252" t="s">
        <v>518</v>
      </c>
      <c r="I6" s="231"/>
    </row>
    <row r="7" spans="1:9" ht="9" customHeight="1">
      <c r="A7" s="250" t="s">
        <v>48</v>
      </c>
      <c r="B7" s="250" t="s">
        <v>519</v>
      </c>
      <c r="C7" s="251" t="s">
        <v>50</v>
      </c>
      <c r="D7" s="252" t="s">
        <v>520</v>
      </c>
      <c r="E7" s="252" t="s">
        <v>38</v>
      </c>
      <c r="F7" s="252" t="s">
        <v>51</v>
      </c>
      <c r="G7" s="252" t="s">
        <v>521</v>
      </c>
      <c r="I7" s="231"/>
    </row>
    <row r="8" spans="1:7" ht="3.75" customHeight="1">
      <c r="A8" s="253"/>
      <c r="B8" s="254"/>
      <c r="C8" s="255"/>
      <c r="D8" s="256"/>
      <c r="E8" s="257"/>
      <c r="F8" s="257"/>
      <c r="G8" s="257"/>
    </row>
    <row r="9" spans="1:7" ht="6" customHeight="1">
      <c r="A9" s="240"/>
      <c r="B9" s="258"/>
      <c r="C9" s="259"/>
      <c r="D9" s="260"/>
      <c r="E9" s="244"/>
      <c r="F9" s="244"/>
      <c r="G9" s="244"/>
    </row>
    <row r="10" spans="1:9" ht="9">
      <c r="A10" s="261" t="s">
        <v>57</v>
      </c>
      <c r="B10" s="262"/>
      <c r="C10" s="262"/>
      <c r="D10" s="263">
        <f>D13+D16</f>
        <v>229</v>
      </c>
      <c r="E10" s="263">
        <f>E13+E16</f>
        <v>19486</v>
      </c>
      <c r="F10" s="263">
        <f>F13+F16</f>
        <v>19303</v>
      </c>
      <c r="G10" s="263">
        <f>G13+G16</f>
        <v>19446</v>
      </c>
      <c r="I10" s="231"/>
    </row>
    <row r="11" spans="1:4" ht="3.75" customHeight="1">
      <c r="A11" s="264"/>
      <c r="B11" s="231"/>
      <c r="D11" s="242"/>
    </row>
    <row r="12" spans="1:9" ht="3.75" customHeight="1">
      <c r="A12" s="231"/>
      <c r="B12" s="231"/>
      <c r="C12" s="231"/>
      <c r="D12" s="231"/>
      <c r="E12" s="231"/>
      <c r="F12" s="231"/>
      <c r="G12" s="231"/>
      <c r="I12" s="231"/>
    </row>
    <row r="13" spans="1:9" ht="9">
      <c r="A13" s="265" t="s">
        <v>522</v>
      </c>
      <c r="B13" s="262"/>
      <c r="C13" s="262"/>
      <c r="D13" s="263">
        <f>SUM(D81+D111+D154+D196+D236+D255+D273+D303+D327)</f>
        <v>35</v>
      </c>
      <c r="E13" s="263">
        <f>SUM(E81+E111+E154+E196+E236+E255+E273+E303+E327)</f>
        <v>2743</v>
      </c>
      <c r="F13" s="263">
        <f>SUM(F81+F111+F154+F196+F236+F255+F273+F303+F327)</f>
        <v>2712</v>
      </c>
      <c r="G13" s="263">
        <f>SUM(G81+G111+G154+G196+G236+G255+G273+G303+G327)</f>
        <v>2746</v>
      </c>
      <c r="H13" s="263"/>
      <c r="I13" s="231"/>
    </row>
    <row r="14" spans="1:9" ht="3.75" customHeight="1">
      <c r="A14" s="231"/>
      <c r="B14" s="231"/>
      <c r="C14" s="231"/>
      <c r="D14" s="231"/>
      <c r="E14" s="231"/>
      <c r="F14" s="231"/>
      <c r="G14" s="231"/>
      <c r="I14" s="231"/>
    </row>
    <row r="15" spans="1:9" ht="9">
      <c r="A15" s="265" t="s">
        <v>523</v>
      </c>
      <c r="B15" s="262"/>
      <c r="C15" s="262"/>
      <c r="D15" s="263"/>
      <c r="E15" s="266"/>
      <c r="F15" s="266"/>
      <c r="G15" s="266"/>
      <c r="I15" s="231"/>
    </row>
    <row r="16" spans="1:9" ht="9">
      <c r="A16" s="265" t="s">
        <v>524</v>
      </c>
      <c r="B16" s="262"/>
      <c r="C16" s="262"/>
      <c r="D16" s="263">
        <f>SUM(D22+D38+D52+D66+D89+D99+D116+D130+D143+D159+D172+D183+D202+D213+D223+D241+D262+D279+D292+D311+D335+D349)</f>
        <v>194</v>
      </c>
      <c r="E16" s="263">
        <f>SUM(E22+E38+E52+E66+E89+E99+E116+E130+E143+E159+E172+E183+E202+E213+E223+E241+E262+E279+E292+E311+E335+E349)</f>
        <v>16743</v>
      </c>
      <c r="F16" s="263">
        <f>SUM(F22+F38+F52+F66+F89+F99+F116+F130+F143+F159+F172+F183+F202+F213+F223+F241+F262+F279+F292+F311+F335+F349)</f>
        <v>16591</v>
      </c>
      <c r="G16" s="263">
        <f>SUM(G22+G38+G52+G66+G89+G99+G116+G130+G143+G159+G172+G183+G202+G213+G223+G241+G262+G279+G292+G311+G335+G349)</f>
        <v>16700</v>
      </c>
      <c r="I16" s="231"/>
    </row>
    <row r="17" spans="1:9" ht="3.75" customHeight="1">
      <c r="A17" s="231"/>
      <c r="B17" s="231"/>
      <c r="C17" s="231"/>
      <c r="D17" s="231"/>
      <c r="E17" s="231"/>
      <c r="F17" s="231"/>
      <c r="G17" s="231"/>
      <c r="I17" s="231"/>
    </row>
    <row r="18" spans="1:9" ht="3.75" customHeight="1">
      <c r="A18" s="231"/>
      <c r="B18" s="231"/>
      <c r="C18" s="231"/>
      <c r="D18" s="231"/>
      <c r="E18" s="231"/>
      <c r="F18" s="231"/>
      <c r="G18" s="231"/>
      <c r="I18" s="231"/>
    </row>
    <row r="19" spans="1:9" ht="9">
      <c r="A19" s="267" t="s">
        <v>60</v>
      </c>
      <c r="B19" s="231"/>
      <c r="C19" s="231"/>
      <c r="D19" s="268">
        <f>D22</f>
        <v>6</v>
      </c>
      <c r="E19" s="268">
        <f>E22</f>
        <v>579</v>
      </c>
      <c r="F19" s="268">
        <f>F22</f>
        <v>531</v>
      </c>
      <c r="G19" s="268">
        <f>G22</f>
        <v>533</v>
      </c>
      <c r="I19" s="231"/>
    </row>
    <row r="20" spans="1:9" ht="4.5" customHeight="1">
      <c r="A20" s="269"/>
      <c r="B20" s="270"/>
      <c r="C20" s="271"/>
      <c r="D20" s="231"/>
      <c r="E20" s="231"/>
      <c r="F20" s="231"/>
      <c r="G20" s="231"/>
      <c r="I20" s="231"/>
    </row>
    <row r="21" spans="1:9" ht="9">
      <c r="A21" s="272" t="s">
        <v>523</v>
      </c>
      <c r="B21" s="231"/>
      <c r="C21" s="231"/>
      <c r="D21" s="231"/>
      <c r="E21" s="231"/>
      <c r="F21" s="231"/>
      <c r="G21" s="231"/>
      <c r="I21" s="231"/>
    </row>
    <row r="22" spans="1:9" ht="9">
      <c r="A22" s="272" t="s">
        <v>524</v>
      </c>
      <c r="B22" s="231"/>
      <c r="C22" s="231"/>
      <c r="D22" s="268">
        <f>SUM(D24:D32)+1</f>
        <v>6</v>
      </c>
      <c r="E22" s="268">
        <f>SUM(E24:E32)</f>
        <v>579</v>
      </c>
      <c r="F22" s="268">
        <f>SUM(F24:F32)</f>
        <v>531</v>
      </c>
      <c r="G22" s="268">
        <f>SUM(G24:G32)</f>
        <v>533</v>
      </c>
      <c r="I22" s="231"/>
    </row>
    <row r="23" spans="1:9" ht="4.5" customHeight="1">
      <c r="A23" s="269"/>
      <c r="B23" s="270"/>
      <c r="C23" s="271"/>
      <c r="D23" s="231"/>
      <c r="E23" s="231"/>
      <c r="F23" s="231"/>
      <c r="G23" s="231"/>
      <c r="I23" s="231"/>
    </row>
    <row r="24" spans="1:9" ht="9">
      <c r="A24" s="273" t="s">
        <v>61</v>
      </c>
      <c r="B24" s="262" t="s">
        <v>62</v>
      </c>
      <c r="C24" s="262" t="s">
        <v>63</v>
      </c>
      <c r="D24" s="263">
        <v>1</v>
      </c>
      <c r="E24" s="266">
        <v>82</v>
      </c>
      <c r="F24" s="266">
        <v>82</v>
      </c>
      <c r="G24" s="266">
        <v>82</v>
      </c>
      <c r="H24" s="283" t="s">
        <v>1799</v>
      </c>
      <c r="I24" s="231"/>
    </row>
    <row r="25" spans="1:9" ht="9">
      <c r="A25" s="273" t="s">
        <v>64</v>
      </c>
      <c r="B25" s="262" t="s">
        <v>65</v>
      </c>
      <c r="C25" s="262" t="s">
        <v>66</v>
      </c>
      <c r="D25" s="263">
        <v>1</v>
      </c>
      <c r="E25" s="266">
        <v>127</v>
      </c>
      <c r="F25" s="266">
        <v>127</v>
      </c>
      <c r="G25" s="266">
        <v>127</v>
      </c>
      <c r="H25" s="283" t="s">
        <v>1799</v>
      </c>
      <c r="I25" s="231"/>
    </row>
    <row r="26" spans="1:9" ht="9">
      <c r="A26" s="273" t="s">
        <v>67</v>
      </c>
      <c r="B26" s="262" t="s">
        <v>68</v>
      </c>
      <c r="C26" s="262" t="s">
        <v>69</v>
      </c>
      <c r="D26" s="263">
        <v>0</v>
      </c>
      <c r="E26" s="266">
        <v>34</v>
      </c>
      <c r="F26" s="266">
        <v>34</v>
      </c>
      <c r="G26" s="266">
        <v>34</v>
      </c>
      <c r="H26" s="283" t="s">
        <v>1799</v>
      </c>
      <c r="I26" s="231"/>
    </row>
    <row r="27" spans="1:9" ht="9">
      <c r="A27" s="273"/>
      <c r="B27" s="262" t="s">
        <v>525</v>
      </c>
      <c r="C27" s="262" t="s">
        <v>526</v>
      </c>
      <c r="D27" s="263">
        <v>2</v>
      </c>
      <c r="E27" s="266">
        <v>105</v>
      </c>
      <c r="F27" s="266">
        <v>56</v>
      </c>
      <c r="G27" s="266">
        <v>57</v>
      </c>
      <c r="H27" s="283" t="s">
        <v>1799</v>
      </c>
      <c r="I27" s="231"/>
    </row>
    <row r="28" spans="1:9" ht="9">
      <c r="A28" s="231"/>
      <c r="B28" s="262" t="s">
        <v>72</v>
      </c>
      <c r="C28" s="262" t="s">
        <v>73</v>
      </c>
      <c r="D28" s="263">
        <v>0</v>
      </c>
      <c r="E28" s="266">
        <v>35</v>
      </c>
      <c r="F28" s="266">
        <v>36</v>
      </c>
      <c r="G28" s="266">
        <v>36</v>
      </c>
      <c r="H28" s="283" t="s">
        <v>1799</v>
      </c>
      <c r="I28" s="231"/>
    </row>
    <row r="29" spans="1:9" ht="9">
      <c r="A29" s="273" t="s">
        <v>74</v>
      </c>
      <c r="B29" s="262" t="s">
        <v>75</v>
      </c>
      <c r="C29" s="262" t="s">
        <v>76</v>
      </c>
      <c r="D29" s="263">
        <v>1</v>
      </c>
      <c r="E29" s="266">
        <v>94</v>
      </c>
      <c r="F29" s="266">
        <v>95</v>
      </c>
      <c r="G29" s="266">
        <v>95</v>
      </c>
      <c r="H29" s="283" t="s">
        <v>1799</v>
      </c>
      <c r="I29" s="231"/>
    </row>
    <row r="30" spans="1:9" ht="9">
      <c r="A30" s="273" t="s">
        <v>77</v>
      </c>
      <c r="B30" s="262" t="s">
        <v>78</v>
      </c>
      <c r="C30" s="262" t="s">
        <v>79</v>
      </c>
      <c r="D30" s="263">
        <v>0</v>
      </c>
      <c r="E30" s="266">
        <v>40</v>
      </c>
      <c r="F30" s="266">
        <v>40</v>
      </c>
      <c r="G30" s="266">
        <v>40</v>
      </c>
      <c r="H30" s="283" t="s">
        <v>1799</v>
      </c>
      <c r="I30" s="231"/>
    </row>
    <row r="31" spans="1:9" ht="9">
      <c r="A31" s="273" t="s">
        <v>80</v>
      </c>
      <c r="B31" s="262" t="s">
        <v>81</v>
      </c>
      <c r="C31" s="262" t="s">
        <v>82</v>
      </c>
      <c r="D31" s="263">
        <v>0</v>
      </c>
      <c r="E31" s="266">
        <v>62</v>
      </c>
      <c r="F31" s="266">
        <v>61</v>
      </c>
      <c r="G31" s="266">
        <v>62</v>
      </c>
      <c r="H31" s="283" t="s">
        <v>1799</v>
      </c>
      <c r="I31" s="231"/>
    </row>
    <row r="32" spans="1:9" ht="9">
      <c r="A32" s="231"/>
      <c r="B32" s="231"/>
      <c r="C32" s="231"/>
      <c r="D32" s="263"/>
      <c r="E32" s="266"/>
      <c r="F32" s="266"/>
      <c r="G32" s="266"/>
      <c r="I32" s="231"/>
    </row>
    <row r="33" spans="1:9" ht="9">
      <c r="A33" s="231"/>
      <c r="B33" s="231"/>
      <c r="C33" s="231"/>
      <c r="D33" s="231"/>
      <c r="E33" s="231"/>
      <c r="F33" s="231"/>
      <c r="G33" s="231"/>
      <c r="I33" s="231"/>
    </row>
    <row r="34" spans="1:9" ht="9">
      <c r="A34" s="231"/>
      <c r="B34" s="274"/>
      <c r="C34" s="274"/>
      <c r="I34" s="231"/>
    </row>
    <row r="35" spans="1:9" ht="9">
      <c r="A35" s="267" t="s">
        <v>83</v>
      </c>
      <c r="B35" s="274"/>
      <c r="C35" s="274"/>
      <c r="D35" s="243">
        <f>D38</f>
        <v>2</v>
      </c>
      <c r="E35" s="243">
        <f>E38</f>
        <v>130</v>
      </c>
      <c r="F35" s="243">
        <f>F38</f>
        <v>133</v>
      </c>
      <c r="G35" s="243">
        <f>G38</f>
        <v>134</v>
      </c>
      <c r="I35" s="231"/>
    </row>
    <row r="36" spans="1:9" ht="4.5" customHeight="1">
      <c r="A36" s="269"/>
      <c r="B36" s="270"/>
      <c r="C36" s="271"/>
      <c r="D36" s="231"/>
      <c r="E36" s="231"/>
      <c r="F36" s="231"/>
      <c r="G36" s="231"/>
      <c r="I36" s="231"/>
    </row>
    <row r="37" spans="1:9" ht="9">
      <c r="A37" s="272" t="s">
        <v>523</v>
      </c>
      <c r="B37" s="274"/>
      <c r="C37" s="274"/>
      <c r="I37" s="231"/>
    </row>
    <row r="38" spans="1:9" ht="9">
      <c r="A38" s="272" t="s">
        <v>524</v>
      </c>
      <c r="B38" s="274"/>
      <c r="C38" s="274"/>
      <c r="D38" s="243">
        <f>SUM(D40:D46)</f>
        <v>2</v>
      </c>
      <c r="E38" s="243">
        <f>SUM(E40:E46)</f>
        <v>130</v>
      </c>
      <c r="F38" s="243">
        <f>SUM(F40:F46)</f>
        <v>133</v>
      </c>
      <c r="G38" s="243">
        <f>SUM(G40:G46)</f>
        <v>134</v>
      </c>
      <c r="I38" s="231"/>
    </row>
    <row r="39" spans="1:9" ht="9">
      <c r="A39" s="231"/>
      <c r="B39" s="274"/>
      <c r="C39" s="274"/>
      <c r="I39" s="231"/>
    </row>
    <row r="40" spans="1:9" ht="9">
      <c r="A40" s="273" t="s">
        <v>84</v>
      </c>
      <c r="B40" s="262" t="s">
        <v>85</v>
      </c>
      <c r="C40" s="262" t="s">
        <v>86</v>
      </c>
      <c r="D40" s="266">
        <v>0</v>
      </c>
      <c r="E40" s="266">
        <v>26</v>
      </c>
      <c r="F40" s="266">
        <v>26</v>
      </c>
      <c r="G40" s="266">
        <v>26</v>
      </c>
      <c r="H40" s="283" t="s">
        <v>1799</v>
      </c>
      <c r="I40" s="231"/>
    </row>
    <row r="41" spans="1:9" ht="9">
      <c r="A41" s="273"/>
      <c r="B41" s="262" t="s">
        <v>87</v>
      </c>
      <c r="C41" s="262" t="s">
        <v>88</v>
      </c>
      <c r="D41" s="266">
        <v>0</v>
      </c>
      <c r="E41" s="266">
        <v>7</v>
      </c>
      <c r="F41" s="266">
        <v>7</v>
      </c>
      <c r="G41" s="266">
        <v>7</v>
      </c>
      <c r="H41" s="283" t="s">
        <v>1799</v>
      </c>
      <c r="I41" s="231"/>
    </row>
    <row r="42" spans="1:9" ht="9">
      <c r="A42" s="273"/>
      <c r="B42" s="262" t="s">
        <v>89</v>
      </c>
      <c r="C42" s="262" t="s">
        <v>90</v>
      </c>
      <c r="D42" s="266">
        <v>1</v>
      </c>
      <c r="E42" s="266">
        <v>55</v>
      </c>
      <c r="F42" s="266">
        <v>55</v>
      </c>
      <c r="G42" s="266">
        <v>55</v>
      </c>
      <c r="H42" s="283" t="s">
        <v>1799</v>
      </c>
      <c r="I42" s="231"/>
    </row>
    <row r="43" spans="1:9" ht="9">
      <c r="A43" s="273"/>
      <c r="B43" s="262" t="s">
        <v>419</v>
      </c>
      <c r="C43" s="262" t="s">
        <v>420</v>
      </c>
      <c r="D43" s="266">
        <v>0</v>
      </c>
      <c r="E43" s="266">
        <v>1</v>
      </c>
      <c r="F43" s="266">
        <v>1</v>
      </c>
      <c r="G43" s="266">
        <v>1</v>
      </c>
      <c r="H43" s="283" t="s">
        <v>1799</v>
      </c>
      <c r="I43" s="231"/>
    </row>
    <row r="44" spans="1:9" ht="9">
      <c r="A44" s="273"/>
      <c r="B44" s="262" t="s">
        <v>93</v>
      </c>
      <c r="C44" s="262" t="s">
        <v>94</v>
      </c>
      <c r="D44" s="266">
        <v>1</v>
      </c>
      <c r="E44" s="266">
        <v>41</v>
      </c>
      <c r="F44" s="266">
        <v>44</v>
      </c>
      <c r="G44" s="266">
        <v>45</v>
      </c>
      <c r="H44" s="283" t="s">
        <v>1799</v>
      </c>
      <c r="I44" s="231"/>
    </row>
    <row r="45" spans="1:9" ht="9">
      <c r="A45" s="273"/>
      <c r="D45" s="266"/>
      <c r="E45" s="266"/>
      <c r="F45" s="266"/>
      <c r="G45" s="266"/>
      <c r="I45" s="231"/>
    </row>
    <row r="46" spans="1:9" ht="9">
      <c r="A46" s="273"/>
      <c r="B46" s="231"/>
      <c r="C46" s="231"/>
      <c r="D46" s="266"/>
      <c r="E46" s="266"/>
      <c r="F46" s="266"/>
      <c r="G46" s="266"/>
      <c r="I46" s="231"/>
    </row>
    <row r="47" spans="1:9" ht="9">
      <c r="A47" s="273"/>
      <c r="B47" s="231"/>
      <c r="C47" s="231"/>
      <c r="D47" s="228"/>
      <c r="E47" s="229"/>
      <c r="F47" s="266"/>
      <c r="G47" s="266"/>
      <c r="H47" s="266"/>
      <c r="I47" s="266"/>
    </row>
    <row r="48" spans="1:9" ht="9">
      <c r="A48" s="273"/>
      <c r="B48" s="262"/>
      <c r="C48" s="262"/>
      <c r="D48" s="228"/>
      <c r="E48" s="229"/>
      <c r="F48" s="266"/>
      <c r="G48" s="266"/>
      <c r="H48" s="266"/>
      <c r="I48" s="266"/>
    </row>
    <row r="49" spans="1:9" ht="9">
      <c r="A49" s="267" t="s">
        <v>95</v>
      </c>
      <c r="B49" s="262"/>
      <c r="C49" s="262"/>
      <c r="D49" s="268">
        <f>D52</f>
        <v>1</v>
      </c>
      <c r="E49" s="268">
        <f>E52</f>
        <v>82</v>
      </c>
      <c r="F49" s="268">
        <f>F52</f>
        <v>81</v>
      </c>
      <c r="G49" s="268">
        <f>G52</f>
        <v>82</v>
      </c>
      <c r="I49" s="231"/>
    </row>
    <row r="50" spans="1:9" ht="4.5" customHeight="1">
      <c r="A50" s="269"/>
      <c r="B50" s="270"/>
      <c r="C50" s="271"/>
      <c r="D50" s="231"/>
      <c r="E50" s="231"/>
      <c r="F50" s="231"/>
      <c r="G50" s="231"/>
      <c r="I50" s="231"/>
    </row>
    <row r="51" spans="1:9" ht="9">
      <c r="A51" s="272" t="s">
        <v>523</v>
      </c>
      <c r="B51" s="262"/>
      <c r="C51" s="262"/>
      <c r="D51" s="231"/>
      <c r="E51" s="231"/>
      <c r="F51" s="231"/>
      <c r="G51" s="231"/>
      <c r="I51" s="231"/>
    </row>
    <row r="52" spans="1:9" ht="9">
      <c r="A52" s="272" t="s">
        <v>524</v>
      </c>
      <c r="B52" s="262"/>
      <c r="C52" s="262"/>
      <c r="D52" s="268">
        <v>1</v>
      </c>
      <c r="E52" s="268">
        <f>SUM(E54:E60)</f>
        <v>82</v>
      </c>
      <c r="F52" s="268">
        <f>SUM(F54:F60)</f>
        <v>81</v>
      </c>
      <c r="G52" s="268">
        <f>SUM(G54:G60)</f>
        <v>82</v>
      </c>
      <c r="I52" s="231"/>
    </row>
    <row r="53" spans="1:9" ht="4.5" customHeight="1">
      <c r="A53" s="269"/>
      <c r="B53" s="270"/>
      <c r="C53" s="271"/>
      <c r="D53" s="231"/>
      <c r="E53" s="231"/>
      <c r="F53" s="231"/>
      <c r="G53" s="231"/>
      <c r="I53" s="231"/>
    </row>
    <row r="54" spans="1:9" ht="9">
      <c r="A54" s="273" t="s">
        <v>84</v>
      </c>
      <c r="B54" s="274" t="s">
        <v>527</v>
      </c>
      <c r="C54" s="262" t="s">
        <v>102</v>
      </c>
      <c r="D54" s="266">
        <v>0</v>
      </c>
      <c r="E54" s="266">
        <v>3</v>
      </c>
      <c r="F54" s="266">
        <v>3</v>
      </c>
      <c r="G54" s="266">
        <v>3</v>
      </c>
      <c r="H54" s="283" t="s">
        <v>1799</v>
      </c>
      <c r="I54" s="231"/>
    </row>
    <row r="55" spans="1:9" ht="9">
      <c r="A55" s="231"/>
      <c r="B55" s="262" t="s">
        <v>103</v>
      </c>
      <c r="C55" s="262" t="s">
        <v>104</v>
      </c>
      <c r="D55" s="266">
        <v>0</v>
      </c>
      <c r="E55" s="266">
        <v>27</v>
      </c>
      <c r="F55" s="266">
        <v>26</v>
      </c>
      <c r="G55" s="266">
        <v>27</v>
      </c>
      <c r="H55" s="283" t="s">
        <v>1799</v>
      </c>
      <c r="I55" s="231"/>
    </row>
    <row r="56" spans="1:9" ht="9">
      <c r="A56" s="231"/>
      <c r="B56" s="274" t="s">
        <v>424</v>
      </c>
      <c r="C56" s="274" t="s">
        <v>425</v>
      </c>
      <c r="D56" s="266">
        <v>0</v>
      </c>
      <c r="E56" s="266">
        <v>12</v>
      </c>
      <c r="F56" s="266">
        <v>12</v>
      </c>
      <c r="G56" s="266">
        <v>12</v>
      </c>
      <c r="H56" s="283" t="s">
        <v>1799</v>
      </c>
      <c r="I56" s="231"/>
    </row>
    <row r="57" spans="1:9" ht="9">
      <c r="A57" s="273"/>
      <c r="B57" s="262" t="s">
        <v>84</v>
      </c>
      <c r="C57" s="262" t="s">
        <v>105</v>
      </c>
      <c r="D57" s="266">
        <v>0</v>
      </c>
      <c r="E57" s="266">
        <v>40</v>
      </c>
      <c r="F57" s="266">
        <v>40</v>
      </c>
      <c r="G57" s="266">
        <v>40</v>
      </c>
      <c r="H57" s="283" t="s">
        <v>1799</v>
      </c>
      <c r="I57" s="231"/>
    </row>
    <row r="58" spans="1:9" ht="9">
      <c r="A58" s="273"/>
      <c r="B58" s="231"/>
      <c r="C58" s="231"/>
      <c r="D58" s="266"/>
      <c r="E58" s="266"/>
      <c r="F58" s="266"/>
      <c r="G58" s="266"/>
      <c r="I58" s="231"/>
    </row>
    <row r="59" spans="1:9" ht="9">
      <c r="A59" s="231"/>
      <c r="B59" s="231"/>
      <c r="C59" s="231"/>
      <c r="D59" s="231"/>
      <c r="E59" s="231"/>
      <c r="F59" s="231"/>
      <c r="G59" s="231"/>
      <c r="I59" s="231"/>
    </row>
    <row r="60" spans="1:9" ht="9">
      <c r="A60" s="273"/>
      <c r="B60" s="231"/>
      <c r="C60" s="231"/>
      <c r="D60" s="266"/>
      <c r="E60" s="266"/>
      <c r="F60" s="266"/>
      <c r="G60" s="266"/>
      <c r="I60" s="231"/>
    </row>
    <row r="61" spans="1:9" ht="9">
      <c r="A61" s="273"/>
      <c r="B61" s="231"/>
      <c r="C61" s="231"/>
      <c r="D61" s="231"/>
      <c r="E61" s="231"/>
      <c r="F61" s="231"/>
      <c r="G61" s="231"/>
      <c r="I61" s="231"/>
    </row>
    <row r="62" spans="1:9" ht="9">
      <c r="A62" s="231"/>
      <c r="B62" s="262"/>
      <c r="C62" s="262"/>
      <c r="D62" s="231"/>
      <c r="E62" s="231"/>
      <c r="F62" s="231"/>
      <c r="G62" s="231"/>
      <c r="I62" s="231"/>
    </row>
    <row r="63" spans="1:9" ht="9">
      <c r="A63" s="267" t="s">
        <v>108</v>
      </c>
      <c r="B63" s="262"/>
      <c r="C63" s="262"/>
      <c r="D63" s="268">
        <f>D66</f>
        <v>4</v>
      </c>
      <c r="E63" s="268">
        <f>E66</f>
        <v>546</v>
      </c>
      <c r="F63" s="268">
        <f>F66</f>
        <v>541</v>
      </c>
      <c r="G63" s="268">
        <f>G66</f>
        <v>545</v>
      </c>
      <c r="I63" s="231"/>
    </row>
    <row r="64" spans="1:9" ht="4.5" customHeight="1">
      <c r="A64" s="269"/>
      <c r="B64" s="270"/>
      <c r="C64" s="271"/>
      <c r="D64" s="231"/>
      <c r="E64" s="231"/>
      <c r="F64" s="231"/>
      <c r="G64" s="231"/>
      <c r="I64" s="231"/>
    </row>
    <row r="65" spans="1:9" ht="9">
      <c r="A65" s="272" t="s">
        <v>523</v>
      </c>
      <c r="B65" s="262"/>
      <c r="C65" s="262"/>
      <c r="D65" s="231"/>
      <c r="E65" s="231"/>
      <c r="F65" s="231"/>
      <c r="G65" s="231"/>
      <c r="I65" s="231"/>
    </row>
    <row r="66" spans="1:9" ht="9">
      <c r="A66" s="272" t="s">
        <v>524</v>
      </c>
      <c r="B66" s="262"/>
      <c r="C66" s="262"/>
      <c r="D66" s="268">
        <f>SUM(D68:D77)+1</f>
        <v>4</v>
      </c>
      <c r="E66" s="268">
        <f>SUM(E68:E77)</f>
        <v>546</v>
      </c>
      <c r="F66" s="268">
        <f>SUM(F68:F77)</f>
        <v>541</v>
      </c>
      <c r="G66" s="268">
        <f>SUM(G68:G77)</f>
        <v>545</v>
      </c>
      <c r="I66" s="231"/>
    </row>
    <row r="67" spans="1:9" ht="4.5" customHeight="1">
      <c r="A67" s="269"/>
      <c r="B67" s="270"/>
      <c r="C67" s="271"/>
      <c r="D67" s="231"/>
      <c r="E67" s="231"/>
      <c r="F67" s="231"/>
      <c r="G67" s="231"/>
      <c r="I67" s="231"/>
    </row>
    <row r="68" spans="1:9" ht="9">
      <c r="A68" s="273" t="s">
        <v>109</v>
      </c>
      <c r="B68" s="276" t="s">
        <v>110</v>
      </c>
      <c r="C68" s="262" t="s">
        <v>111</v>
      </c>
      <c r="D68" s="266">
        <v>0</v>
      </c>
      <c r="E68" s="266">
        <v>14</v>
      </c>
      <c r="F68" s="266">
        <v>14</v>
      </c>
      <c r="G68" s="266">
        <v>14</v>
      </c>
      <c r="H68" s="283" t="s">
        <v>1799</v>
      </c>
      <c r="I68" s="231"/>
    </row>
    <row r="69" spans="1:9" ht="9">
      <c r="A69" s="273" t="s">
        <v>112</v>
      </c>
      <c r="B69" s="276" t="s">
        <v>113</v>
      </c>
      <c r="C69" s="262" t="s">
        <v>114</v>
      </c>
      <c r="D69" s="266">
        <v>0</v>
      </c>
      <c r="E69" s="266">
        <v>43</v>
      </c>
      <c r="F69" s="266">
        <v>41</v>
      </c>
      <c r="G69" s="266">
        <v>41</v>
      </c>
      <c r="H69" s="283" t="s">
        <v>1799</v>
      </c>
      <c r="I69" s="231"/>
    </row>
    <row r="70" spans="1:9" ht="9">
      <c r="A70" s="273"/>
      <c r="B70" s="276" t="s">
        <v>115</v>
      </c>
      <c r="C70" s="262" t="s">
        <v>116</v>
      </c>
      <c r="D70" s="266">
        <v>0</v>
      </c>
      <c r="E70" s="266">
        <v>85</v>
      </c>
      <c r="F70" s="266">
        <v>84</v>
      </c>
      <c r="G70" s="266">
        <v>85</v>
      </c>
      <c r="H70" s="283" t="s">
        <v>1799</v>
      </c>
      <c r="I70" s="231"/>
    </row>
    <row r="71" spans="1:9" ht="9">
      <c r="A71" s="273"/>
      <c r="B71" s="276" t="s">
        <v>117</v>
      </c>
      <c r="C71" s="262" t="s">
        <v>118</v>
      </c>
      <c r="D71" s="266">
        <v>0</v>
      </c>
      <c r="E71" s="266">
        <v>15</v>
      </c>
      <c r="F71" s="266">
        <v>15</v>
      </c>
      <c r="G71" s="266">
        <v>15</v>
      </c>
      <c r="H71" s="283" t="s">
        <v>1799</v>
      </c>
      <c r="I71" s="231"/>
    </row>
    <row r="72" spans="1:9" ht="9">
      <c r="A72" s="273"/>
      <c r="B72" s="276" t="s">
        <v>119</v>
      </c>
      <c r="C72" s="262" t="s">
        <v>120</v>
      </c>
      <c r="D72" s="266">
        <v>1</v>
      </c>
      <c r="E72" s="266">
        <v>37</v>
      </c>
      <c r="F72" s="266">
        <v>37</v>
      </c>
      <c r="G72" s="266">
        <v>37</v>
      </c>
      <c r="H72" s="283" t="s">
        <v>1799</v>
      </c>
      <c r="I72" s="231"/>
    </row>
    <row r="73" spans="1:9" ht="9">
      <c r="A73" s="273"/>
      <c r="B73" s="276" t="s">
        <v>121</v>
      </c>
      <c r="C73" s="262" t="s">
        <v>122</v>
      </c>
      <c r="D73" s="266">
        <v>0</v>
      </c>
      <c r="E73" s="266">
        <v>55</v>
      </c>
      <c r="F73" s="266">
        <v>54</v>
      </c>
      <c r="G73" s="266">
        <v>55</v>
      </c>
      <c r="H73" s="283" t="s">
        <v>1799</v>
      </c>
      <c r="I73" s="231"/>
    </row>
    <row r="74" spans="1:9" ht="9">
      <c r="A74" s="273"/>
      <c r="B74" s="276" t="s">
        <v>528</v>
      </c>
      <c r="C74" s="262" t="s">
        <v>126</v>
      </c>
      <c r="D74" s="266">
        <v>1</v>
      </c>
      <c r="E74" s="266">
        <v>126</v>
      </c>
      <c r="F74" s="266">
        <v>127</v>
      </c>
      <c r="G74" s="266">
        <v>127</v>
      </c>
      <c r="H74" s="283" t="s">
        <v>1799</v>
      </c>
      <c r="I74" s="231"/>
    </row>
    <row r="75" spans="1:9" ht="9">
      <c r="A75" s="273"/>
      <c r="B75" s="276" t="s">
        <v>127</v>
      </c>
      <c r="C75" s="262" t="s">
        <v>128</v>
      </c>
      <c r="D75" s="266">
        <v>1</v>
      </c>
      <c r="E75" s="266">
        <v>171</v>
      </c>
      <c r="F75" s="266">
        <v>169</v>
      </c>
      <c r="G75" s="266">
        <v>171</v>
      </c>
      <c r="H75" s="283" t="s">
        <v>1799</v>
      </c>
      <c r="I75" s="231"/>
    </row>
    <row r="76" spans="1:9" ht="9">
      <c r="A76" s="273"/>
      <c r="D76" s="266"/>
      <c r="E76" s="266"/>
      <c r="F76" s="266"/>
      <c r="G76" s="266"/>
      <c r="I76" s="231"/>
    </row>
    <row r="77" spans="1:3" ht="9">
      <c r="A77" s="231"/>
      <c r="B77" s="231"/>
      <c r="C77" s="231"/>
    </row>
    <row r="78" spans="1:3" ht="9">
      <c r="A78" s="273"/>
      <c r="B78" s="276"/>
      <c r="C78" s="262"/>
    </row>
    <row r="79" spans="1:7" ht="9">
      <c r="A79" s="267" t="s">
        <v>132</v>
      </c>
      <c r="B79" s="231"/>
      <c r="C79" s="262"/>
      <c r="D79" s="243">
        <f>D81+D89</f>
        <v>2</v>
      </c>
      <c r="E79" s="243">
        <f>E81+E89</f>
        <v>280</v>
      </c>
      <c r="F79" s="243">
        <f>F81+F89</f>
        <v>284</v>
      </c>
      <c r="G79" s="243">
        <f>G81+G89</f>
        <v>284</v>
      </c>
    </row>
    <row r="80" spans="1:9" ht="4.5" customHeight="1">
      <c r="A80" s="269"/>
      <c r="B80" s="270"/>
      <c r="C80" s="271"/>
      <c r="D80" s="231"/>
      <c r="E80" s="231"/>
      <c r="F80" s="231"/>
      <c r="G80" s="231"/>
      <c r="I80" s="231"/>
    </row>
    <row r="81" spans="1:7" ht="9">
      <c r="A81" s="265" t="s">
        <v>522</v>
      </c>
      <c r="B81" s="258"/>
      <c r="C81" s="229"/>
      <c r="D81" s="243">
        <f>SUM(D83:D86)</f>
        <v>0</v>
      </c>
      <c r="E81" s="243">
        <f>SUM(E83:E86)</f>
        <v>18</v>
      </c>
      <c r="F81" s="243">
        <f>SUM(F83:F86)</f>
        <v>19</v>
      </c>
      <c r="G81" s="243">
        <f>SUM(G83:G86)</f>
        <v>19</v>
      </c>
    </row>
    <row r="82" spans="1:9" ht="4.5" customHeight="1">
      <c r="A82" s="269"/>
      <c r="B82" s="270"/>
      <c r="C82" s="271"/>
      <c r="D82" s="231"/>
      <c r="E82" s="231"/>
      <c r="F82" s="231"/>
      <c r="G82" s="231"/>
      <c r="I82" s="231"/>
    </row>
    <row r="83" spans="1:9" ht="9">
      <c r="A83" s="273" t="s">
        <v>133</v>
      </c>
      <c r="B83" s="228" t="s">
        <v>529</v>
      </c>
      <c r="C83" s="229" t="s">
        <v>135</v>
      </c>
      <c r="D83" s="263">
        <v>0</v>
      </c>
      <c r="E83" s="266">
        <v>9</v>
      </c>
      <c r="F83" s="266">
        <v>10</v>
      </c>
      <c r="G83" s="266">
        <v>10</v>
      </c>
      <c r="I83" s="231"/>
    </row>
    <row r="84" spans="1:9" ht="9">
      <c r="A84" s="231"/>
      <c r="B84" s="228" t="s">
        <v>530</v>
      </c>
      <c r="C84" s="277" t="s">
        <v>484</v>
      </c>
      <c r="D84" s="263">
        <v>0</v>
      </c>
      <c r="E84" s="266">
        <v>9</v>
      </c>
      <c r="F84" s="266">
        <v>9</v>
      </c>
      <c r="G84" s="266">
        <v>9</v>
      </c>
      <c r="I84" s="231"/>
    </row>
    <row r="85" spans="1:9" ht="9">
      <c r="A85" s="231"/>
      <c r="B85" s="228"/>
      <c r="C85" s="277"/>
      <c r="D85" s="263"/>
      <c r="E85" s="266"/>
      <c r="F85" s="266"/>
      <c r="G85" s="266"/>
      <c r="I85" s="231"/>
    </row>
    <row r="86" spans="1:9" ht="9">
      <c r="A86" s="231"/>
      <c r="B86" s="231"/>
      <c r="C86" s="277"/>
      <c r="D86" s="263"/>
      <c r="E86" s="266"/>
      <c r="F86" s="266"/>
      <c r="G86" s="266"/>
      <c r="I86" s="231"/>
    </row>
    <row r="87" spans="1:9" ht="4.5" customHeight="1">
      <c r="A87" s="269"/>
      <c r="B87" s="270"/>
      <c r="C87" s="271"/>
      <c r="D87" s="231"/>
      <c r="E87" s="231"/>
      <c r="F87" s="231"/>
      <c r="G87" s="231"/>
      <c r="I87" s="231"/>
    </row>
    <row r="88" spans="1:3" ht="9">
      <c r="A88" s="272" t="s">
        <v>523</v>
      </c>
      <c r="B88" s="231"/>
      <c r="C88" s="262"/>
    </row>
    <row r="89" spans="1:7" ht="9">
      <c r="A89" s="272" t="s">
        <v>524</v>
      </c>
      <c r="B89" s="231"/>
      <c r="C89" s="262"/>
      <c r="D89" s="243">
        <f>SUM(D91:D94)</f>
        <v>2</v>
      </c>
      <c r="E89" s="243">
        <f>SUM(E91:E94)</f>
        <v>262</v>
      </c>
      <c r="F89" s="243">
        <f>SUM(F91:F94)</f>
        <v>265</v>
      </c>
      <c r="G89" s="243">
        <f>SUM(G91:G94)</f>
        <v>265</v>
      </c>
    </row>
    <row r="90" spans="1:9" ht="4.5" customHeight="1">
      <c r="A90" s="269"/>
      <c r="B90" s="270"/>
      <c r="C90" s="271"/>
      <c r="D90" s="231"/>
      <c r="E90" s="231"/>
      <c r="F90" s="231"/>
      <c r="G90" s="231"/>
      <c r="I90" s="231"/>
    </row>
    <row r="91" spans="1:9" ht="9">
      <c r="A91" s="273" t="s">
        <v>133</v>
      </c>
      <c r="B91" s="262" t="s">
        <v>134</v>
      </c>
      <c r="C91" s="262" t="s">
        <v>135</v>
      </c>
      <c r="D91" s="263">
        <v>1</v>
      </c>
      <c r="E91" s="266">
        <v>47</v>
      </c>
      <c r="F91" s="266">
        <v>47</v>
      </c>
      <c r="G91" s="266">
        <v>47</v>
      </c>
      <c r="H91" s="283" t="s">
        <v>1799</v>
      </c>
      <c r="I91" s="231"/>
    </row>
    <row r="92" spans="1:9" ht="9">
      <c r="A92" s="273" t="s">
        <v>136</v>
      </c>
      <c r="B92" s="262" t="s">
        <v>137</v>
      </c>
      <c r="C92" s="262" t="s">
        <v>138</v>
      </c>
      <c r="D92" s="263">
        <v>1</v>
      </c>
      <c r="E92" s="266">
        <v>215</v>
      </c>
      <c r="F92" s="266">
        <v>218</v>
      </c>
      <c r="G92" s="266">
        <v>218</v>
      </c>
      <c r="H92" s="283" t="s">
        <v>1799</v>
      </c>
      <c r="I92" s="231"/>
    </row>
    <row r="93" spans="1:9" ht="9">
      <c r="A93" s="273"/>
      <c r="B93" s="262"/>
      <c r="C93" s="262"/>
      <c r="D93" s="263"/>
      <c r="E93" s="266"/>
      <c r="F93" s="266"/>
      <c r="G93" s="266"/>
      <c r="I93" s="231"/>
    </row>
    <row r="94" spans="1:9" ht="9">
      <c r="A94" s="231"/>
      <c r="B94" s="231"/>
      <c r="C94" s="231"/>
      <c r="D94" s="263"/>
      <c r="E94" s="266"/>
      <c r="F94" s="266"/>
      <c r="G94" s="266"/>
      <c r="I94" s="231"/>
    </row>
    <row r="95" spans="1:9" ht="9">
      <c r="A95" s="231"/>
      <c r="B95" s="262"/>
      <c r="C95" s="262"/>
      <c r="D95" s="231"/>
      <c r="E95" s="231"/>
      <c r="F95" s="231"/>
      <c r="G95" s="231"/>
      <c r="I95" s="231"/>
    </row>
    <row r="96" spans="1:9" ht="9">
      <c r="A96" s="267" t="s">
        <v>141</v>
      </c>
      <c r="B96" s="262"/>
      <c r="C96" s="262"/>
      <c r="D96" s="268">
        <f>D99</f>
        <v>7</v>
      </c>
      <c r="E96" s="268">
        <f>E99</f>
        <v>911</v>
      </c>
      <c r="F96" s="268">
        <f>F99</f>
        <v>924</v>
      </c>
      <c r="G96" s="268">
        <f>G99</f>
        <v>928</v>
      </c>
      <c r="I96" s="231"/>
    </row>
    <row r="97" spans="1:9" ht="4.5" customHeight="1">
      <c r="A97" s="269"/>
      <c r="B97" s="270"/>
      <c r="C97" s="271"/>
      <c r="D97" s="231"/>
      <c r="E97" s="231"/>
      <c r="F97" s="231"/>
      <c r="G97" s="231"/>
      <c r="I97" s="231"/>
    </row>
    <row r="98" spans="1:9" ht="9">
      <c r="A98" s="272" t="s">
        <v>523</v>
      </c>
      <c r="B98" s="262"/>
      <c r="C98" s="262"/>
      <c r="D98" s="231"/>
      <c r="E98" s="231"/>
      <c r="F98" s="231"/>
      <c r="G98" s="231"/>
      <c r="I98" s="231"/>
    </row>
    <row r="99" spans="1:9" ht="9">
      <c r="A99" s="272" t="s">
        <v>524</v>
      </c>
      <c r="B99" s="262"/>
      <c r="C99" s="262"/>
      <c r="D99" s="268">
        <f>SUM(D102:D108)</f>
        <v>7</v>
      </c>
      <c r="E99" s="268">
        <f>SUM(E102:E108)</f>
        <v>911</v>
      </c>
      <c r="F99" s="268">
        <f>SUM(F102:F108)</f>
        <v>924</v>
      </c>
      <c r="G99" s="268">
        <f>SUM(G102:G108)</f>
        <v>928</v>
      </c>
      <c r="I99" s="231"/>
    </row>
    <row r="100" spans="1:9" ht="4.5" customHeight="1">
      <c r="A100" s="269"/>
      <c r="B100" s="270"/>
      <c r="C100" s="271"/>
      <c r="D100" s="231"/>
      <c r="E100" s="231"/>
      <c r="F100" s="231"/>
      <c r="G100" s="231"/>
      <c r="I100" s="231"/>
    </row>
    <row r="101" spans="1:9" ht="9">
      <c r="A101" s="231"/>
      <c r="B101" s="276"/>
      <c r="C101" s="262"/>
      <c r="D101" s="266"/>
      <c r="E101" s="266"/>
      <c r="F101" s="266"/>
      <c r="G101" s="266"/>
      <c r="I101" s="231"/>
    </row>
    <row r="102" spans="1:9" ht="9">
      <c r="A102" s="273" t="s">
        <v>142</v>
      </c>
      <c r="B102" s="276" t="s">
        <v>145</v>
      </c>
      <c r="C102" s="262" t="s">
        <v>146</v>
      </c>
      <c r="D102" s="266">
        <v>1</v>
      </c>
      <c r="E102" s="266">
        <v>132</v>
      </c>
      <c r="F102" s="266">
        <v>131</v>
      </c>
      <c r="G102" s="266">
        <v>133</v>
      </c>
      <c r="H102" s="283" t="s">
        <v>1799</v>
      </c>
      <c r="I102" s="231"/>
    </row>
    <row r="103" spans="1:9" ht="9">
      <c r="A103" s="273"/>
      <c r="B103" s="276" t="s">
        <v>147</v>
      </c>
      <c r="C103" s="262" t="s">
        <v>148</v>
      </c>
      <c r="D103" s="266"/>
      <c r="E103" s="266"/>
      <c r="F103" s="266"/>
      <c r="G103" s="266"/>
      <c r="I103" s="231"/>
    </row>
    <row r="104" spans="1:9" ht="9">
      <c r="A104" s="273"/>
      <c r="B104" s="276" t="s">
        <v>149</v>
      </c>
      <c r="C104" s="262" t="s">
        <v>150</v>
      </c>
      <c r="D104" s="266">
        <v>3</v>
      </c>
      <c r="E104" s="266">
        <v>378</v>
      </c>
      <c r="F104" s="266">
        <v>378</v>
      </c>
      <c r="G104" s="266">
        <v>378</v>
      </c>
      <c r="H104" s="283" t="s">
        <v>1799</v>
      </c>
      <c r="I104" s="231"/>
    </row>
    <row r="105" spans="1:9" ht="9">
      <c r="A105" s="273" t="s">
        <v>151</v>
      </c>
      <c r="B105" s="262" t="s">
        <v>152</v>
      </c>
      <c r="C105" s="262" t="s">
        <v>153</v>
      </c>
      <c r="D105" s="263">
        <v>2</v>
      </c>
      <c r="E105" s="266">
        <v>212</v>
      </c>
      <c r="F105" s="266">
        <v>233</v>
      </c>
      <c r="G105" s="266">
        <v>233</v>
      </c>
      <c r="H105" s="283" t="s">
        <v>1799</v>
      </c>
      <c r="I105" s="231"/>
    </row>
    <row r="106" spans="1:9" ht="9">
      <c r="A106" s="231"/>
      <c r="B106" s="262" t="s">
        <v>154</v>
      </c>
      <c r="C106" s="262" t="s">
        <v>155</v>
      </c>
      <c r="D106" s="263">
        <v>0</v>
      </c>
      <c r="E106" s="266">
        <v>28</v>
      </c>
      <c r="F106" s="266">
        <v>28</v>
      </c>
      <c r="G106" s="266">
        <v>28</v>
      </c>
      <c r="H106" s="283" t="s">
        <v>1799</v>
      </c>
      <c r="I106" s="231"/>
    </row>
    <row r="107" spans="1:9" ht="9">
      <c r="A107" s="273"/>
      <c r="B107" s="262" t="s">
        <v>156</v>
      </c>
      <c r="C107" s="262" t="s">
        <v>157</v>
      </c>
      <c r="D107" s="263">
        <v>1</v>
      </c>
      <c r="E107" s="266">
        <v>147</v>
      </c>
      <c r="F107" s="266">
        <v>146</v>
      </c>
      <c r="G107" s="266">
        <v>147</v>
      </c>
      <c r="H107" s="283" t="s">
        <v>1799</v>
      </c>
      <c r="I107" s="231"/>
    </row>
    <row r="108" spans="1:9" ht="9">
      <c r="A108" s="273" t="s">
        <v>129</v>
      </c>
      <c r="B108" s="262" t="s">
        <v>158</v>
      </c>
      <c r="C108" s="262" t="s">
        <v>159</v>
      </c>
      <c r="D108" s="263">
        <v>0</v>
      </c>
      <c r="E108" s="266">
        <v>14</v>
      </c>
      <c r="F108" s="266">
        <v>8</v>
      </c>
      <c r="G108" s="266">
        <v>9</v>
      </c>
      <c r="H108" s="283" t="s">
        <v>1799</v>
      </c>
      <c r="I108" s="231"/>
    </row>
    <row r="109" spans="1:9" ht="9">
      <c r="A109" s="267" t="s">
        <v>160</v>
      </c>
      <c r="B109" s="276"/>
      <c r="C109" s="262"/>
      <c r="D109" s="268">
        <f>D113+D116</f>
        <v>6</v>
      </c>
      <c r="E109" s="268">
        <f>E113+E116</f>
        <v>530</v>
      </c>
      <c r="F109" s="268">
        <f>F113+F116</f>
        <v>525</v>
      </c>
      <c r="G109" s="268">
        <f>G113+G116</f>
        <v>526</v>
      </c>
      <c r="I109" s="231"/>
    </row>
    <row r="110" spans="1:9" ht="4.5" customHeight="1">
      <c r="A110" s="269"/>
      <c r="B110" s="270"/>
      <c r="C110" s="271"/>
      <c r="D110" s="231"/>
      <c r="E110" s="231"/>
      <c r="F110" s="231"/>
      <c r="G110" s="231"/>
      <c r="I110" s="231"/>
    </row>
    <row r="111" spans="1:9" ht="9">
      <c r="A111" s="265" t="s">
        <v>522</v>
      </c>
      <c r="B111" s="231"/>
      <c r="C111" s="231"/>
      <c r="D111" s="263">
        <f>D113</f>
        <v>0</v>
      </c>
      <c r="E111" s="263">
        <f>E113</f>
        <v>7</v>
      </c>
      <c r="F111" s="263">
        <f>F113</f>
        <v>7</v>
      </c>
      <c r="G111" s="263">
        <f>G113</f>
        <v>7</v>
      </c>
      <c r="I111" s="231"/>
    </row>
    <row r="112" spans="1:9" ht="4.5" customHeight="1">
      <c r="A112" s="269"/>
      <c r="B112" s="270"/>
      <c r="C112" s="271"/>
      <c r="D112" s="231"/>
      <c r="E112" s="231"/>
      <c r="F112" s="231"/>
      <c r="G112" s="231"/>
      <c r="I112" s="231"/>
    </row>
    <row r="113" spans="1:9" ht="9">
      <c r="A113" s="273" t="s">
        <v>175</v>
      </c>
      <c r="B113" s="276" t="s">
        <v>176</v>
      </c>
      <c r="C113" s="262" t="s">
        <v>177</v>
      </c>
      <c r="D113" s="263">
        <v>0</v>
      </c>
      <c r="E113" s="266">
        <v>7</v>
      </c>
      <c r="F113" s="266">
        <v>7</v>
      </c>
      <c r="G113" s="266">
        <v>7</v>
      </c>
      <c r="I113" s="231"/>
    </row>
    <row r="114" spans="1:9" ht="4.5" customHeight="1">
      <c r="A114" s="269"/>
      <c r="B114" s="270"/>
      <c r="C114" s="271"/>
      <c r="D114" s="231"/>
      <c r="E114" s="231"/>
      <c r="F114" s="231"/>
      <c r="G114" s="231"/>
      <c r="I114" s="231"/>
    </row>
    <row r="115" spans="1:9" ht="9">
      <c r="A115" s="272" t="s">
        <v>523</v>
      </c>
      <c r="B115" s="276"/>
      <c r="C115" s="262"/>
      <c r="D115" s="231"/>
      <c r="E115" s="231"/>
      <c r="F115" s="231"/>
      <c r="G115" s="231"/>
      <c r="I115" s="231"/>
    </row>
    <row r="116" spans="1:9" ht="9">
      <c r="A116" s="272" t="s">
        <v>524</v>
      </c>
      <c r="B116" s="276"/>
      <c r="C116" s="262"/>
      <c r="D116" s="268">
        <f>SUM(D118:D125)</f>
        <v>6</v>
      </c>
      <c r="E116" s="268">
        <f>SUM(E118:E125)</f>
        <v>523</v>
      </c>
      <c r="F116" s="268">
        <f>SUM(F118:F125)</f>
        <v>518</v>
      </c>
      <c r="G116" s="268">
        <f>SUM(G118:G125)</f>
        <v>519</v>
      </c>
      <c r="I116" s="231"/>
    </row>
    <row r="117" spans="1:9" ht="4.5" customHeight="1">
      <c r="A117" s="269"/>
      <c r="B117" s="270"/>
      <c r="C117" s="271"/>
      <c r="D117" s="231"/>
      <c r="E117" s="231"/>
      <c r="F117" s="231"/>
      <c r="G117" s="231"/>
      <c r="I117" s="231"/>
    </row>
    <row r="118" spans="1:9" ht="9">
      <c r="A118" s="273" t="s">
        <v>161</v>
      </c>
      <c r="B118" s="276" t="s">
        <v>162</v>
      </c>
      <c r="C118" s="262" t="s">
        <v>163</v>
      </c>
      <c r="D118" s="266">
        <v>0</v>
      </c>
      <c r="E118" s="266">
        <v>77</v>
      </c>
      <c r="F118" s="266">
        <v>70</v>
      </c>
      <c r="G118" s="266">
        <v>70</v>
      </c>
      <c r="H118" s="283" t="s">
        <v>1799</v>
      </c>
      <c r="I118" s="231"/>
    </row>
    <row r="119" spans="1:9" ht="9">
      <c r="A119" s="273"/>
      <c r="B119" s="276" t="s">
        <v>164</v>
      </c>
      <c r="C119" s="262" t="s">
        <v>165</v>
      </c>
      <c r="D119" s="266">
        <v>1</v>
      </c>
      <c r="E119" s="266">
        <v>52</v>
      </c>
      <c r="F119" s="266">
        <v>51</v>
      </c>
      <c r="G119" s="266">
        <v>52</v>
      </c>
      <c r="H119" s="283" t="s">
        <v>1799</v>
      </c>
      <c r="I119" s="231"/>
    </row>
    <row r="120" spans="1:9" ht="9">
      <c r="A120" s="273"/>
      <c r="B120" s="276" t="s">
        <v>166</v>
      </c>
      <c r="C120" s="262" t="s">
        <v>167</v>
      </c>
      <c r="D120" s="266">
        <v>0</v>
      </c>
      <c r="E120" s="266">
        <v>6</v>
      </c>
      <c r="F120" s="266">
        <v>6</v>
      </c>
      <c r="G120" s="266">
        <v>6</v>
      </c>
      <c r="H120" s="283" t="s">
        <v>1799</v>
      </c>
      <c r="I120" s="231"/>
    </row>
    <row r="121" spans="1:9" ht="9">
      <c r="A121" s="273" t="s">
        <v>168</v>
      </c>
      <c r="B121" s="276" t="s">
        <v>169</v>
      </c>
      <c r="C121" s="262" t="s">
        <v>170</v>
      </c>
      <c r="D121" s="266">
        <v>2</v>
      </c>
      <c r="E121" s="266">
        <v>185</v>
      </c>
      <c r="F121" s="266">
        <v>186</v>
      </c>
      <c r="G121" s="266">
        <v>186</v>
      </c>
      <c r="H121" s="283" t="s">
        <v>1799</v>
      </c>
      <c r="I121" s="231"/>
    </row>
    <row r="122" spans="1:9" ht="9">
      <c r="A122" s="273"/>
      <c r="B122" s="274" t="s">
        <v>531</v>
      </c>
      <c r="C122" s="262" t="s">
        <v>172</v>
      </c>
      <c r="D122" s="266">
        <v>0</v>
      </c>
      <c r="E122" s="266">
        <v>16</v>
      </c>
      <c r="F122" s="266">
        <v>16</v>
      </c>
      <c r="G122" s="266">
        <v>16</v>
      </c>
      <c r="H122" s="283" t="s">
        <v>1799</v>
      </c>
      <c r="I122" s="231"/>
    </row>
    <row r="123" spans="1:9" ht="9">
      <c r="A123" s="273"/>
      <c r="B123" s="276" t="s">
        <v>173</v>
      </c>
      <c r="C123" s="262" t="s">
        <v>174</v>
      </c>
      <c r="D123" s="266">
        <v>1</v>
      </c>
      <c r="E123" s="266">
        <v>77</v>
      </c>
      <c r="F123" s="266">
        <v>77</v>
      </c>
      <c r="G123" s="266">
        <v>77</v>
      </c>
      <c r="H123" s="283" t="s">
        <v>1799</v>
      </c>
      <c r="I123" s="231"/>
    </row>
    <row r="124" spans="1:9" ht="9">
      <c r="A124" s="273" t="s">
        <v>175</v>
      </c>
      <c r="B124" s="276" t="s">
        <v>176</v>
      </c>
      <c r="C124" s="262" t="s">
        <v>177</v>
      </c>
      <c r="D124" s="266">
        <v>0</v>
      </c>
      <c r="E124" s="266">
        <v>29</v>
      </c>
      <c r="F124" s="266">
        <v>29</v>
      </c>
      <c r="G124" s="266">
        <v>29</v>
      </c>
      <c r="H124" s="283" t="s">
        <v>1799</v>
      </c>
      <c r="I124" s="231"/>
    </row>
    <row r="125" spans="1:9" ht="9">
      <c r="A125" s="273"/>
      <c r="B125" s="276" t="s">
        <v>178</v>
      </c>
      <c r="C125" s="262" t="s">
        <v>179</v>
      </c>
      <c r="D125" s="266">
        <v>2</v>
      </c>
      <c r="E125" s="266">
        <v>81</v>
      </c>
      <c r="F125" s="266">
        <v>83</v>
      </c>
      <c r="G125" s="266">
        <v>83</v>
      </c>
      <c r="H125" s="283" t="s">
        <v>1799</v>
      </c>
      <c r="I125" s="231"/>
    </row>
    <row r="126" spans="1:9" ht="9">
      <c r="A126" s="273"/>
      <c r="B126" s="276"/>
      <c r="C126" s="262"/>
      <c r="D126" s="228"/>
      <c r="E126" s="229"/>
      <c r="F126" s="266"/>
      <c r="G126" s="266"/>
      <c r="H126" s="266"/>
      <c r="I126" s="266"/>
    </row>
    <row r="127" spans="1:9" ht="9">
      <c r="A127" s="267" t="s">
        <v>180</v>
      </c>
      <c r="B127" s="276"/>
      <c r="C127" s="262"/>
      <c r="D127" s="268">
        <f>D130</f>
        <v>30</v>
      </c>
      <c r="E127" s="268">
        <f>E130</f>
        <v>2315</v>
      </c>
      <c r="F127" s="268">
        <f>F130</f>
        <v>2334</v>
      </c>
      <c r="G127" s="268">
        <f>G130</f>
        <v>2355</v>
      </c>
      <c r="H127" s="266"/>
      <c r="I127" s="266"/>
    </row>
    <row r="128" spans="1:9" ht="4.5" customHeight="1">
      <c r="A128" s="269"/>
      <c r="B128" s="270"/>
      <c r="C128" s="271"/>
      <c r="D128" s="231"/>
      <c r="E128" s="231"/>
      <c r="F128" s="231"/>
      <c r="G128" s="231"/>
      <c r="I128" s="231"/>
    </row>
    <row r="129" spans="1:9" ht="9">
      <c r="A129" s="272" t="s">
        <v>523</v>
      </c>
      <c r="B129" s="276"/>
      <c r="C129" s="262"/>
      <c r="D129" s="231"/>
      <c r="E129" s="231"/>
      <c r="F129" s="231"/>
      <c r="G129" s="231"/>
      <c r="I129" s="231"/>
    </row>
    <row r="130" spans="1:7" ht="9">
      <c r="A130" s="272" t="s">
        <v>524</v>
      </c>
      <c r="B130" s="276"/>
      <c r="C130" s="262"/>
      <c r="D130" s="243">
        <f>SUM(D132:D138)</f>
        <v>30</v>
      </c>
      <c r="E130" s="243">
        <f>SUM(E132:E138)</f>
        <v>2315</v>
      </c>
      <c r="F130" s="243">
        <f>SUM(F132:F138)</f>
        <v>2334</v>
      </c>
      <c r="G130" s="243">
        <f>SUM(G132:G138)</f>
        <v>2355</v>
      </c>
    </row>
    <row r="131" spans="1:9" ht="4.5" customHeight="1">
      <c r="A131" s="269"/>
      <c r="B131" s="270"/>
      <c r="C131" s="271"/>
      <c r="D131" s="231"/>
      <c r="E131" s="231"/>
      <c r="F131" s="231"/>
      <c r="G131" s="231"/>
      <c r="I131" s="231"/>
    </row>
    <row r="132" spans="1:9" ht="9">
      <c r="A132" s="273" t="s">
        <v>181</v>
      </c>
      <c r="B132" s="276" t="s">
        <v>182</v>
      </c>
      <c r="C132" s="262" t="s">
        <v>183</v>
      </c>
      <c r="D132" s="266">
        <v>3</v>
      </c>
      <c r="E132" s="266">
        <v>275</v>
      </c>
      <c r="F132" s="266">
        <v>275</v>
      </c>
      <c r="G132" s="266">
        <v>275</v>
      </c>
      <c r="H132" s="283" t="s">
        <v>1799</v>
      </c>
      <c r="I132" s="231"/>
    </row>
    <row r="133" spans="1:9" ht="9">
      <c r="A133" s="273"/>
      <c r="B133" s="276" t="s">
        <v>184</v>
      </c>
      <c r="C133" s="262" t="s">
        <v>185</v>
      </c>
      <c r="D133" s="266">
        <v>6</v>
      </c>
      <c r="E133" s="266">
        <v>568</v>
      </c>
      <c r="F133" s="266">
        <v>586</v>
      </c>
      <c r="G133" s="266">
        <v>588</v>
      </c>
      <c r="H133" s="283" t="s">
        <v>1799</v>
      </c>
      <c r="I133" s="231"/>
    </row>
    <row r="134" spans="1:9" ht="9">
      <c r="A134" s="273"/>
      <c r="B134" s="276" t="s">
        <v>532</v>
      </c>
      <c r="C134" s="274" t="s">
        <v>533</v>
      </c>
      <c r="D134" s="266">
        <v>0</v>
      </c>
      <c r="E134" s="266">
        <v>6</v>
      </c>
      <c r="F134" s="266">
        <v>5</v>
      </c>
      <c r="G134" s="266">
        <v>5</v>
      </c>
      <c r="H134" s="283" t="s">
        <v>1799</v>
      </c>
      <c r="I134" s="231"/>
    </row>
    <row r="135" spans="1:9" ht="9">
      <c r="A135" s="273"/>
      <c r="B135" s="276" t="s">
        <v>186</v>
      </c>
      <c r="C135" s="262" t="s">
        <v>187</v>
      </c>
      <c r="D135" s="266">
        <v>1</v>
      </c>
      <c r="E135" s="266">
        <v>126</v>
      </c>
      <c r="F135" s="266">
        <v>126</v>
      </c>
      <c r="G135" s="266">
        <v>127</v>
      </c>
      <c r="H135" s="283" t="s">
        <v>1799</v>
      </c>
      <c r="I135" s="231"/>
    </row>
    <row r="136" spans="1:9" ht="9">
      <c r="A136" s="273"/>
      <c r="B136" s="276" t="s">
        <v>188</v>
      </c>
      <c r="C136" s="262" t="s">
        <v>189</v>
      </c>
      <c r="D136" s="266">
        <v>8</v>
      </c>
      <c r="E136" s="266">
        <v>703</v>
      </c>
      <c r="F136" s="266">
        <v>710</v>
      </c>
      <c r="G136" s="266">
        <v>710</v>
      </c>
      <c r="H136" s="283" t="s">
        <v>1799</v>
      </c>
      <c r="I136" s="231"/>
    </row>
    <row r="137" spans="1:9" ht="9">
      <c r="A137" s="273"/>
      <c r="B137" s="276" t="s">
        <v>190</v>
      </c>
      <c r="C137" s="262" t="s">
        <v>191</v>
      </c>
      <c r="D137" s="243">
        <v>1</v>
      </c>
      <c r="E137" s="243">
        <v>83</v>
      </c>
      <c r="F137" s="243">
        <v>82</v>
      </c>
      <c r="G137" s="243">
        <v>83</v>
      </c>
      <c r="H137" s="283" t="s">
        <v>1799</v>
      </c>
      <c r="I137" s="231"/>
    </row>
    <row r="138" spans="1:9" ht="9">
      <c r="A138" s="273" t="s">
        <v>192</v>
      </c>
      <c r="B138" s="276" t="s">
        <v>193</v>
      </c>
      <c r="C138" s="262" t="s">
        <v>194</v>
      </c>
      <c r="D138" s="266">
        <v>11</v>
      </c>
      <c r="E138" s="266">
        <v>554</v>
      </c>
      <c r="F138" s="266">
        <v>550</v>
      </c>
      <c r="G138" s="266">
        <v>567</v>
      </c>
      <c r="H138" s="283" t="s">
        <v>1799</v>
      </c>
      <c r="I138" s="231"/>
    </row>
    <row r="139" spans="1:3" ht="7.5" customHeight="1">
      <c r="A139" s="231"/>
      <c r="B139" s="274"/>
      <c r="C139" s="274"/>
    </row>
    <row r="140" spans="1:7" ht="9">
      <c r="A140" s="267" t="s">
        <v>195</v>
      </c>
      <c r="B140" s="274"/>
      <c r="C140" s="274"/>
      <c r="D140" s="243">
        <f>D143</f>
        <v>2</v>
      </c>
      <c r="E140" s="243">
        <f>E143</f>
        <v>347</v>
      </c>
      <c r="F140" s="243">
        <f>F143</f>
        <v>314</v>
      </c>
      <c r="G140" s="243">
        <f>G143</f>
        <v>316</v>
      </c>
    </row>
    <row r="141" spans="1:9" ht="2.25" customHeight="1">
      <c r="A141" s="269"/>
      <c r="B141" s="270"/>
      <c r="C141" s="271"/>
      <c r="D141" s="231"/>
      <c r="E141" s="231"/>
      <c r="F141" s="231"/>
      <c r="G141" s="231"/>
      <c r="I141" s="231"/>
    </row>
    <row r="142" spans="1:3" ht="9">
      <c r="A142" s="272" t="s">
        <v>523</v>
      </c>
      <c r="B142" s="274"/>
      <c r="C142" s="274"/>
    </row>
    <row r="143" spans="1:7" ht="9">
      <c r="A143" s="272" t="s">
        <v>524</v>
      </c>
      <c r="B143" s="274"/>
      <c r="C143" s="274"/>
      <c r="D143" s="243">
        <f>SUM(D145:D150)</f>
        <v>2</v>
      </c>
      <c r="E143" s="243">
        <f>SUM(E145:E150)</f>
        <v>347</v>
      </c>
      <c r="F143" s="243">
        <f>SUM(F145:F150)</f>
        <v>314</v>
      </c>
      <c r="G143" s="243">
        <f>SUM(G145:G150)</f>
        <v>316</v>
      </c>
    </row>
    <row r="144" spans="1:9" ht="4.5" customHeight="1">
      <c r="A144" s="269"/>
      <c r="B144" s="270"/>
      <c r="C144" s="271"/>
      <c r="D144" s="231"/>
      <c r="E144" s="231"/>
      <c r="F144" s="231"/>
      <c r="G144" s="231"/>
      <c r="I144" s="231"/>
    </row>
    <row r="145" spans="1:9" ht="9">
      <c r="A145" s="273" t="s">
        <v>196</v>
      </c>
      <c r="B145" s="274" t="s">
        <v>534</v>
      </c>
      <c r="C145" s="262" t="s">
        <v>198</v>
      </c>
      <c r="D145" s="266">
        <v>0</v>
      </c>
      <c r="E145" s="266">
        <v>21</v>
      </c>
      <c r="F145" s="266">
        <v>20</v>
      </c>
      <c r="G145" s="266">
        <v>21</v>
      </c>
      <c r="H145" s="283" t="s">
        <v>1799</v>
      </c>
      <c r="I145" s="231"/>
    </row>
    <row r="146" spans="1:9" ht="9">
      <c r="A146" s="273"/>
      <c r="B146" s="276" t="s">
        <v>199</v>
      </c>
      <c r="C146" s="262" t="s">
        <v>200</v>
      </c>
      <c r="D146" s="266">
        <v>0</v>
      </c>
      <c r="E146" s="266">
        <v>30</v>
      </c>
      <c r="F146" s="266">
        <v>32</v>
      </c>
      <c r="G146" s="266">
        <v>32</v>
      </c>
      <c r="H146" s="283" t="s">
        <v>1799</v>
      </c>
      <c r="I146" s="231"/>
    </row>
    <row r="147" spans="1:9" ht="9">
      <c r="A147" s="273" t="s">
        <v>201</v>
      </c>
      <c r="B147" s="276" t="s">
        <v>204</v>
      </c>
      <c r="C147" s="262" t="s">
        <v>205</v>
      </c>
      <c r="D147" s="266">
        <v>1</v>
      </c>
      <c r="E147" s="266">
        <v>95</v>
      </c>
      <c r="F147" s="266">
        <v>95</v>
      </c>
      <c r="G147" s="266">
        <v>95</v>
      </c>
      <c r="H147" s="283" t="s">
        <v>1799</v>
      </c>
      <c r="I147" s="231"/>
    </row>
    <row r="148" spans="1:9" ht="9">
      <c r="A148" s="273"/>
      <c r="B148" s="276" t="s">
        <v>206</v>
      </c>
      <c r="C148" s="262" t="s">
        <v>207</v>
      </c>
      <c r="D148" s="266">
        <v>0</v>
      </c>
      <c r="E148" s="266">
        <v>67</v>
      </c>
      <c r="F148" s="266">
        <v>40</v>
      </c>
      <c r="G148" s="266">
        <v>40</v>
      </c>
      <c r="H148" s="283" t="s">
        <v>1799</v>
      </c>
      <c r="I148" s="231"/>
    </row>
    <row r="149" spans="1:9" ht="9">
      <c r="A149" s="273"/>
      <c r="B149" s="276" t="s">
        <v>208</v>
      </c>
      <c r="C149" s="262" t="s">
        <v>209</v>
      </c>
      <c r="D149" s="266">
        <v>0</v>
      </c>
      <c r="E149" s="266">
        <v>91</v>
      </c>
      <c r="F149" s="266">
        <v>86</v>
      </c>
      <c r="G149" s="266">
        <v>86</v>
      </c>
      <c r="H149" s="283" t="s">
        <v>1799</v>
      </c>
      <c r="I149" s="231"/>
    </row>
    <row r="150" spans="1:9" ht="9">
      <c r="A150" s="273" t="s">
        <v>129</v>
      </c>
      <c r="B150" s="262" t="s">
        <v>210</v>
      </c>
      <c r="C150" s="262" t="s">
        <v>211</v>
      </c>
      <c r="D150" s="263">
        <v>1</v>
      </c>
      <c r="E150" s="266">
        <v>43</v>
      </c>
      <c r="F150" s="266">
        <v>41</v>
      </c>
      <c r="G150" s="266">
        <v>42</v>
      </c>
      <c r="H150" s="283" t="s">
        <v>1799</v>
      </c>
      <c r="I150" s="231"/>
    </row>
    <row r="151" spans="1:3" ht="7.5" customHeight="1">
      <c r="A151" s="231"/>
      <c r="B151" s="231"/>
      <c r="C151" s="231"/>
    </row>
    <row r="152" spans="1:7" ht="9">
      <c r="A152" s="267" t="s">
        <v>212</v>
      </c>
      <c r="B152" s="276"/>
      <c r="C152" s="262"/>
      <c r="D152" s="243">
        <f>SUM(D159+D154)</f>
        <v>9</v>
      </c>
      <c r="E152" s="243">
        <f>SUM(E159+E154)</f>
        <v>894</v>
      </c>
      <c r="F152" s="243">
        <f>SUM(F159+F154)</f>
        <v>897</v>
      </c>
      <c r="G152" s="243">
        <f>SUM(G159+G154)</f>
        <v>899</v>
      </c>
    </row>
    <row r="153" spans="1:9" ht="2.25" customHeight="1">
      <c r="A153" s="269"/>
      <c r="B153" s="270"/>
      <c r="C153" s="271"/>
      <c r="D153" s="231"/>
      <c r="E153" s="231"/>
      <c r="F153" s="231"/>
      <c r="G153" s="231"/>
      <c r="I153" s="231"/>
    </row>
    <row r="154" spans="1:7" ht="9">
      <c r="A154" s="265" t="s">
        <v>522</v>
      </c>
      <c r="B154" s="276"/>
      <c r="C154" s="262"/>
      <c r="D154" s="243">
        <f>SUM(D156)</f>
        <v>0</v>
      </c>
      <c r="E154" s="243">
        <f>SUM(E156)</f>
        <v>0</v>
      </c>
      <c r="F154" s="243">
        <f>SUM(F156)</f>
        <v>0</v>
      </c>
      <c r="G154" s="243">
        <f>SUM(G156)</f>
        <v>0</v>
      </c>
    </row>
    <row r="155" spans="1:9" ht="3" customHeight="1">
      <c r="A155" s="269"/>
      <c r="B155" s="270"/>
      <c r="C155" s="271"/>
      <c r="D155" s="231"/>
      <c r="E155" s="231"/>
      <c r="F155" s="231"/>
      <c r="G155" s="231"/>
      <c r="I155" s="231"/>
    </row>
    <row r="156" spans="1:7" ht="9">
      <c r="A156" s="273" t="s">
        <v>213</v>
      </c>
      <c r="B156" s="276" t="s">
        <v>220</v>
      </c>
      <c r="C156" s="262" t="s">
        <v>221</v>
      </c>
      <c r="D156" s="243">
        <v>0</v>
      </c>
      <c r="E156" s="243">
        <v>0</v>
      </c>
      <c r="F156" s="243">
        <v>0</v>
      </c>
      <c r="G156" s="243">
        <v>0</v>
      </c>
    </row>
    <row r="157" spans="1:9" ht="2.25" customHeight="1">
      <c r="A157" s="269"/>
      <c r="B157" s="270"/>
      <c r="C157" s="271"/>
      <c r="D157" s="231"/>
      <c r="E157" s="231"/>
      <c r="F157" s="231"/>
      <c r="G157" s="231"/>
      <c r="I157" s="231"/>
    </row>
    <row r="158" spans="1:3" ht="9">
      <c r="A158" s="272" t="s">
        <v>523</v>
      </c>
      <c r="B158" s="276"/>
      <c r="C158" s="262"/>
    </row>
    <row r="159" spans="1:7" ht="9">
      <c r="A159" s="272" t="s">
        <v>524</v>
      </c>
      <c r="B159" s="276"/>
      <c r="C159" s="262"/>
      <c r="D159" s="243">
        <f>SUM(D161:D165)</f>
        <v>9</v>
      </c>
      <c r="E159" s="243">
        <f>SUM(E161:E165)</f>
        <v>894</v>
      </c>
      <c r="F159" s="243">
        <f>SUM(F161:F165)</f>
        <v>897</v>
      </c>
      <c r="G159" s="243">
        <f>SUM(G161:G165)</f>
        <v>899</v>
      </c>
    </row>
    <row r="160" spans="1:9" ht="4.5" customHeight="1">
      <c r="A160" s="269"/>
      <c r="B160" s="270"/>
      <c r="C160" s="271"/>
      <c r="D160" s="231"/>
      <c r="E160" s="231"/>
      <c r="F160" s="231"/>
      <c r="G160" s="231"/>
      <c r="I160" s="231"/>
    </row>
    <row r="161" spans="1:9" ht="9">
      <c r="A161" s="273" t="s">
        <v>213</v>
      </c>
      <c r="B161" s="276" t="s">
        <v>214</v>
      </c>
      <c r="C161" s="262" t="s">
        <v>215</v>
      </c>
      <c r="D161" s="266">
        <v>0</v>
      </c>
      <c r="E161" s="266">
        <v>24</v>
      </c>
      <c r="F161" s="266">
        <v>24</v>
      </c>
      <c r="G161" s="266">
        <v>24</v>
      </c>
      <c r="H161" s="283" t="s">
        <v>1799</v>
      </c>
      <c r="I161" s="231"/>
    </row>
    <row r="162" spans="1:9" ht="9">
      <c r="A162" s="273"/>
      <c r="B162" s="276" t="s">
        <v>216</v>
      </c>
      <c r="C162" s="262" t="s">
        <v>217</v>
      </c>
      <c r="D162" s="266">
        <v>2</v>
      </c>
      <c r="E162" s="266">
        <v>240</v>
      </c>
      <c r="F162" s="266">
        <v>241</v>
      </c>
      <c r="G162" s="266">
        <v>241</v>
      </c>
      <c r="H162" s="283" t="s">
        <v>1799</v>
      </c>
      <c r="I162" s="231"/>
    </row>
    <row r="163" spans="1:9" ht="9">
      <c r="A163" s="231"/>
      <c r="B163" s="700" t="s">
        <v>693</v>
      </c>
      <c r="C163" s="262" t="s">
        <v>219</v>
      </c>
      <c r="D163" s="266">
        <v>1</v>
      </c>
      <c r="E163" s="266">
        <v>113</v>
      </c>
      <c r="F163" s="266">
        <v>114</v>
      </c>
      <c r="G163" s="266">
        <v>114</v>
      </c>
      <c r="H163" s="283" t="s">
        <v>1799</v>
      </c>
      <c r="I163" s="231"/>
    </row>
    <row r="164" spans="1:9" ht="9">
      <c r="A164" s="273"/>
      <c r="B164" s="276" t="s">
        <v>535</v>
      </c>
      <c r="C164" s="262" t="s">
        <v>536</v>
      </c>
      <c r="D164" s="266">
        <v>5</v>
      </c>
      <c r="E164" s="266">
        <v>496</v>
      </c>
      <c r="F164" s="266">
        <v>497</v>
      </c>
      <c r="G164" s="266">
        <v>499</v>
      </c>
      <c r="H164" s="283" t="s">
        <v>1799</v>
      </c>
      <c r="I164" s="231"/>
    </row>
    <row r="165" spans="1:9" ht="9">
      <c r="A165" s="273"/>
      <c r="B165" s="276" t="s">
        <v>220</v>
      </c>
      <c r="C165" s="262" t="s">
        <v>221</v>
      </c>
      <c r="D165" s="266">
        <v>1</v>
      </c>
      <c r="E165" s="266">
        <v>21</v>
      </c>
      <c r="F165" s="266">
        <v>21</v>
      </c>
      <c r="G165" s="266">
        <v>21</v>
      </c>
      <c r="H165" s="283" t="s">
        <v>1799</v>
      </c>
      <c r="I165" s="231"/>
    </row>
    <row r="166" spans="1:9" ht="9">
      <c r="A166" s="273"/>
      <c r="B166" s="276"/>
      <c r="C166" s="262"/>
      <c r="D166" s="266"/>
      <c r="E166" s="266"/>
      <c r="F166" s="266"/>
      <c r="G166" s="266"/>
      <c r="I166" s="231"/>
    </row>
    <row r="167" spans="1:3" ht="9">
      <c r="A167" s="267"/>
      <c r="B167" s="276"/>
      <c r="C167" s="262"/>
    </row>
    <row r="168" spans="1:9" ht="4.5" customHeight="1">
      <c r="A168" s="269"/>
      <c r="B168" s="270"/>
      <c r="C168" s="271"/>
      <c r="D168" s="231"/>
      <c r="E168" s="231"/>
      <c r="F168" s="231"/>
      <c r="G168" s="231"/>
      <c r="I168" s="231"/>
    </row>
    <row r="169" spans="1:7" ht="9">
      <c r="A169" s="267" t="s">
        <v>222</v>
      </c>
      <c r="B169" s="276"/>
      <c r="C169" s="262"/>
      <c r="D169" s="243">
        <f>D172</f>
        <v>6</v>
      </c>
      <c r="E169" s="243">
        <f>E172</f>
        <v>469</v>
      </c>
      <c r="F169" s="243">
        <f>F172</f>
        <v>462</v>
      </c>
      <c r="G169" s="243">
        <f>G172</f>
        <v>465</v>
      </c>
    </row>
    <row r="170" spans="1:9" ht="4.5" customHeight="1">
      <c r="A170" s="269"/>
      <c r="B170" s="270"/>
      <c r="C170" s="271"/>
      <c r="D170" s="231"/>
      <c r="E170" s="231"/>
      <c r="F170" s="231"/>
      <c r="G170" s="231"/>
      <c r="I170" s="231"/>
    </row>
    <row r="171" spans="1:3" ht="9">
      <c r="A171" s="272" t="s">
        <v>523</v>
      </c>
      <c r="B171" s="276"/>
      <c r="C171" s="262"/>
    </row>
    <row r="172" spans="1:7" ht="9">
      <c r="A172" s="272" t="s">
        <v>524</v>
      </c>
      <c r="B172" s="276"/>
      <c r="C172" s="262"/>
      <c r="D172" s="243">
        <f>SUM(D174:D178)</f>
        <v>6</v>
      </c>
      <c r="E172" s="243">
        <f>SUM(E174:E178)</f>
        <v>469</v>
      </c>
      <c r="F172" s="243">
        <f>SUM(F174:F178)</f>
        <v>462</v>
      </c>
      <c r="G172" s="243">
        <f>SUM(G174:G178)</f>
        <v>465</v>
      </c>
    </row>
    <row r="173" spans="1:9" ht="4.5" customHeight="1">
      <c r="A173" s="269"/>
      <c r="B173" s="270"/>
      <c r="C173" s="271"/>
      <c r="D173" s="231"/>
      <c r="E173" s="231"/>
      <c r="F173" s="231"/>
      <c r="G173" s="231"/>
      <c r="I173" s="231"/>
    </row>
    <row r="174" spans="1:9" ht="9">
      <c r="A174" s="273" t="s">
        <v>223</v>
      </c>
      <c r="B174" s="276" t="s">
        <v>224</v>
      </c>
      <c r="C174" s="262" t="s">
        <v>225</v>
      </c>
      <c r="D174" s="266">
        <v>1</v>
      </c>
      <c r="E174" s="266">
        <v>102</v>
      </c>
      <c r="F174" s="266">
        <v>103</v>
      </c>
      <c r="G174" s="266">
        <v>103</v>
      </c>
      <c r="H174" s="283" t="s">
        <v>1799</v>
      </c>
      <c r="I174" s="231"/>
    </row>
    <row r="175" spans="1:9" ht="9">
      <c r="A175" s="273" t="s">
        <v>226</v>
      </c>
      <c r="B175" s="274" t="s">
        <v>505</v>
      </c>
      <c r="C175" s="262" t="s">
        <v>228</v>
      </c>
      <c r="D175" s="266">
        <v>2</v>
      </c>
      <c r="E175" s="266">
        <v>59</v>
      </c>
      <c r="F175" s="266">
        <v>59</v>
      </c>
      <c r="G175" s="266">
        <v>61</v>
      </c>
      <c r="H175" s="283" t="s">
        <v>1799</v>
      </c>
      <c r="I175" s="231"/>
    </row>
    <row r="176" spans="1:9" ht="9">
      <c r="A176" s="273" t="s">
        <v>231</v>
      </c>
      <c r="B176" s="276" t="s">
        <v>234</v>
      </c>
      <c r="C176" s="262" t="s">
        <v>235</v>
      </c>
      <c r="D176" s="266">
        <v>0</v>
      </c>
      <c r="E176" s="266">
        <v>36</v>
      </c>
      <c r="F176" s="266">
        <v>34</v>
      </c>
      <c r="G176" s="266">
        <v>34</v>
      </c>
      <c r="H176" s="283" t="s">
        <v>1799</v>
      </c>
      <c r="I176" s="231"/>
    </row>
    <row r="177" spans="1:9" ht="9">
      <c r="A177" s="273"/>
      <c r="B177" s="276" t="s">
        <v>236</v>
      </c>
      <c r="C177" s="262" t="s">
        <v>237</v>
      </c>
      <c r="D177" s="266">
        <v>2</v>
      </c>
      <c r="E177" s="266">
        <v>233</v>
      </c>
      <c r="F177" s="266">
        <v>234</v>
      </c>
      <c r="G177" s="266">
        <v>234</v>
      </c>
      <c r="H177" s="283" t="s">
        <v>1799</v>
      </c>
      <c r="I177" s="231"/>
    </row>
    <row r="178" spans="1:9" ht="9">
      <c r="A178" s="273"/>
      <c r="B178" s="276" t="s">
        <v>238</v>
      </c>
      <c r="C178" s="262" t="s">
        <v>239</v>
      </c>
      <c r="D178" s="266">
        <v>1</v>
      </c>
      <c r="E178" s="266">
        <v>39</v>
      </c>
      <c r="F178" s="266">
        <v>32</v>
      </c>
      <c r="G178" s="266">
        <v>33</v>
      </c>
      <c r="H178" s="283" t="s">
        <v>1799</v>
      </c>
      <c r="I178" s="231"/>
    </row>
    <row r="179" spans="1:3" ht="9">
      <c r="A179" s="273"/>
      <c r="B179" s="276"/>
      <c r="C179" s="262"/>
    </row>
    <row r="180" spans="1:7" ht="9">
      <c r="A180" s="267" t="s">
        <v>240</v>
      </c>
      <c r="B180" s="276"/>
      <c r="C180" s="262"/>
      <c r="D180" s="243">
        <f>D183</f>
        <v>3</v>
      </c>
      <c r="E180" s="243">
        <f>E183</f>
        <v>377</v>
      </c>
      <c r="F180" s="243">
        <f>F183</f>
        <v>374</v>
      </c>
      <c r="G180" s="243">
        <f>G183</f>
        <v>377</v>
      </c>
    </row>
    <row r="181" spans="1:9" ht="4.5" customHeight="1">
      <c r="A181" s="269"/>
      <c r="B181" s="270"/>
      <c r="C181" s="271"/>
      <c r="D181" s="231"/>
      <c r="E181" s="231"/>
      <c r="F181" s="231"/>
      <c r="G181" s="231"/>
      <c r="I181" s="231"/>
    </row>
    <row r="182" spans="1:3" ht="9">
      <c r="A182" s="272" t="s">
        <v>523</v>
      </c>
      <c r="B182" s="276"/>
      <c r="C182" s="262"/>
    </row>
    <row r="183" spans="1:7" ht="9">
      <c r="A183" s="272" t="s">
        <v>524</v>
      </c>
      <c r="B183" s="276"/>
      <c r="C183" s="262"/>
      <c r="D183" s="243">
        <f>SUM(D185:D192)</f>
        <v>3</v>
      </c>
      <c r="E183" s="243">
        <f>SUM(E185:E192)</f>
        <v>377</v>
      </c>
      <c r="F183" s="243">
        <f>SUM(F185:F192)</f>
        <v>374</v>
      </c>
      <c r="G183" s="243">
        <f>SUM(G185:G192)</f>
        <v>377</v>
      </c>
    </row>
    <row r="184" spans="1:3" ht="9">
      <c r="A184" s="267"/>
      <c r="B184" s="276"/>
      <c r="C184" s="262"/>
    </row>
    <row r="185" spans="2:9" ht="9">
      <c r="B185" s="276"/>
      <c r="C185" s="262"/>
      <c r="I185" s="231"/>
    </row>
    <row r="186" spans="1:9" ht="9">
      <c r="A186" s="273" t="s">
        <v>223</v>
      </c>
      <c r="B186" s="276" t="s">
        <v>445</v>
      </c>
      <c r="C186" s="274" t="s">
        <v>446</v>
      </c>
      <c r="D186" s="266">
        <v>0</v>
      </c>
      <c r="E186" s="266">
        <v>5</v>
      </c>
      <c r="F186" s="266">
        <v>5</v>
      </c>
      <c r="G186" s="266">
        <v>5</v>
      </c>
      <c r="H186" s="283" t="s">
        <v>1799</v>
      </c>
      <c r="I186" s="231"/>
    </row>
    <row r="187" spans="1:9" ht="9">
      <c r="A187" s="273"/>
      <c r="B187" s="274" t="s">
        <v>537</v>
      </c>
      <c r="C187" s="274" t="s">
        <v>538</v>
      </c>
      <c r="D187" s="266">
        <v>0</v>
      </c>
      <c r="E187" s="266">
        <v>105</v>
      </c>
      <c r="F187" s="266">
        <v>105</v>
      </c>
      <c r="G187" s="266">
        <v>105</v>
      </c>
      <c r="H187" s="283" t="s">
        <v>1799</v>
      </c>
      <c r="I187" s="231"/>
    </row>
    <row r="188" spans="1:9" ht="9">
      <c r="A188" s="273"/>
      <c r="B188" s="276" t="s">
        <v>243</v>
      </c>
      <c r="C188" s="262" t="s">
        <v>244</v>
      </c>
      <c r="D188" s="266">
        <v>0</v>
      </c>
      <c r="E188" s="266">
        <v>5</v>
      </c>
      <c r="F188" s="266">
        <v>5</v>
      </c>
      <c r="G188" s="266">
        <v>5</v>
      </c>
      <c r="H188" s="283" t="s">
        <v>1799</v>
      </c>
      <c r="I188" s="231"/>
    </row>
    <row r="189" spans="1:9" ht="9">
      <c r="A189" s="273"/>
      <c r="B189" s="276" t="s">
        <v>245</v>
      </c>
      <c r="C189" s="262" t="s">
        <v>246</v>
      </c>
      <c r="D189" s="266">
        <v>0</v>
      </c>
      <c r="E189" s="266">
        <v>12</v>
      </c>
      <c r="F189" s="266">
        <v>11</v>
      </c>
      <c r="G189" s="266">
        <v>12</v>
      </c>
      <c r="H189" s="283" t="s">
        <v>1799</v>
      </c>
      <c r="I189" s="231"/>
    </row>
    <row r="190" spans="1:9" ht="9">
      <c r="A190" s="273" t="s">
        <v>231</v>
      </c>
      <c r="B190" s="276" t="s">
        <v>247</v>
      </c>
      <c r="C190" s="262" t="s">
        <v>248</v>
      </c>
      <c r="D190" s="266">
        <v>0</v>
      </c>
      <c r="E190" s="266">
        <v>27</v>
      </c>
      <c r="F190" s="266">
        <v>26</v>
      </c>
      <c r="G190" s="266">
        <v>27</v>
      </c>
      <c r="H190" s="283" t="s">
        <v>1799</v>
      </c>
      <c r="I190" s="231"/>
    </row>
    <row r="191" spans="1:9" ht="9">
      <c r="A191" s="273" t="s">
        <v>249</v>
      </c>
      <c r="B191" s="276" t="s">
        <v>250</v>
      </c>
      <c r="C191" s="262" t="s">
        <v>251</v>
      </c>
      <c r="D191" s="266">
        <v>1</v>
      </c>
      <c r="E191" s="266">
        <v>30</v>
      </c>
      <c r="F191" s="266">
        <v>29</v>
      </c>
      <c r="G191" s="266">
        <v>30</v>
      </c>
      <c r="H191" s="283" t="s">
        <v>1799</v>
      </c>
      <c r="I191" s="231"/>
    </row>
    <row r="192" spans="1:9" ht="9">
      <c r="A192" s="231"/>
      <c r="B192" s="276" t="s">
        <v>252</v>
      </c>
      <c r="C192" s="262" t="s">
        <v>253</v>
      </c>
      <c r="D192" s="266">
        <v>2</v>
      </c>
      <c r="E192" s="266">
        <v>193</v>
      </c>
      <c r="F192" s="266">
        <v>193</v>
      </c>
      <c r="G192" s="266">
        <v>193</v>
      </c>
      <c r="H192" s="283" t="s">
        <v>1799</v>
      </c>
      <c r="I192" s="231"/>
    </row>
    <row r="193" spans="1:9" ht="9">
      <c r="A193" s="231"/>
      <c r="B193" s="231"/>
      <c r="C193" s="231"/>
      <c r="D193" s="231"/>
      <c r="E193" s="231"/>
      <c r="F193" s="231"/>
      <c r="G193" s="231"/>
      <c r="H193" s="266"/>
      <c r="I193" s="266"/>
    </row>
    <row r="194" spans="1:7" ht="9">
      <c r="A194" s="267" t="s">
        <v>256</v>
      </c>
      <c r="B194" s="276"/>
      <c r="C194" s="262"/>
      <c r="D194" s="243">
        <f>D196+D202</f>
        <v>8</v>
      </c>
      <c r="E194" s="243">
        <f>E196+E202</f>
        <v>734</v>
      </c>
      <c r="F194" s="243">
        <f>F196+F202</f>
        <v>735</v>
      </c>
      <c r="G194" s="243">
        <f>G196+G202</f>
        <v>736</v>
      </c>
    </row>
    <row r="195" spans="1:9" ht="4.5" customHeight="1">
      <c r="A195" s="269"/>
      <c r="B195" s="270"/>
      <c r="C195" s="271"/>
      <c r="D195" s="231"/>
      <c r="E195" s="231"/>
      <c r="F195" s="231"/>
      <c r="G195" s="231"/>
      <c r="I195" s="231"/>
    </row>
    <row r="196" spans="1:7" ht="9">
      <c r="A196" s="272" t="s">
        <v>522</v>
      </c>
      <c r="B196" s="228"/>
      <c r="C196" s="229"/>
      <c r="D196" s="243">
        <f>D199</f>
        <v>0</v>
      </c>
      <c r="E196" s="243">
        <f>E199</f>
        <v>12</v>
      </c>
      <c r="F196" s="243">
        <f>F199</f>
        <v>13</v>
      </c>
      <c r="G196" s="243">
        <f>G199</f>
        <v>13</v>
      </c>
    </row>
    <row r="197" spans="1:9" ht="4.5" customHeight="1">
      <c r="A197" s="269"/>
      <c r="B197" s="270"/>
      <c r="C197" s="271"/>
      <c r="D197" s="231"/>
      <c r="E197" s="231"/>
      <c r="F197" s="231"/>
      <c r="G197" s="231"/>
      <c r="I197" s="231"/>
    </row>
    <row r="198" spans="1:9" ht="9">
      <c r="A198" s="273" t="s">
        <v>262</v>
      </c>
      <c r="B198" s="278" t="s">
        <v>263</v>
      </c>
      <c r="C198" s="279" t="s">
        <v>264</v>
      </c>
      <c r="D198" s="266"/>
      <c r="E198" s="266"/>
      <c r="F198" s="266"/>
      <c r="G198" s="266"/>
      <c r="I198" s="231"/>
    </row>
    <row r="199" spans="1:9" ht="9">
      <c r="A199" s="273"/>
      <c r="B199" s="280" t="s">
        <v>539</v>
      </c>
      <c r="C199" s="277" t="s">
        <v>484</v>
      </c>
      <c r="D199" s="266">
        <v>0</v>
      </c>
      <c r="E199" s="266">
        <v>12</v>
      </c>
      <c r="F199" s="266">
        <v>13</v>
      </c>
      <c r="G199" s="266">
        <v>13</v>
      </c>
      <c r="I199" s="231"/>
    </row>
    <row r="200" spans="1:3" ht="9">
      <c r="A200" s="231"/>
      <c r="B200" s="231"/>
      <c r="C200" s="231"/>
    </row>
    <row r="201" spans="1:3" ht="9">
      <c r="A201" s="272" t="s">
        <v>523</v>
      </c>
      <c r="B201" s="276"/>
      <c r="C201" s="262"/>
    </row>
    <row r="202" spans="1:7" ht="9">
      <c r="A202" s="272" t="s">
        <v>524</v>
      </c>
      <c r="B202" s="276"/>
      <c r="C202" s="262"/>
      <c r="D202" s="243">
        <f>SUM(D204:D208)</f>
        <v>8</v>
      </c>
      <c r="E202" s="243">
        <f>SUM(E204:E208)</f>
        <v>722</v>
      </c>
      <c r="F202" s="243">
        <f>SUM(F204:F208)</f>
        <v>722</v>
      </c>
      <c r="G202" s="243">
        <f>SUM(G204:G208)</f>
        <v>723</v>
      </c>
    </row>
    <row r="203" spans="1:9" ht="4.5" customHeight="1">
      <c r="A203" s="269"/>
      <c r="B203" s="270"/>
      <c r="C203" s="271"/>
      <c r="D203" s="231"/>
      <c r="E203" s="231"/>
      <c r="F203" s="231"/>
      <c r="G203" s="231"/>
      <c r="I203" s="231"/>
    </row>
    <row r="204" spans="1:9" ht="9">
      <c r="A204" s="273" t="s">
        <v>257</v>
      </c>
      <c r="B204" s="276" t="s">
        <v>258</v>
      </c>
      <c r="C204" s="262" t="s">
        <v>259</v>
      </c>
      <c r="D204" s="266">
        <v>4</v>
      </c>
      <c r="E204" s="266">
        <v>397</v>
      </c>
      <c r="F204" s="266">
        <v>397</v>
      </c>
      <c r="G204" s="266">
        <v>397</v>
      </c>
      <c r="H204" s="283" t="s">
        <v>1799</v>
      </c>
      <c r="I204" s="231"/>
    </row>
    <row r="205" spans="1:9" ht="9">
      <c r="A205" s="273"/>
      <c r="B205" s="276" t="s">
        <v>260</v>
      </c>
      <c r="C205" s="262" t="s">
        <v>261</v>
      </c>
      <c r="D205" s="266">
        <v>1</v>
      </c>
      <c r="E205" s="266">
        <v>89</v>
      </c>
      <c r="F205" s="266">
        <v>89</v>
      </c>
      <c r="G205" s="266">
        <v>90</v>
      </c>
      <c r="H205" s="283" t="s">
        <v>1799</v>
      </c>
      <c r="I205" s="231"/>
    </row>
    <row r="206" spans="1:9" ht="9">
      <c r="A206" s="273" t="s">
        <v>262</v>
      </c>
      <c r="B206" s="276" t="s">
        <v>263</v>
      </c>
      <c r="C206" s="262" t="s">
        <v>264</v>
      </c>
      <c r="D206" s="266">
        <v>1</v>
      </c>
      <c r="E206" s="266">
        <v>77</v>
      </c>
      <c r="F206" s="266">
        <v>77</v>
      </c>
      <c r="G206" s="266">
        <v>77</v>
      </c>
      <c r="H206" s="283" t="s">
        <v>1799</v>
      </c>
      <c r="I206" s="231"/>
    </row>
    <row r="207" spans="1:9" ht="9">
      <c r="A207" s="273" t="s">
        <v>265</v>
      </c>
      <c r="B207" s="276" t="s">
        <v>266</v>
      </c>
      <c r="C207" s="262" t="s">
        <v>267</v>
      </c>
      <c r="D207" s="266">
        <v>1</v>
      </c>
      <c r="E207" s="266">
        <v>59</v>
      </c>
      <c r="F207" s="266">
        <v>59</v>
      </c>
      <c r="G207" s="266">
        <v>59</v>
      </c>
      <c r="H207" s="283" t="s">
        <v>1799</v>
      </c>
      <c r="I207" s="231"/>
    </row>
    <row r="208" spans="1:9" ht="9">
      <c r="A208" s="231"/>
      <c r="B208" s="274" t="s">
        <v>448</v>
      </c>
      <c r="C208" s="274" t="s">
        <v>449</v>
      </c>
      <c r="D208" s="266">
        <v>1</v>
      </c>
      <c r="E208" s="266">
        <v>100</v>
      </c>
      <c r="F208" s="266">
        <v>100</v>
      </c>
      <c r="G208" s="266">
        <v>100</v>
      </c>
      <c r="H208" s="283" t="s">
        <v>1799</v>
      </c>
      <c r="I208" s="231"/>
    </row>
    <row r="209" spans="1:3" ht="9">
      <c r="A209" s="273"/>
      <c r="B209" s="231"/>
      <c r="C209" s="231"/>
    </row>
    <row r="210" spans="1:7" ht="9">
      <c r="A210" s="267" t="s">
        <v>270</v>
      </c>
      <c r="B210" s="276"/>
      <c r="C210" s="262"/>
      <c r="D210" s="243">
        <f>D213</f>
        <v>10</v>
      </c>
      <c r="E210" s="243">
        <f>E213</f>
        <v>715</v>
      </c>
      <c r="F210" s="243">
        <f>F213</f>
        <v>713</v>
      </c>
      <c r="G210" s="243">
        <f>G213</f>
        <v>720</v>
      </c>
    </row>
    <row r="211" spans="1:9" ht="3" customHeight="1">
      <c r="A211" s="269"/>
      <c r="B211" s="270"/>
      <c r="C211" s="271"/>
      <c r="D211" s="231"/>
      <c r="E211" s="231"/>
      <c r="F211" s="231"/>
      <c r="G211" s="231"/>
      <c r="I211" s="231"/>
    </row>
    <row r="212" spans="1:9" ht="9" customHeight="1">
      <c r="A212" s="272" t="s">
        <v>523</v>
      </c>
      <c r="B212" s="270"/>
      <c r="C212" s="271"/>
      <c r="D212" s="266"/>
      <c r="E212" s="231"/>
      <c r="F212" s="231"/>
      <c r="G212" s="231"/>
      <c r="I212" s="231"/>
    </row>
    <row r="213" spans="1:9" ht="9" customHeight="1">
      <c r="A213" s="272" t="s">
        <v>524</v>
      </c>
      <c r="B213" s="270"/>
      <c r="C213" s="271"/>
      <c r="D213" s="268">
        <f>SUM(D215:D219)</f>
        <v>10</v>
      </c>
      <c r="E213" s="268">
        <f>SUM(E215:E219)</f>
        <v>715</v>
      </c>
      <c r="F213" s="268">
        <f>SUM(F215:F219)</f>
        <v>713</v>
      </c>
      <c r="G213" s="268">
        <f>SUM(G215:G219)</f>
        <v>720</v>
      </c>
      <c r="I213" s="231"/>
    </row>
    <row r="214" spans="1:9" ht="0.75" customHeight="1">
      <c r="A214" s="269"/>
      <c r="B214" s="270"/>
      <c r="C214" s="271"/>
      <c r="D214" s="231"/>
      <c r="E214" s="231"/>
      <c r="F214" s="231"/>
      <c r="G214" s="231"/>
      <c r="I214" s="231"/>
    </row>
    <row r="215" spans="1:9" ht="9">
      <c r="A215" s="273" t="s">
        <v>271</v>
      </c>
      <c r="B215" s="276" t="s">
        <v>272</v>
      </c>
      <c r="C215" s="262" t="s">
        <v>273</v>
      </c>
      <c r="D215" s="266">
        <v>0</v>
      </c>
      <c r="E215" s="266">
        <v>2</v>
      </c>
      <c r="F215" s="266">
        <v>2</v>
      </c>
      <c r="G215" s="266">
        <v>2</v>
      </c>
      <c r="H215" s="283" t="s">
        <v>1799</v>
      </c>
      <c r="I215" s="231"/>
    </row>
    <row r="216" spans="1:9" ht="9">
      <c r="A216" s="273"/>
      <c r="B216" s="276" t="s">
        <v>274</v>
      </c>
      <c r="C216" s="262" t="s">
        <v>275</v>
      </c>
      <c r="D216" s="266">
        <v>1</v>
      </c>
      <c r="E216" s="266">
        <v>52</v>
      </c>
      <c r="F216" s="266">
        <v>50</v>
      </c>
      <c r="G216" s="266">
        <v>52</v>
      </c>
      <c r="H216" s="283" t="s">
        <v>1799</v>
      </c>
      <c r="I216" s="231"/>
    </row>
    <row r="217" spans="1:9" ht="9" customHeight="1">
      <c r="A217" s="273" t="s">
        <v>276</v>
      </c>
      <c r="B217" s="276" t="s">
        <v>277</v>
      </c>
      <c r="C217" s="262" t="s">
        <v>278</v>
      </c>
      <c r="D217" s="243">
        <v>1</v>
      </c>
      <c r="E217" s="243">
        <v>60</v>
      </c>
      <c r="F217" s="243">
        <v>60</v>
      </c>
      <c r="G217" s="243">
        <v>60</v>
      </c>
      <c r="H217" s="283" t="s">
        <v>1799</v>
      </c>
      <c r="I217" s="231"/>
    </row>
    <row r="218" spans="1:9" ht="9">
      <c r="A218" s="273"/>
      <c r="B218" s="276" t="s">
        <v>453</v>
      </c>
      <c r="C218" s="274" t="s">
        <v>454</v>
      </c>
      <c r="D218" s="266">
        <v>7</v>
      </c>
      <c r="E218" s="266">
        <v>528</v>
      </c>
      <c r="F218" s="266">
        <v>531</v>
      </c>
      <c r="G218" s="266">
        <v>535</v>
      </c>
      <c r="H218" s="283" t="s">
        <v>1799</v>
      </c>
      <c r="I218" s="231"/>
    </row>
    <row r="219" spans="1:8" ht="9">
      <c r="A219" s="273"/>
      <c r="B219" s="276" t="s">
        <v>279</v>
      </c>
      <c r="C219" s="262" t="s">
        <v>280</v>
      </c>
      <c r="D219" s="243">
        <v>1</v>
      </c>
      <c r="E219" s="243">
        <v>73</v>
      </c>
      <c r="F219" s="243">
        <v>70</v>
      </c>
      <c r="G219" s="243">
        <v>71</v>
      </c>
      <c r="H219" s="283" t="s">
        <v>1799</v>
      </c>
    </row>
    <row r="220" spans="1:3" ht="9">
      <c r="A220" s="267" t="s">
        <v>281</v>
      </c>
      <c r="B220" s="276"/>
      <c r="C220" s="262"/>
    </row>
    <row r="221" spans="1:9" ht="4.5" customHeight="1">
      <c r="A221" s="269"/>
      <c r="B221" s="270"/>
      <c r="C221" s="271"/>
      <c r="D221" s="231"/>
      <c r="E221" s="231"/>
      <c r="F221" s="231"/>
      <c r="G221" s="231"/>
      <c r="I221" s="231"/>
    </row>
    <row r="222" spans="1:9" ht="8.25" customHeight="1">
      <c r="A222" s="272" t="s">
        <v>523</v>
      </c>
      <c r="B222" s="231"/>
      <c r="C222" s="231"/>
      <c r="D222" s="231"/>
      <c r="E222" s="231"/>
      <c r="F222" s="231"/>
      <c r="G222" s="231"/>
      <c r="I222" s="231"/>
    </row>
    <row r="223" spans="1:9" ht="8.25" customHeight="1">
      <c r="A223" s="272" t="s">
        <v>524</v>
      </c>
      <c r="B223" s="231"/>
      <c r="C223" s="231"/>
      <c r="D223" s="243">
        <f>SUM(D225:D232)</f>
        <v>8</v>
      </c>
      <c r="E223" s="243">
        <f>SUM(E225:E232)</f>
        <v>599</v>
      </c>
      <c r="F223" s="243">
        <f>SUM(F225:F232)</f>
        <v>597</v>
      </c>
      <c r="G223" s="243">
        <f>SUM(G225:G232)</f>
        <v>605</v>
      </c>
      <c r="I223" s="231"/>
    </row>
    <row r="224" spans="1:9" ht="4.5" customHeight="1">
      <c r="A224" s="269"/>
      <c r="B224" s="270"/>
      <c r="C224" s="271"/>
      <c r="D224" s="231"/>
      <c r="E224" s="231"/>
      <c r="F224" s="231"/>
      <c r="G224" s="231"/>
      <c r="I224" s="231"/>
    </row>
    <row r="225" spans="1:9" ht="9">
      <c r="A225" s="273" t="s">
        <v>223</v>
      </c>
      <c r="B225" s="276" t="s">
        <v>229</v>
      </c>
      <c r="C225" s="262" t="s">
        <v>282</v>
      </c>
      <c r="D225" s="266">
        <v>0</v>
      </c>
      <c r="E225" s="266">
        <v>31</v>
      </c>
      <c r="F225" s="266">
        <v>31</v>
      </c>
      <c r="G225" s="266">
        <v>32</v>
      </c>
      <c r="H225" s="283" t="s">
        <v>1799</v>
      </c>
      <c r="I225" s="231"/>
    </row>
    <row r="226" spans="1:9" ht="9">
      <c r="A226" s="273" t="s">
        <v>283</v>
      </c>
      <c r="B226" s="276" t="s">
        <v>286</v>
      </c>
      <c r="C226" s="262" t="s">
        <v>287</v>
      </c>
      <c r="D226" s="266">
        <v>1</v>
      </c>
      <c r="E226" s="266">
        <v>46</v>
      </c>
      <c r="F226" s="266">
        <v>46</v>
      </c>
      <c r="G226" s="266">
        <v>46</v>
      </c>
      <c r="H226" s="283" t="s">
        <v>1799</v>
      </c>
      <c r="I226" s="231"/>
    </row>
    <row r="227" spans="1:9" ht="9">
      <c r="A227" s="231"/>
      <c r="B227" s="276" t="s">
        <v>456</v>
      </c>
      <c r="C227" s="274" t="s">
        <v>457</v>
      </c>
      <c r="D227" s="266">
        <v>0</v>
      </c>
      <c r="E227" s="266">
        <v>20</v>
      </c>
      <c r="F227" s="266">
        <v>22</v>
      </c>
      <c r="G227" s="266">
        <v>22</v>
      </c>
      <c r="H227" s="283" t="s">
        <v>1799</v>
      </c>
      <c r="I227" s="231"/>
    </row>
    <row r="228" spans="1:9" ht="9">
      <c r="A228" s="273"/>
      <c r="B228" s="276" t="s">
        <v>284</v>
      </c>
      <c r="C228" s="262" t="s">
        <v>285</v>
      </c>
      <c r="D228" s="266">
        <v>1</v>
      </c>
      <c r="E228" s="266">
        <v>129</v>
      </c>
      <c r="F228" s="266">
        <v>127</v>
      </c>
      <c r="G228" s="266">
        <v>127</v>
      </c>
      <c r="H228" s="283" t="s">
        <v>1799</v>
      </c>
      <c r="I228" s="231"/>
    </row>
    <row r="229" spans="1:9" ht="9">
      <c r="A229" s="273" t="s">
        <v>288</v>
      </c>
      <c r="B229" s="276" t="s">
        <v>178</v>
      </c>
      <c r="C229" s="262" t="s">
        <v>289</v>
      </c>
      <c r="D229" s="266">
        <v>0</v>
      </c>
      <c r="E229" s="266">
        <v>5</v>
      </c>
      <c r="F229" s="266">
        <v>5</v>
      </c>
      <c r="G229" s="266">
        <v>5</v>
      </c>
      <c r="H229" s="283" t="s">
        <v>1799</v>
      </c>
      <c r="I229" s="231"/>
    </row>
    <row r="230" spans="1:9" ht="9">
      <c r="A230" s="273"/>
      <c r="B230" s="276" t="s">
        <v>290</v>
      </c>
      <c r="C230" s="262" t="s">
        <v>291</v>
      </c>
      <c r="D230" s="266">
        <v>2</v>
      </c>
      <c r="E230" s="266">
        <v>154</v>
      </c>
      <c r="F230" s="266">
        <v>155</v>
      </c>
      <c r="G230" s="266">
        <v>158</v>
      </c>
      <c r="H230" s="283" t="s">
        <v>1799</v>
      </c>
      <c r="I230" s="231"/>
    </row>
    <row r="231" spans="1:9" ht="9">
      <c r="A231" s="231"/>
      <c r="B231" s="274" t="s">
        <v>540</v>
      </c>
      <c r="C231" s="262" t="s">
        <v>295</v>
      </c>
      <c r="D231" s="266">
        <v>4</v>
      </c>
      <c r="E231" s="266">
        <v>214</v>
      </c>
      <c r="F231" s="266">
        <v>211</v>
      </c>
      <c r="G231" s="266">
        <v>215</v>
      </c>
      <c r="H231" s="283" t="s">
        <v>1799</v>
      </c>
      <c r="I231" s="231"/>
    </row>
    <row r="232" spans="1:9" ht="9">
      <c r="A232" s="273"/>
      <c r="B232" s="231"/>
      <c r="C232" s="231"/>
      <c r="D232" s="266"/>
      <c r="E232" s="266"/>
      <c r="F232" s="266"/>
      <c r="G232" s="266"/>
      <c r="I232" s="231"/>
    </row>
    <row r="233" spans="1:3" ht="7.5" customHeight="1">
      <c r="A233" s="273"/>
      <c r="B233" s="231"/>
      <c r="C233" s="231"/>
    </row>
    <row r="234" spans="1:9" ht="8.25" customHeight="1">
      <c r="A234" s="272" t="s">
        <v>296</v>
      </c>
      <c r="B234" s="231"/>
      <c r="C234" s="231"/>
      <c r="D234" s="266">
        <f>D236+D241</f>
        <v>11</v>
      </c>
      <c r="E234" s="266">
        <f>E236+E241</f>
        <v>1076</v>
      </c>
      <c r="F234" s="266">
        <f>F236+F241</f>
        <v>1071</v>
      </c>
      <c r="G234" s="266">
        <f>G236+G241</f>
        <v>1073</v>
      </c>
      <c r="I234" s="231"/>
    </row>
    <row r="235" spans="1:9" ht="4.5" customHeight="1">
      <c r="A235" s="269"/>
      <c r="B235" s="270"/>
      <c r="C235" s="271"/>
      <c r="D235" s="231"/>
      <c r="E235" s="231"/>
      <c r="F235" s="231"/>
      <c r="G235" s="231"/>
      <c r="I235" s="231"/>
    </row>
    <row r="236" spans="1:9" ht="11.25" customHeight="1">
      <c r="A236" s="272" t="s">
        <v>522</v>
      </c>
      <c r="B236" s="270"/>
      <c r="C236" s="271"/>
      <c r="D236" s="243">
        <f>D238</f>
        <v>0</v>
      </c>
      <c r="E236" s="243">
        <f>E238</f>
        <v>1</v>
      </c>
      <c r="F236" s="243">
        <f>F238</f>
        <v>1</v>
      </c>
      <c r="G236" s="243">
        <f>G238</f>
        <v>1</v>
      </c>
      <c r="I236" s="231"/>
    </row>
    <row r="237" spans="1:9" ht="4.5" customHeight="1">
      <c r="A237" s="269"/>
      <c r="B237" s="270"/>
      <c r="C237" s="271"/>
      <c r="D237" s="231"/>
      <c r="E237" s="231"/>
      <c r="F237" s="231"/>
      <c r="G237" s="231"/>
      <c r="I237" s="231"/>
    </row>
    <row r="238" spans="1:9" ht="11.25" customHeight="1">
      <c r="A238" s="273" t="s">
        <v>313</v>
      </c>
      <c r="B238" s="276" t="s">
        <v>316</v>
      </c>
      <c r="C238" s="262" t="s">
        <v>317</v>
      </c>
      <c r="D238" s="243">
        <v>0</v>
      </c>
      <c r="E238" s="243">
        <v>1</v>
      </c>
      <c r="F238" s="243">
        <v>1</v>
      </c>
      <c r="G238" s="243">
        <v>1</v>
      </c>
      <c r="I238" s="231"/>
    </row>
    <row r="239" spans="1:9" ht="4.5" customHeight="1">
      <c r="A239" s="269"/>
      <c r="B239" s="270"/>
      <c r="C239" s="271"/>
      <c r="D239" s="231"/>
      <c r="E239" s="231"/>
      <c r="F239" s="231"/>
      <c r="G239" s="231"/>
      <c r="I239" s="231"/>
    </row>
    <row r="240" spans="1:3" ht="9">
      <c r="A240" s="272" t="s">
        <v>523</v>
      </c>
      <c r="B240" s="276"/>
      <c r="C240" s="262"/>
    </row>
    <row r="241" spans="1:7" ht="9">
      <c r="A241" s="272" t="s">
        <v>524</v>
      </c>
      <c r="B241" s="276"/>
      <c r="C241" s="262"/>
      <c r="D241" s="243">
        <f>SUM(D243:D251)</f>
        <v>11</v>
      </c>
      <c r="E241" s="243">
        <f>SUM(E243:E251)</f>
        <v>1075</v>
      </c>
      <c r="F241" s="243">
        <f>SUM(F243:F251)</f>
        <v>1070</v>
      </c>
      <c r="G241" s="243">
        <f>SUM(G243:G251)</f>
        <v>1072</v>
      </c>
    </row>
    <row r="242" spans="1:9" ht="4.5" customHeight="1">
      <c r="A242" s="269"/>
      <c r="B242" s="270"/>
      <c r="C242" s="271"/>
      <c r="D242" s="231"/>
      <c r="E242" s="231"/>
      <c r="F242" s="231"/>
      <c r="G242" s="231"/>
      <c r="I242" s="231"/>
    </row>
    <row r="243" spans="1:9" ht="9">
      <c r="A243" s="273" t="s">
        <v>297</v>
      </c>
      <c r="B243" s="274" t="s">
        <v>506</v>
      </c>
      <c r="C243" s="262" t="s">
        <v>300</v>
      </c>
      <c r="D243" s="266">
        <v>5</v>
      </c>
      <c r="E243" s="266">
        <v>392</v>
      </c>
      <c r="F243" s="266">
        <v>392</v>
      </c>
      <c r="G243" s="266">
        <v>392</v>
      </c>
      <c r="H243" s="283" t="s">
        <v>1799</v>
      </c>
      <c r="I243" s="231"/>
    </row>
    <row r="244" spans="1:9" ht="9">
      <c r="A244" s="273" t="s">
        <v>301</v>
      </c>
      <c r="B244" s="276" t="s">
        <v>302</v>
      </c>
      <c r="C244" s="262" t="s">
        <v>303</v>
      </c>
      <c r="D244" s="266">
        <v>1</v>
      </c>
      <c r="E244" s="266">
        <v>65</v>
      </c>
      <c r="F244" s="266">
        <v>65</v>
      </c>
      <c r="G244" s="266">
        <v>66</v>
      </c>
      <c r="H244" s="283" t="s">
        <v>1799</v>
      </c>
      <c r="I244" s="231"/>
    </row>
    <row r="245" spans="1:9" ht="9">
      <c r="A245" s="273"/>
      <c r="B245" s="276" t="s">
        <v>304</v>
      </c>
      <c r="C245" s="262" t="s">
        <v>305</v>
      </c>
      <c r="D245" s="266">
        <v>0</v>
      </c>
      <c r="E245" s="266">
        <v>60</v>
      </c>
      <c r="F245" s="266">
        <v>60</v>
      </c>
      <c r="G245" s="266">
        <v>60</v>
      </c>
      <c r="H245" s="283" t="s">
        <v>1799</v>
      </c>
      <c r="I245" s="231"/>
    </row>
    <row r="246" spans="1:9" ht="9">
      <c r="A246" s="231"/>
      <c r="B246" s="276" t="s">
        <v>306</v>
      </c>
      <c r="C246" s="262" t="s">
        <v>307</v>
      </c>
      <c r="D246" s="266">
        <v>1</v>
      </c>
      <c r="E246" s="266">
        <v>56</v>
      </c>
      <c r="F246" s="266">
        <v>56</v>
      </c>
      <c r="G246" s="266">
        <v>56</v>
      </c>
      <c r="H246" s="283" t="s">
        <v>1799</v>
      </c>
      <c r="I246" s="231"/>
    </row>
    <row r="247" spans="1:9" ht="9">
      <c r="A247" s="273" t="s">
        <v>308</v>
      </c>
      <c r="B247" s="274" t="s">
        <v>541</v>
      </c>
      <c r="C247" s="262" t="s">
        <v>310</v>
      </c>
      <c r="D247" s="266">
        <v>2</v>
      </c>
      <c r="E247" s="266">
        <v>239</v>
      </c>
      <c r="F247" s="266">
        <v>232</v>
      </c>
      <c r="G247" s="266">
        <v>232</v>
      </c>
      <c r="H247" s="283" t="s">
        <v>1799</v>
      </c>
      <c r="I247" s="231"/>
    </row>
    <row r="248" spans="1:9" ht="9">
      <c r="A248" s="273"/>
      <c r="B248" s="276" t="s">
        <v>311</v>
      </c>
      <c r="C248" s="262" t="s">
        <v>312</v>
      </c>
      <c r="D248" s="266">
        <v>1</v>
      </c>
      <c r="E248" s="266">
        <v>72</v>
      </c>
      <c r="F248" s="266">
        <v>70</v>
      </c>
      <c r="G248" s="266">
        <v>70</v>
      </c>
      <c r="H248" s="283" t="s">
        <v>1799</v>
      </c>
      <c r="I248" s="231"/>
    </row>
    <row r="249" spans="1:9" ht="9">
      <c r="A249" s="273" t="s">
        <v>313</v>
      </c>
      <c r="B249" s="276" t="s">
        <v>314</v>
      </c>
      <c r="C249" s="262" t="s">
        <v>315</v>
      </c>
      <c r="D249" s="266">
        <v>1</v>
      </c>
      <c r="E249" s="266">
        <v>95</v>
      </c>
      <c r="F249" s="266">
        <v>96</v>
      </c>
      <c r="G249" s="266">
        <v>97</v>
      </c>
      <c r="H249" s="283" t="s">
        <v>1799</v>
      </c>
      <c r="I249" s="231"/>
    </row>
    <row r="250" spans="1:9" ht="9">
      <c r="A250" s="273"/>
      <c r="B250" s="276" t="s">
        <v>316</v>
      </c>
      <c r="C250" s="262" t="s">
        <v>317</v>
      </c>
      <c r="D250" s="266">
        <v>0</v>
      </c>
      <c r="E250" s="266">
        <v>57</v>
      </c>
      <c r="F250" s="266">
        <v>60</v>
      </c>
      <c r="G250" s="266">
        <v>60</v>
      </c>
      <c r="H250" s="283" t="s">
        <v>1799</v>
      </c>
      <c r="I250" s="231"/>
    </row>
    <row r="251" spans="1:9" ht="9">
      <c r="A251" s="273" t="s">
        <v>318</v>
      </c>
      <c r="B251" s="276" t="s">
        <v>319</v>
      </c>
      <c r="C251" s="262" t="s">
        <v>320</v>
      </c>
      <c r="D251" s="266">
        <v>0</v>
      </c>
      <c r="E251" s="266">
        <v>39</v>
      </c>
      <c r="F251" s="266">
        <v>39</v>
      </c>
      <c r="G251" s="266">
        <v>39</v>
      </c>
      <c r="H251" s="283" t="s">
        <v>1799</v>
      </c>
      <c r="I251" s="231"/>
    </row>
    <row r="252" spans="1:7" ht="7.5" customHeight="1">
      <c r="A252" s="273"/>
      <c r="B252" s="231"/>
      <c r="C252" s="231"/>
      <c r="D252" s="231"/>
      <c r="E252" s="231"/>
      <c r="F252" s="231"/>
      <c r="G252" s="231"/>
    </row>
    <row r="253" spans="1:7" ht="9">
      <c r="A253" s="267" t="s">
        <v>321</v>
      </c>
      <c r="B253" s="276"/>
      <c r="C253" s="262"/>
      <c r="D253" s="243">
        <f>SUM(D262+D255)</f>
        <v>8</v>
      </c>
      <c r="E253" s="243">
        <f>SUM(E262+E255)</f>
        <v>865</v>
      </c>
      <c r="F253" s="243">
        <f>SUM(F262+F255)</f>
        <v>864</v>
      </c>
      <c r="G253" s="243">
        <f>SUM(G262+G255)</f>
        <v>871</v>
      </c>
    </row>
    <row r="254" spans="1:9" ht="4.5" customHeight="1">
      <c r="A254" s="269"/>
      <c r="B254" s="270"/>
      <c r="C254" s="271"/>
      <c r="D254" s="231"/>
      <c r="E254" s="231"/>
      <c r="F254" s="231"/>
      <c r="G254" s="231"/>
      <c r="I254" s="231"/>
    </row>
    <row r="255" spans="1:7" ht="9">
      <c r="A255" s="272" t="s">
        <v>522</v>
      </c>
      <c r="B255" s="276"/>
      <c r="C255" s="262"/>
      <c r="D255" s="243">
        <f>SUM(D258:D259)</f>
        <v>1</v>
      </c>
      <c r="E255" s="243">
        <f>SUM(E258:E259)</f>
        <v>41</v>
      </c>
      <c r="F255" s="243">
        <f>SUM(F258:F259)</f>
        <v>42</v>
      </c>
      <c r="G255" s="243">
        <f>SUM(G258:G259)</f>
        <v>42</v>
      </c>
    </row>
    <row r="256" spans="1:9" ht="4.5" customHeight="1">
      <c r="A256" s="269"/>
      <c r="B256" s="270"/>
      <c r="C256" s="271"/>
      <c r="D256" s="231"/>
      <c r="E256" s="231"/>
      <c r="F256" s="231"/>
      <c r="G256" s="231"/>
      <c r="I256" s="231"/>
    </row>
    <row r="257" spans="1:3" ht="9">
      <c r="A257" s="273" t="s">
        <v>318</v>
      </c>
      <c r="B257" s="228" t="s">
        <v>324</v>
      </c>
      <c r="C257" s="229" t="s">
        <v>325</v>
      </c>
    </row>
    <row r="258" spans="1:9" ht="9">
      <c r="A258" s="272"/>
      <c r="B258" s="281" t="s">
        <v>542</v>
      </c>
      <c r="C258" s="277" t="s">
        <v>484</v>
      </c>
      <c r="D258" s="266">
        <v>1</v>
      </c>
      <c r="E258" s="266">
        <v>31</v>
      </c>
      <c r="F258" s="266">
        <v>32</v>
      </c>
      <c r="G258" s="266">
        <v>32</v>
      </c>
      <c r="I258" s="231"/>
    </row>
    <row r="259" spans="1:9" ht="9">
      <c r="A259" s="272"/>
      <c r="B259" s="228" t="s">
        <v>543</v>
      </c>
      <c r="C259" s="277" t="s">
        <v>484</v>
      </c>
      <c r="D259" s="266">
        <v>0</v>
      </c>
      <c r="E259" s="266">
        <v>10</v>
      </c>
      <c r="F259" s="266">
        <v>10</v>
      </c>
      <c r="G259" s="266">
        <v>10</v>
      </c>
      <c r="I259" s="231"/>
    </row>
    <row r="260" spans="1:9" ht="4.5" customHeight="1">
      <c r="A260" s="269"/>
      <c r="B260" s="270"/>
      <c r="C260" s="271"/>
      <c r="D260" s="231"/>
      <c r="E260" s="231"/>
      <c r="F260" s="231"/>
      <c r="G260" s="231"/>
      <c r="I260" s="231"/>
    </row>
    <row r="261" spans="1:3" ht="9">
      <c r="A261" s="272" t="s">
        <v>523</v>
      </c>
      <c r="B261" s="276"/>
      <c r="C261" s="262"/>
    </row>
    <row r="262" spans="1:7" ht="9">
      <c r="A262" s="272" t="s">
        <v>524</v>
      </c>
      <c r="B262" s="276"/>
      <c r="C262" s="262"/>
      <c r="D262" s="243">
        <f>SUM(D264:D269)</f>
        <v>7</v>
      </c>
      <c r="E262" s="243">
        <f>SUM(E264:E269)</f>
        <v>824</v>
      </c>
      <c r="F262" s="243">
        <f>SUM(F264:F269)</f>
        <v>822</v>
      </c>
      <c r="G262" s="243">
        <f>SUM(G264:G269)</f>
        <v>829</v>
      </c>
    </row>
    <row r="263" spans="1:9" ht="4.5" customHeight="1">
      <c r="A263" s="269"/>
      <c r="B263" s="270"/>
      <c r="C263" s="271"/>
      <c r="D263" s="231"/>
      <c r="E263" s="231"/>
      <c r="F263" s="231"/>
      <c r="G263" s="231"/>
      <c r="I263" s="231"/>
    </row>
    <row r="264" spans="1:9" ht="9">
      <c r="A264" s="273" t="s">
        <v>318</v>
      </c>
      <c r="B264" s="276" t="s">
        <v>322</v>
      </c>
      <c r="C264" s="262" t="s">
        <v>323</v>
      </c>
      <c r="D264" s="266">
        <v>1</v>
      </c>
      <c r="E264" s="266">
        <v>182</v>
      </c>
      <c r="F264" s="266">
        <v>182</v>
      </c>
      <c r="G264" s="266">
        <v>182</v>
      </c>
      <c r="H264" s="283" t="s">
        <v>1799</v>
      </c>
      <c r="I264" s="231"/>
    </row>
    <row r="265" spans="1:9" ht="9">
      <c r="A265" s="273"/>
      <c r="B265" s="276" t="s">
        <v>324</v>
      </c>
      <c r="C265" s="262" t="s">
        <v>325</v>
      </c>
      <c r="D265" s="266">
        <v>2</v>
      </c>
      <c r="E265" s="266">
        <v>165</v>
      </c>
      <c r="F265" s="266">
        <v>164</v>
      </c>
      <c r="G265" s="266">
        <v>166</v>
      </c>
      <c r="H265" s="283" t="s">
        <v>1799</v>
      </c>
      <c r="I265" s="231"/>
    </row>
    <row r="266" spans="1:9" ht="9">
      <c r="A266" s="273"/>
      <c r="B266" s="276" t="s">
        <v>326</v>
      </c>
      <c r="C266" s="262" t="s">
        <v>327</v>
      </c>
      <c r="D266" s="266">
        <v>4</v>
      </c>
      <c r="E266" s="266">
        <v>477</v>
      </c>
      <c r="F266" s="266">
        <v>476</v>
      </c>
      <c r="G266" s="266">
        <v>481</v>
      </c>
      <c r="H266" s="283" t="s">
        <v>1799</v>
      </c>
      <c r="I266" s="231"/>
    </row>
    <row r="267" spans="1:9" ht="9">
      <c r="A267" s="273"/>
      <c r="B267" s="231"/>
      <c r="C267" s="231"/>
      <c r="D267" s="231"/>
      <c r="E267" s="231"/>
      <c r="F267" s="231"/>
      <c r="G267" s="231"/>
      <c r="I267" s="231"/>
    </row>
    <row r="268" spans="1:9" ht="9">
      <c r="A268" s="273"/>
      <c r="B268" s="282"/>
      <c r="C268" s="262"/>
      <c r="D268" s="231"/>
      <c r="E268" s="231"/>
      <c r="F268" s="231"/>
      <c r="G268" s="231"/>
      <c r="I268" s="231"/>
    </row>
    <row r="269" spans="1:9" ht="9">
      <c r="A269" s="273"/>
      <c r="B269" s="231"/>
      <c r="C269" s="231"/>
      <c r="D269" s="266"/>
      <c r="E269" s="266"/>
      <c r="F269" s="266"/>
      <c r="G269" s="266"/>
      <c r="I269" s="231"/>
    </row>
    <row r="270" spans="1:3" ht="9">
      <c r="A270" s="273"/>
      <c r="B270" s="231"/>
      <c r="C270" s="231"/>
    </row>
    <row r="271" spans="1:7" ht="9">
      <c r="A271" s="267" t="s">
        <v>328</v>
      </c>
      <c r="B271" s="276"/>
      <c r="C271" s="262"/>
      <c r="D271" s="243">
        <f>D273+D279</f>
        <v>13</v>
      </c>
      <c r="E271" s="243">
        <f>E273+E279</f>
        <v>1274</v>
      </c>
      <c r="F271" s="243">
        <f>F273+F279</f>
        <v>1282</v>
      </c>
      <c r="G271" s="243">
        <f>G273+G279</f>
        <v>1299</v>
      </c>
    </row>
    <row r="272" spans="1:9" ht="4.5" customHeight="1">
      <c r="A272" s="269"/>
      <c r="B272" s="270"/>
      <c r="C272" s="271"/>
      <c r="D272" s="231"/>
      <c r="E272" s="231"/>
      <c r="F272" s="231"/>
      <c r="G272" s="231"/>
      <c r="I272" s="231"/>
    </row>
    <row r="273" spans="1:7" ht="9">
      <c r="A273" s="272" t="s">
        <v>522</v>
      </c>
      <c r="B273" s="276"/>
      <c r="C273" s="262"/>
      <c r="D273" s="243">
        <f>D276</f>
        <v>4</v>
      </c>
      <c r="E273" s="243">
        <f>E276</f>
        <v>749</v>
      </c>
      <c r="F273" s="243">
        <f>F276</f>
        <v>744</v>
      </c>
      <c r="G273" s="243">
        <f>G276</f>
        <v>757</v>
      </c>
    </row>
    <row r="274" spans="1:9" ht="4.5" customHeight="1">
      <c r="A274" s="269"/>
      <c r="B274" s="270"/>
      <c r="C274" s="271"/>
      <c r="D274" s="231"/>
      <c r="E274" s="231"/>
      <c r="F274" s="231"/>
      <c r="G274" s="231"/>
      <c r="I274" s="231"/>
    </row>
    <row r="275" spans="1:7" ht="9">
      <c r="A275" s="273" t="s">
        <v>318</v>
      </c>
      <c r="B275" s="228" t="s">
        <v>544</v>
      </c>
      <c r="C275" s="229" t="s">
        <v>545</v>
      </c>
      <c r="D275" s="231"/>
      <c r="E275" s="231"/>
      <c r="F275" s="231"/>
      <c r="G275" s="231"/>
    </row>
    <row r="276" spans="1:7" ht="9">
      <c r="A276" s="231"/>
      <c r="B276" s="283" t="s">
        <v>546</v>
      </c>
      <c r="C276" s="277" t="s">
        <v>484</v>
      </c>
      <c r="D276" s="266">
        <v>4</v>
      </c>
      <c r="E276" s="266">
        <v>749</v>
      </c>
      <c r="F276" s="266">
        <v>744</v>
      </c>
      <c r="G276" s="266">
        <v>757</v>
      </c>
    </row>
    <row r="277" spans="1:9" ht="4.5" customHeight="1">
      <c r="A277" s="269"/>
      <c r="B277" s="270"/>
      <c r="C277" s="271"/>
      <c r="D277" s="231"/>
      <c r="E277" s="231"/>
      <c r="F277" s="231"/>
      <c r="G277" s="231"/>
      <c r="I277" s="231"/>
    </row>
    <row r="278" spans="1:3" ht="9">
      <c r="A278" s="272" t="s">
        <v>523</v>
      </c>
      <c r="B278" s="276"/>
      <c r="C278" s="262"/>
    </row>
    <row r="279" spans="1:7" ht="9">
      <c r="A279" s="272" t="s">
        <v>524</v>
      </c>
      <c r="B279" s="276"/>
      <c r="C279" s="262"/>
      <c r="D279" s="243">
        <f>SUM(D281:D287)</f>
        <v>9</v>
      </c>
      <c r="E279" s="243">
        <f>SUM(E281:E287)</f>
        <v>525</v>
      </c>
      <c r="F279" s="243">
        <f>SUM(F281:F287)</f>
        <v>538</v>
      </c>
      <c r="G279" s="243">
        <f>SUM(G281:G287)</f>
        <v>542</v>
      </c>
    </row>
    <row r="280" spans="1:9" ht="4.5" customHeight="1">
      <c r="A280" s="269"/>
      <c r="B280" s="270"/>
      <c r="C280" s="271"/>
      <c r="D280" s="231"/>
      <c r="E280" s="231"/>
      <c r="F280" s="231"/>
      <c r="G280" s="231"/>
      <c r="I280" s="231"/>
    </row>
    <row r="281" spans="1:9" ht="9">
      <c r="A281" s="273" t="s">
        <v>329</v>
      </c>
      <c r="B281" s="276" t="s">
        <v>330</v>
      </c>
      <c r="C281" s="262" t="s">
        <v>331</v>
      </c>
      <c r="D281" s="266">
        <v>4</v>
      </c>
      <c r="E281" s="266">
        <v>184</v>
      </c>
      <c r="F281" s="266">
        <v>188</v>
      </c>
      <c r="G281" s="266">
        <v>190</v>
      </c>
      <c r="H281" s="283" t="s">
        <v>1799</v>
      </c>
      <c r="I281" s="231"/>
    </row>
    <row r="282" spans="1:9" ht="9">
      <c r="A282" s="273"/>
      <c r="B282" s="276" t="s">
        <v>332</v>
      </c>
      <c r="C282" s="262" t="s">
        <v>333</v>
      </c>
      <c r="D282" s="266">
        <v>1</v>
      </c>
      <c r="E282" s="266">
        <v>47</v>
      </c>
      <c r="F282" s="266">
        <v>48</v>
      </c>
      <c r="G282" s="266">
        <v>48</v>
      </c>
      <c r="H282" s="283" t="s">
        <v>1799</v>
      </c>
      <c r="I282" s="231"/>
    </row>
    <row r="283" spans="1:9" ht="9">
      <c r="A283" s="273"/>
      <c r="B283" s="276" t="s">
        <v>334</v>
      </c>
      <c r="C283" s="262" t="s">
        <v>335</v>
      </c>
      <c r="D283" s="266">
        <v>0</v>
      </c>
      <c r="E283" s="266">
        <v>27</v>
      </c>
      <c r="F283" s="266">
        <v>27</v>
      </c>
      <c r="G283" s="266">
        <v>27</v>
      </c>
      <c r="H283" s="283" t="s">
        <v>1799</v>
      </c>
      <c r="I283" s="231"/>
    </row>
    <row r="284" spans="1:9" ht="9">
      <c r="A284" s="273" t="s">
        <v>336</v>
      </c>
      <c r="B284" s="276" t="s">
        <v>337</v>
      </c>
      <c r="C284" s="262" t="s">
        <v>338</v>
      </c>
      <c r="D284" s="266">
        <v>1</v>
      </c>
      <c r="E284" s="266">
        <v>152</v>
      </c>
      <c r="F284" s="266">
        <v>153</v>
      </c>
      <c r="G284" s="266">
        <v>154</v>
      </c>
      <c r="H284" s="283" t="s">
        <v>1799</v>
      </c>
      <c r="I284" s="231"/>
    </row>
    <row r="285" spans="1:9" ht="9">
      <c r="A285" s="273" t="s">
        <v>318</v>
      </c>
      <c r="B285" s="276" t="s">
        <v>339</v>
      </c>
      <c r="C285" s="262" t="s">
        <v>340</v>
      </c>
      <c r="D285" s="266">
        <v>0</v>
      </c>
      <c r="E285" s="266">
        <v>24</v>
      </c>
      <c r="F285" s="266">
        <v>26</v>
      </c>
      <c r="G285" s="266">
        <v>26</v>
      </c>
      <c r="H285" s="283" t="s">
        <v>1799</v>
      </c>
      <c r="I285" s="231"/>
    </row>
    <row r="286" spans="2:9" ht="9">
      <c r="B286" s="276" t="s">
        <v>341</v>
      </c>
      <c r="C286" s="262" t="s">
        <v>342</v>
      </c>
      <c r="D286" s="266">
        <v>1</v>
      </c>
      <c r="E286" s="266">
        <v>4</v>
      </c>
      <c r="F286" s="266">
        <v>7</v>
      </c>
      <c r="G286" s="266">
        <v>7</v>
      </c>
      <c r="H286" s="283" t="s">
        <v>1799</v>
      </c>
      <c r="I286" s="231"/>
    </row>
    <row r="287" spans="1:9" ht="9">
      <c r="A287" s="273"/>
      <c r="B287" s="276" t="s">
        <v>544</v>
      </c>
      <c r="C287" s="262" t="s">
        <v>545</v>
      </c>
      <c r="D287" s="266">
        <v>2</v>
      </c>
      <c r="E287" s="266">
        <v>87</v>
      </c>
      <c r="F287" s="266">
        <v>89</v>
      </c>
      <c r="G287" s="266">
        <v>90</v>
      </c>
      <c r="H287" s="283" t="s">
        <v>1799</v>
      </c>
      <c r="I287" s="231"/>
    </row>
    <row r="288" spans="1:9" ht="9">
      <c r="A288" s="231"/>
      <c r="B288" s="231"/>
      <c r="C288" s="231"/>
      <c r="D288" s="231"/>
      <c r="E288" s="231"/>
      <c r="F288" s="231"/>
      <c r="G288" s="231"/>
      <c r="I288" s="231"/>
    </row>
    <row r="289" spans="1:7" ht="9">
      <c r="A289" s="267" t="s">
        <v>343</v>
      </c>
      <c r="B289" s="276"/>
      <c r="C289" s="262"/>
      <c r="D289" s="243">
        <f>D292</f>
        <v>1</v>
      </c>
      <c r="E289" s="243">
        <f>E292</f>
        <v>152</v>
      </c>
      <c r="F289" s="243">
        <f>F292</f>
        <v>153</v>
      </c>
      <c r="G289" s="243">
        <f>G292</f>
        <v>153</v>
      </c>
    </row>
    <row r="290" spans="1:9" ht="4.5" customHeight="1">
      <c r="A290" s="269"/>
      <c r="B290" s="270"/>
      <c r="C290" s="271"/>
      <c r="D290" s="231"/>
      <c r="E290" s="231"/>
      <c r="F290" s="231"/>
      <c r="G290" s="231"/>
      <c r="I290" s="231"/>
    </row>
    <row r="291" spans="1:3" ht="9">
      <c r="A291" s="272" t="s">
        <v>523</v>
      </c>
      <c r="B291" s="276"/>
      <c r="C291" s="262"/>
    </row>
    <row r="292" spans="1:7" ht="9">
      <c r="A292" s="272" t="s">
        <v>524</v>
      </c>
      <c r="B292" s="276"/>
      <c r="C292" s="262"/>
      <c r="D292" s="243">
        <f>SUM(D294:D299)</f>
        <v>1</v>
      </c>
      <c r="E292" s="243">
        <f>SUM(E294:E299)</f>
        <v>152</v>
      </c>
      <c r="F292" s="243">
        <f>SUM(F294:F299)</f>
        <v>153</v>
      </c>
      <c r="G292" s="243">
        <f>SUM(G294:G299)</f>
        <v>153</v>
      </c>
    </row>
    <row r="293" spans="1:9" ht="4.5" customHeight="1">
      <c r="A293" s="269"/>
      <c r="B293" s="270"/>
      <c r="C293" s="271"/>
      <c r="D293" s="231"/>
      <c r="E293" s="231"/>
      <c r="F293" s="231"/>
      <c r="G293" s="231"/>
      <c r="I293" s="231"/>
    </row>
    <row r="294" spans="1:9" ht="9">
      <c r="A294" s="273" t="s">
        <v>344</v>
      </c>
      <c r="B294" s="276" t="s">
        <v>345</v>
      </c>
      <c r="C294" s="262" t="s">
        <v>346</v>
      </c>
      <c r="D294" s="266">
        <v>1</v>
      </c>
      <c r="E294" s="266">
        <v>0</v>
      </c>
      <c r="F294" s="266">
        <v>0</v>
      </c>
      <c r="G294" s="266">
        <v>0</v>
      </c>
      <c r="I294" s="231"/>
    </row>
    <row r="295" spans="2:9" ht="9">
      <c r="B295" s="276" t="s">
        <v>547</v>
      </c>
      <c r="C295" s="262" t="s">
        <v>548</v>
      </c>
      <c r="D295" s="266">
        <v>0</v>
      </c>
      <c r="E295" s="266">
        <v>0</v>
      </c>
      <c r="F295" s="266">
        <v>1</v>
      </c>
      <c r="G295" s="266">
        <v>1</v>
      </c>
      <c r="H295" s="283" t="s">
        <v>1799</v>
      </c>
      <c r="I295" s="231"/>
    </row>
    <row r="296" spans="1:9" ht="9">
      <c r="A296" s="273" t="s">
        <v>349</v>
      </c>
      <c r="B296" s="276" t="s">
        <v>549</v>
      </c>
      <c r="C296" s="274" t="s">
        <v>550</v>
      </c>
      <c r="D296" s="266">
        <v>0</v>
      </c>
      <c r="E296" s="266">
        <v>56</v>
      </c>
      <c r="F296" s="266">
        <v>56</v>
      </c>
      <c r="G296" s="266">
        <v>56</v>
      </c>
      <c r="H296" s="283" t="s">
        <v>1799</v>
      </c>
      <c r="I296" s="231"/>
    </row>
    <row r="297" spans="2:9" ht="9">
      <c r="B297" s="276" t="s">
        <v>551</v>
      </c>
      <c r="C297" s="274" t="s">
        <v>552</v>
      </c>
      <c r="D297" s="266">
        <v>0</v>
      </c>
      <c r="E297" s="266">
        <v>5</v>
      </c>
      <c r="F297" s="266">
        <v>5</v>
      </c>
      <c r="G297" s="266">
        <v>5</v>
      </c>
      <c r="H297" s="283" t="s">
        <v>1799</v>
      </c>
      <c r="I297" s="231"/>
    </row>
    <row r="298" spans="1:9" ht="9">
      <c r="A298" s="273" t="s">
        <v>352</v>
      </c>
      <c r="B298" s="276" t="s">
        <v>353</v>
      </c>
      <c r="C298" s="262" t="s">
        <v>354</v>
      </c>
      <c r="D298" s="266">
        <v>0</v>
      </c>
      <c r="E298" s="266">
        <v>67</v>
      </c>
      <c r="F298" s="266">
        <v>67</v>
      </c>
      <c r="G298" s="266">
        <v>67</v>
      </c>
      <c r="H298" s="283" t="s">
        <v>1799</v>
      </c>
      <c r="I298" s="231"/>
    </row>
    <row r="299" spans="1:9" ht="9">
      <c r="A299" s="273" t="s">
        <v>355</v>
      </c>
      <c r="B299" s="276" t="s">
        <v>356</v>
      </c>
      <c r="C299" s="262" t="s">
        <v>357</v>
      </c>
      <c r="D299" s="243">
        <v>0</v>
      </c>
      <c r="E299" s="243">
        <v>24</v>
      </c>
      <c r="F299" s="243">
        <v>24</v>
      </c>
      <c r="G299" s="243">
        <v>24</v>
      </c>
      <c r="H299" s="283" t="s">
        <v>1799</v>
      </c>
      <c r="I299" s="231"/>
    </row>
    <row r="300" spans="1:7" ht="9">
      <c r="A300" s="273"/>
      <c r="B300" s="276"/>
      <c r="C300" s="262"/>
      <c r="D300" s="231"/>
      <c r="E300" s="231"/>
      <c r="F300" s="231"/>
      <c r="G300" s="231"/>
    </row>
    <row r="301" spans="1:7" ht="9">
      <c r="A301" s="267" t="s">
        <v>360</v>
      </c>
      <c r="B301" s="276"/>
      <c r="C301" s="262"/>
      <c r="D301" s="243">
        <f>D303+D311</f>
        <v>31</v>
      </c>
      <c r="E301" s="243">
        <f>E303+E311</f>
        <v>2534</v>
      </c>
      <c r="F301" s="243">
        <f>F303+F311</f>
        <v>2433</v>
      </c>
      <c r="G301" s="243">
        <f>G303+G311</f>
        <v>2452</v>
      </c>
    </row>
    <row r="302" spans="1:9" ht="4.5" customHeight="1">
      <c r="A302" s="269"/>
      <c r="B302" s="270"/>
      <c r="C302" s="271"/>
      <c r="D302" s="231"/>
      <c r="E302" s="231"/>
      <c r="F302" s="231"/>
      <c r="G302" s="231"/>
      <c r="I302" s="231"/>
    </row>
    <row r="303" spans="1:12" ht="9">
      <c r="A303" s="272" t="s">
        <v>522</v>
      </c>
      <c r="B303" s="276"/>
      <c r="C303" s="262"/>
      <c r="D303" s="243">
        <f>SUM(D305:D308)</f>
        <v>5</v>
      </c>
      <c r="E303" s="243">
        <f>SUM(E305:E308)</f>
        <v>419</v>
      </c>
      <c r="F303" s="243">
        <f>SUM(F305:F308)</f>
        <v>413</v>
      </c>
      <c r="G303" s="243">
        <f>SUM(G305:G308)</f>
        <v>420</v>
      </c>
      <c r="L303" s="285" t="s">
        <v>553</v>
      </c>
    </row>
    <row r="304" spans="1:9" ht="4.5" customHeight="1">
      <c r="A304" s="269"/>
      <c r="B304" s="270"/>
      <c r="C304" s="271"/>
      <c r="D304" s="231"/>
      <c r="E304" s="231"/>
      <c r="F304" s="231"/>
      <c r="G304" s="231"/>
      <c r="I304" s="231"/>
    </row>
    <row r="305" spans="1:7" ht="9">
      <c r="A305" s="273" t="s">
        <v>361</v>
      </c>
      <c r="B305" s="228" t="s">
        <v>362</v>
      </c>
      <c r="C305" s="277" t="s">
        <v>554</v>
      </c>
      <c r="D305" s="266"/>
      <c r="E305" s="266"/>
      <c r="F305" s="266"/>
      <c r="G305" s="266"/>
    </row>
    <row r="306" spans="1:7" ht="9">
      <c r="A306" s="273"/>
      <c r="B306" s="228" t="s">
        <v>555</v>
      </c>
      <c r="C306" s="277" t="s">
        <v>484</v>
      </c>
      <c r="D306" s="266">
        <v>4</v>
      </c>
      <c r="E306" s="266">
        <v>365</v>
      </c>
      <c r="F306" s="266">
        <v>360</v>
      </c>
      <c r="G306" s="266">
        <v>366</v>
      </c>
    </row>
    <row r="307" spans="1:3" ht="9">
      <c r="A307" s="273" t="s">
        <v>134</v>
      </c>
      <c r="B307" s="276" t="s">
        <v>372</v>
      </c>
      <c r="C307" s="262" t="s">
        <v>373</v>
      </c>
    </row>
    <row r="308" spans="1:7" ht="9">
      <c r="A308" s="267"/>
      <c r="B308" s="286" t="s">
        <v>556</v>
      </c>
      <c r="C308" s="274" t="s">
        <v>557</v>
      </c>
      <c r="D308" s="266">
        <v>1</v>
      </c>
      <c r="E308" s="266">
        <v>54</v>
      </c>
      <c r="F308" s="266">
        <v>53</v>
      </c>
      <c r="G308" s="266">
        <v>54</v>
      </c>
    </row>
    <row r="309" spans="1:3" ht="9">
      <c r="A309" s="267"/>
      <c r="B309" s="276"/>
      <c r="C309" s="262"/>
    </row>
    <row r="310" spans="1:3" ht="9">
      <c r="A310" s="272" t="s">
        <v>523</v>
      </c>
      <c r="B310" s="276"/>
      <c r="C310" s="262"/>
    </row>
    <row r="311" spans="1:7" ht="9">
      <c r="A311" s="272" t="s">
        <v>524</v>
      </c>
      <c r="B311" s="276"/>
      <c r="C311" s="262"/>
      <c r="D311" s="243">
        <f>SUM(D313:D323)</f>
        <v>26</v>
      </c>
      <c r="E311" s="243">
        <f>SUM(E313:E323)</f>
        <v>2115</v>
      </c>
      <c r="F311" s="243">
        <f>SUM(F313:F323)</f>
        <v>2020</v>
      </c>
      <c r="G311" s="243">
        <f>SUM(G313:G323)</f>
        <v>2032</v>
      </c>
    </row>
    <row r="312" spans="1:9" ht="4.5" customHeight="1">
      <c r="A312" s="269"/>
      <c r="B312" s="270"/>
      <c r="C312" s="271"/>
      <c r="D312" s="231"/>
      <c r="E312" s="231"/>
      <c r="F312" s="231"/>
      <c r="G312" s="231"/>
      <c r="I312" s="231"/>
    </row>
    <row r="313" spans="1:9" ht="9">
      <c r="A313" s="273" t="s">
        <v>361</v>
      </c>
      <c r="B313" s="276" t="s">
        <v>362</v>
      </c>
      <c r="C313" s="262" t="s">
        <v>363</v>
      </c>
      <c r="D313" s="266">
        <v>21</v>
      </c>
      <c r="E313" s="266">
        <v>1523</v>
      </c>
      <c r="F313" s="266">
        <v>1424</v>
      </c>
      <c r="G313" s="266">
        <v>1436</v>
      </c>
      <c r="H313" s="283" t="s">
        <v>1799</v>
      </c>
      <c r="I313" s="231"/>
    </row>
    <row r="314" spans="1:9" ht="9">
      <c r="A314" s="273" t="s">
        <v>364</v>
      </c>
      <c r="B314" s="276" t="s">
        <v>365</v>
      </c>
      <c r="C314" s="262" t="s">
        <v>366</v>
      </c>
      <c r="D314" s="266">
        <v>0</v>
      </c>
      <c r="E314" s="266">
        <v>35</v>
      </c>
      <c r="F314" s="266">
        <v>35</v>
      </c>
      <c r="G314" s="266">
        <v>35</v>
      </c>
      <c r="H314" s="283" t="s">
        <v>1799</v>
      </c>
      <c r="I314" s="231"/>
    </row>
    <row r="315" spans="1:9" ht="9">
      <c r="A315" s="273" t="s">
        <v>367</v>
      </c>
      <c r="B315" s="274" t="s">
        <v>558</v>
      </c>
      <c r="C315" s="262" t="s">
        <v>369</v>
      </c>
      <c r="D315" s="266">
        <v>2</v>
      </c>
      <c r="E315" s="266">
        <v>143</v>
      </c>
      <c r="F315" s="266">
        <v>143</v>
      </c>
      <c r="G315" s="266">
        <v>143</v>
      </c>
      <c r="H315" s="283" t="s">
        <v>1799</v>
      </c>
      <c r="I315" s="231"/>
    </row>
    <row r="316" spans="1:9" ht="9">
      <c r="A316" s="273"/>
      <c r="B316" s="276" t="s">
        <v>370</v>
      </c>
      <c r="C316" s="262" t="s">
        <v>371</v>
      </c>
      <c r="D316" s="266">
        <v>1</v>
      </c>
      <c r="E316" s="266">
        <v>127</v>
      </c>
      <c r="F316" s="266">
        <v>127</v>
      </c>
      <c r="G316" s="266">
        <v>127</v>
      </c>
      <c r="I316" s="231"/>
    </row>
    <row r="317" spans="1:9" ht="9">
      <c r="A317" s="273"/>
      <c r="B317" s="276" t="s">
        <v>559</v>
      </c>
      <c r="C317" s="262" t="s">
        <v>560</v>
      </c>
      <c r="D317" s="266">
        <v>0</v>
      </c>
      <c r="E317" s="266">
        <v>9</v>
      </c>
      <c r="F317" s="266">
        <v>10</v>
      </c>
      <c r="G317" s="266">
        <v>10</v>
      </c>
      <c r="H317" s="283" t="s">
        <v>1799</v>
      </c>
      <c r="I317" s="231"/>
    </row>
    <row r="318" spans="1:9" ht="9">
      <c r="A318" s="267" t="s">
        <v>561</v>
      </c>
      <c r="B318" s="276"/>
      <c r="C318" s="262"/>
      <c r="I318" s="231"/>
    </row>
    <row r="319" spans="1:9" ht="9">
      <c r="A319" s="231"/>
      <c r="B319" s="282"/>
      <c r="C319" s="262"/>
      <c r="I319" s="231"/>
    </row>
    <row r="320" spans="1:9" ht="9">
      <c r="A320" s="273" t="s">
        <v>134</v>
      </c>
      <c r="B320" s="276" t="s">
        <v>372</v>
      </c>
      <c r="C320" s="262" t="s">
        <v>373</v>
      </c>
      <c r="D320" s="266">
        <v>2</v>
      </c>
      <c r="E320" s="266">
        <v>219</v>
      </c>
      <c r="F320" s="266">
        <v>220</v>
      </c>
      <c r="G320" s="266">
        <v>220</v>
      </c>
      <c r="H320" s="283" t="s">
        <v>1799</v>
      </c>
      <c r="I320" s="231"/>
    </row>
    <row r="321" spans="1:9" ht="9">
      <c r="A321" s="273"/>
      <c r="B321" s="276" t="s">
        <v>374</v>
      </c>
      <c r="C321" s="262" t="s">
        <v>375</v>
      </c>
      <c r="D321" s="266">
        <v>0</v>
      </c>
      <c r="E321" s="266">
        <v>23</v>
      </c>
      <c r="F321" s="266">
        <v>25</v>
      </c>
      <c r="G321" s="266">
        <v>25</v>
      </c>
      <c r="H321" s="283" t="s">
        <v>1799</v>
      </c>
      <c r="I321" s="231"/>
    </row>
    <row r="322" spans="1:9" ht="9">
      <c r="A322" s="273"/>
      <c r="B322" s="276" t="s">
        <v>376</v>
      </c>
      <c r="C322" s="262" t="s">
        <v>377</v>
      </c>
      <c r="D322" s="266">
        <v>0</v>
      </c>
      <c r="E322" s="266">
        <v>36</v>
      </c>
      <c r="F322" s="266">
        <v>36</v>
      </c>
      <c r="G322" s="266">
        <v>36</v>
      </c>
      <c r="H322" s="283" t="s">
        <v>1799</v>
      </c>
      <c r="I322" s="231"/>
    </row>
    <row r="323" spans="1:9" ht="9">
      <c r="A323" s="273"/>
      <c r="B323" s="231"/>
      <c r="C323" s="231"/>
      <c r="D323" s="266"/>
      <c r="E323" s="266"/>
      <c r="F323" s="266"/>
      <c r="G323" s="266"/>
      <c r="I323" s="231"/>
    </row>
    <row r="324" spans="1:3" ht="9">
      <c r="A324" s="273"/>
      <c r="B324" s="276"/>
      <c r="C324" s="262"/>
    </row>
    <row r="325" spans="1:7" ht="9">
      <c r="A325" s="267" t="s">
        <v>378</v>
      </c>
      <c r="B325" s="276"/>
      <c r="C325" s="262"/>
      <c r="D325" s="243">
        <f>D335+D327</f>
        <v>51</v>
      </c>
      <c r="E325" s="243">
        <f>E335+E327</f>
        <v>3389</v>
      </c>
      <c r="F325" s="243">
        <f>F335+F327</f>
        <v>3374</v>
      </c>
      <c r="G325" s="243">
        <f>G335+G327</f>
        <v>3406</v>
      </c>
    </row>
    <row r="326" spans="1:9" ht="4.5" customHeight="1">
      <c r="A326" s="269"/>
      <c r="B326" s="270"/>
      <c r="C326" s="271"/>
      <c r="D326" s="231"/>
      <c r="E326" s="231"/>
      <c r="F326" s="231"/>
      <c r="G326" s="231"/>
      <c r="I326" s="231"/>
    </row>
    <row r="327" spans="1:7" ht="9">
      <c r="A327" s="272" t="s">
        <v>522</v>
      </c>
      <c r="B327" s="231"/>
      <c r="C327" s="231"/>
      <c r="D327" s="266">
        <f>SUM(D329:D332)</f>
        <v>25</v>
      </c>
      <c r="E327" s="266">
        <f>SUM(E329:E332)</f>
        <v>1496</v>
      </c>
      <c r="F327" s="266">
        <f>SUM(F329:F332)</f>
        <v>1473</v>
      </c>
      <c r="G327" s="266">
        <f>SUM(G329:G332)</f>
        <v>1487</v>
      </c>
    </row>
    <row r="328" spans="1:9" ht="4.5" customHeight="1">
      <c r="A328" s="269"/>
      <c r="B328" s="270"/>
      <c r="C328" s="271"/>
      <c r="D328" s="231"/>
      <c r="E328" s="231"/>
      <c r="F328" s="231"/>
      <c r="G328" s="231"/>
      <c r="I328" s="231"/>
    </row>
    <row r="329" spans="1:7" ht="9">
      <c r="A329" s="273" t="s">
        <v>379</v>
      </c>
      <c r="B329" s="274" t="s">
        <v>562</v>
      </c>
      <c r="C329" s="262" t="s">
        <v>382</v>
      </c>
      <c r="D329" s="266">
        <v>6</v>
      </c>
      <c r="E329" s="266">
        <v>486</v>
      </c>
      <c r="F329" s="266">
        <v>462</v>
      </c>
      <c r="G329" s="266">
        <v>462</v>
      </c>
    </row>
    <row r="330" spans="1:7" ht="9">
      <c r="A330" s="273" t="s">
        <v>386</v>
      </c>
      <c r="B330" s="228" t="s">
        <v>387</v>
      </c>
      <c r="C330" s="229" t="s">
        <v>388</v>
      </c>
      <c r="D330" s="266"/>
      <c r="E330" s="266"/>
      <c r="F330" s="266"/>
      <c r="G330" s="266"/>
    </row>
    <row r="331" spans="1:7" ht="9">
      <c r="A331" s="231"/>
      <c r="B331" s="228" t="s">
        <v>563</v>
      </c>
      <c r="C331" s="277" t="s">
        <v>484</v>
      </c>
      <c r="D331" s="266">
        <v>18</v>
      </c>
      <c r="E331" s="266">
        <v>940</v>
      </c>
      <c r="F331" s="266">
        <v>941</v>
      </c>
      <c r="G331" s="266">
        <v>954</v>
      </c>
    </row>
    <row r="332" spans="1:7" ht="9">
      <c r="A332" s="273"/>
      <c r="B332" s="228" t="s">
        <v>564</v>
      </c>
      <c r="C332" s="277" t="s">
        <v>484</v>
      </c>
      <c r="D332" s="266">
        <v>1</v>
      </c>
      <c r="E332" s="266">
        <v>70</v>
      </c>
      <c r="F332" s="266">
        <v>70</v>
      </c>
      <c r="G332" s="266">
        <v>71</v>
      </c>
    </row>
    <row r="333" spans="1:3" ht="9">
      <c r="A333" s="272"/>
      <c r="B333" s="231"/>
      <c r="C333" s="231"/>
    </row>
    <row r="334" spans="1:3" ht="9">
      <c r="A334" s="272" t="s">
        <v>523</v>
      </c>
      <c r="B334" s="231"/>
      <c r="C334" s="231"/>
    </row>
    <row r="335" spans="1:7" ht="9">
      <c r="A335" s="272" t="s">
        <v>524</v>
      </c>
      <c r="B335" s="231"/>
      <c r="C335" s="231"/>
      <c r="D335" s="243">
        <f>SUM(D337:D344)</f>
        <v>26</v>
      </c>
      <c r="E335" s="243">
        <f>SUM(E337:E344)</f>
        <v>1893</v>
      </c>
      <c r="F335" s="243">
        <f>SUM(F337:F344)</f>
        <v>1901</v>
      </c>
      <c r="G335" s="243">
        <f>SUM(G337:G344)</f>
        <v>1919</v>
      </c>
    </row>
    <row r="336" spans="1:9" ht="4.5" customHeight="1">
      <c r="A336" s="269"/>
      <c r="B336" s="270"/>
      <c r="C336" s="271"/>
      <c r="D336" s="231"/>
      <c r="E336" s="231"/>
      <c r="F336" s="231"/>
      <c r="G336" s="231"/>
      <c r="I336" s="231"/>
    </row>
    <row r="337" spans="1:9" ht="9">
      <c r="A337" s="273" t="s">
        <v>379</v>
      </c>
      <c r="B337" s="276" t="s">
        <v>380</v>
      </c>
      <c r="C337" s="262" t="s">
        <v>381</v>
      </c>
      <c r="D337" s="266">
        <v>1</v>
      </c>
      <c r="E337" s="266">
        <v>61</v>
      </c>
      <c r="F337" s="266">
        <v>61</v>
      </c>
      <c r="G337" s="266">
        <v>61</v>
      </c>
      <c r="H337" s="283" t="s">
        <v>1799</v>
      </c>
      <c r="I337" s="231"/>
    </row>
    <row r="338" spans="1:9" ht="9">
      <c r="A338" s="273"/>
      <c r="B338" s="274" t="s">
        <v>562</v>
      </c>
      <c r="C338" s="262" t="s">
        <v>382</v>
      </c>
      <c r="D338" s="266">
        <v>9</v>
      </c>
      <c r="E338" s="266">
        <v>816</v>
      </c>
      <c r="F338" s="266">
        <v>815</v>
      </c>
      <c r="G338" s="266">
        <v>820</v>
      </c>
      <c r="H338" s="283" t="s">
        <v>1799</v>
      </c>
      <c r="I338" s="231"/>
    </row>
    <row r="339" spans="1:9" ht="9">
      <c r="A339" s="273"/>
      <c r="B339" s="274" t="s">
        <v>565</v>
      </c>
      <c r="C339" s="262" t="s">
        <v>383</v>
      </c>
      <c r="D339" s="266">
        <v>1</v>
      </c>
      <c r="E339" s="266">
        <v>154</v>
      </c>
      <c r="F339" s="266">
        <v>147</v>
      </c>
      <c r="G339" s="266">
        <v>147</v>
      </c>
      <c r="H339" s="283" t="s">
        <v>1799</v>
      </c>
      <c r="I339" s="231"/>
    </row>
    <row r="340" spans="1:9" ht="9">
      <c r="A340" s="273"/>
      <c r="B340" s="276" t="s">
        <v>384</v>
      </c>
      <c r="C340" s="262" t="s">
        <v>385</v>
      </c>
      <c r="D340" s="266">
        <v>1</v>
      </c>
      <c r="E340" s="266">
        <v>166</v>
      </c>
      <c r="F340" s="266">
        <v>166</v>
      </c>
      <c r="G340" s="266">
        <v>166</v>
      </c>
      <c r="H340" s="283" t="s">
        <v>1799</v>
      </c>
      <c r="I340" s="231"/>
    </row>
    <row r="341" spans="1:9" ht="9">
      <c r="A341" s="273" t="s">
        <v>386</v>
      </c>
      <c r="B341" s="276" t="s">
        <v>387</v>
      </c>
      <c r="C341" s="262" t="s">
        <v>388</v>
      </c>
      <c r="D341" s="266">
        <v>7</v>
      </c>
      <c r="E341" s="266">
        <v>404</v>
      </c>
      <c r="F341" s="266">
        <v>414</v>
      </c>
      <c r="G341" s="266">
        <v>420</v>
      </c>
      <c r="H341" s="283" t="s">
        <v>1799</v>
      </c>
      <c r="I341" s="231"/>
    </row>
    <row r="342" spans="1:9" ht="9">
      <c r="A342" s="273" t="s">
        <v>389</v>
      </c>
      <c r="B342" s="276" t="s">
        <v>390</v>
      </c>
      <c r="C342" s="262" t="s">
        <v>391</v>
      </c>
      <c r="D342" s="266">
        <v>0</v>
      </c>
      <c r="E342" s="266">
        <v>42</v>
      </c>
      <c r="F342" s="266">
        <v>42</v>
      </c>
      <c r="G342" s="266">
        <v>42</v>
      </c>
      <c r="H342" s="283" t="s">
        <v>1799</v>
      </c>
      <c r="I342" s="231"/>
    </row>
    <row r="343" spans="1:9" ht="9">
      <c r="A343" s="273" t="s">
        <v>566</v>
      </c>
      <c r="B343" s="228" t="s">
        <v>567</v>
      </c>
      <c r="C343" s="229" t="s">
        <v>568</v>
      </c>
      <c r="D343" s="266">
        <v>7</v>
      </c>
      <c r="E343" s="266">
        <v>250</v>
      </c>
      <c r="F343" s="266">
        <v>256</v>
      </c>
      <c r="G343" s="266">
        <v>263</v>
      </c>
      <c r="H343" s="283" t="s">
        <v>1799</v>
      </c>
      <c r="I343" s="231"/>
    </row>
    <row r="344" spans="1:9" ht="9">
      <c r="A344" s="231"/>
      <c r="B344" s="231"/>
      <c r="C344" s="231"/>
      <c r="D344" s="266"/>
      <c r="E344" s="266"/>
      <c r="F344" s="266"/>
      <c r="G344" s="266"/>
      <c r="I344" s="231"/>
    </row>
    <row r="345" spans="1:3" ht="9">
      <c r="A345" s="231"/>
      <c r="B345" s="276"/>
      <c r="C345" s="262"/>
    </row>
    <row r="346" spans="1:7" ht="9">
      <c r="A346" s="267" t="s">
        <v>392</v>
      </c>
      <c r="B346" s="276"/>
      <c r="C346" s="262"/>
      <c r="D346" s="243">
        <f>D349</f>
        <v>10</v>
      </c>
      <c r="E346" s="243">
        <f>E349</f>
        <v>688</v>
      </c>
      <c r="F346" s="243">
        <f>F349</f>
        <v>681</v>
      </c>
      <c r="G346" s="243">
        <f>G349</f>
        <v>687</v>
      </c>
    </row>
    <row r="347" spans="1:9" ht="4.5" customHeight="1">
      <c r="A347" s="269"/>
      <c r="B347" s="270"/>
      <c r="C347" s="271"/>
      <c r="D347" s="231"/>
      <c r="E347" s="231"/>
      <c r="F347" s="231"/>
      <c r="G347" s="231"/>
      <c r="I347" s="231"/>
    </row>
    <row r="348" spans="1:3" ht="9">
      <c r="A348" s="272" t="s">
        <v>523</v>
      </c>
      <c r="B348" s="276"/>
      <c r="C348" s="262"/>
    </row>
    <row r="349" spans="1:7" ht="9">
      <c r="A349" s="272" t="s">
        <v>524</v>
      </c>
      <c r="B349" s="276"/>
      <c r="C349" s="262"/>
      <c r="D349" s="243">
        <f>SUM(D351:D356)</f>
        <v>10</v>
      </c>
      <c r="E349" s="243">
        <f>SUM(E351:E356)</f>
        <v>688</v>
      </c>
      <c r="F349" s="243">
        <f>SUM(F351:F356)</f>
        <v>681</v>
      </c>
      <c r="G349" s="243">
        <f>SUM(G351:G356)</f>
        <v>687</v>
      </c>
    </row>
    <row r="350" spans="1:9" ht="4.5" customHeight="1">
      <c r="A350" s="269"/>
      <c r="B350" s="270"/>
      <c r="C350" s="271"/>
      <c r="D350" s="231"/>
      <c r="E350" s="231"/>
      <c r="F350" s="231"/>
      <c r="G350" s="231"/>
      <c r="I350" s="231"/>
    </row>
    <row r="351" spans="1:9" ht="9">
      <c r="A351" s="273" t="s">
        <v>379</v>
      </c>
      <c r="B351" s="276" t="s">
        <v>393</v>
      </c>
      <c r="C351" s="262" t="s">
        <v>394</v>
      </c>
      <c r="D351" s="266">
        <v>1</v>
      </c>
      <c r="E351" s="266">
        <v>161</v>
      </c>
      <c r="F351" s="266">
        <v>161</v>
      </c>
      <c r="G351" s="266">
        <v>161</v>
      </c>
      <c r="H351" s="283" t="s">
        <v>1799</v>
      </c>
      <c r="I351" s="231"/>
    </row>
    <row r="352" spans="1:9" ht="9">
      <c r="A352" s="273"/>
      <c r="B352" s="276" t="s">
        <v>395</v>
      </c>
      <c r="C352" s="262" t="s">
        <v>396</v>
      </c>
      <c r="D352" s="266">
        <v>0</v>
      </c>
      <c r="E352" s="266">
        <v>39</v>
      </c>
      <c r="F352" s="266">
        <v>39</v>
      </c>
      <c r="G352" s="266">
        <v>39</v>
      </c>
      <c r="H352" s="283" t="s">
        <v>1799</v>
      </c>
      <c r="I352" s="231"/>
    </row>
    <row r="353" spans="1:9" ht="9">
      <c r="A353" s="273"/>
      <c r="B353" s="276" t="s">
        <v>397</v>
      </c>
      <c r="C353" s="262" t="s">
        <v>398</v>
      </c>
      <c r="D353" s="266">
        <v>6</v>
      </c>
      <c r="E353" s="266">
        <v>336</v>
      </c>
      <c r="F353" s="266">
        <v>330</v>
      </c>
      <c r="G353" s="266">
        <v>336</v>
      </c>
      <c r="H353" s="283" t="s">
        <v>1799</v>
      </c>
      <c r="I353" s="231"/>
    </row>
    <row r="354" spans="1:9" ht="9">
      <c r="A354" s="273"/>
      <c r="B354" s="274" t="s">
        <v>569</v>
      </c>
      <c r="C354" s="262" t="s">
        <v>400</v>
      </c>
      <c r="D354" s="266">
        <v>0</v>
      </c>
      <c r="E354" s="266">
        <v>5</v>
      </c>
      <c r="F354" s="266">
        <v>3</v>
      </c>
      <c r="G354" s="266">
        <v>3</v>
      </c>
      <c r="H354" s="283" t="s">
        <v>1799</v>
      </c>
      <c r="I354" s="231"/>
    </row>
    <row r="355" spans="1:9" ht="9">
      <c r="A355" s="273" t="s">
        <v>389</v>
      </c>
      <c r="B355" s="276" t="s">
        <v>483</v>
      </c>
      <c r="C355" s="262" t="s">
        <v>402</v>
      </c>
      <c r="D355" s="266">
        <v>3</v>
      </c>
      <c r="E355" s="266">
        <v>147</v>
      </c>
      <c r="F355" s="266">
        <v>148</v>
      </c>
      <c r="G355" s="266">
        <v>148</v>
      </c>
      <c r="H355" s="283" t="s">
        <v>1799</v>
      </c>
      <c r="I355" s="231"/>
    </row>
    <row r="356" spans="4:9" ht="9">
      <c r="D356" s="266"/>
      <c r="E356" s="266"/>
      <c r="F356" s="266"/>
      <c r="G356" s="266"/>
      <c r="I356" s="231"/>
    </row>
  </sheetData>
  <printOptions horizontalCentered="1"/>
  <pageMargins left="0.1" right="0.1" top="0.6" bottom="0.6" header="0.5" footer="0.5"/>
  <pageSetup horizontalDpi="600" verticalDpi="600" orientation="landscape" r:id="rId1"/>
  <headerFooter alignWithMargins="0">
    <oddFooter>&amp;CPage &amp;8&amp;P+19</oddFooter>
  </headerFooter>
  <rowBreaks count="5" manualBreakCount="5">
    <brk id="60" max="65535" man="1"/>
    <brk id="108" max="65535" man="1"/>
    <brk id="220" max="65535" man="1"/>
    <brk id="271" max="65535" man="1"/>
    <brk id="318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A1" sqref="A1"/>
    </sheetView>
  </sheetViews>
  <sheetFormatPr defaultColWidth="9.33203125" defaultRowHeight="10.5"/>
  <cols>
    <col min="1" max="1" width="24.16015625" style="0" customWidth="1"/>
    <col min="2" max="2" width="19" style="307" customWidth="1"/>
    <col min="3" max="3" width="8.16015625" style="307" customWidth="1"/>
    <col min="4" max="4" width="12.83203125" style="307" customWidth="1"/>
    <col min="5" max="5" width="12.83203125" style="308" customWidth="1"/>
    <col min="6" max="6" width="13.16015625" style="308" customWidth="1"/>
    <col min="7" max="7" width="11" style="309" customWidth="1"/>
    <col min="8" max="16384" width="8.16015625" style="0" customWidth="1"/>
  </cols>
  <sheetData>
    <row r="1" spans="1:7" ht="12.75">
      <c r="A1" s="287" t="s">
        <v>570</v>
      </c>
      <c r="B1" s="288"/>
      <c r="C1" s="288"/>
      <c r="D1" s="289"/>
      <c r="E1" s="290"/>
      <c r="F1" s="290"/>
      <c r="G1" s="291"/>
    </row>
    <row r="2" spans="1:7" ht="10.5">
      <c r="A2" s="292" t="s">
        <v>26</v>
      </c>
      <c r="B2" s="289"/>
      <c r="C2" s="289"/>
      <c r="D2" s="289"/>
      <c r="E2" s="290"/>
      <c r="F2" s="290"/>
      <c r="G2" s="291"/>
    </row>
    <row r="3" spans="1:7" ht="10.5">
      <c r="A3" s="293"/>
      <c r="B3" s="294"/>
      <c r="C3" s="294"/>
      <c r="D3" s="294"/>
      <c r="E3" s="295"/>
      <c r="F3" s="295"/>
      <c r="G3" s="296"/>
    </row>
    <row r="4" spans="1:7" ht="10.5">
      <c r="A4" s="297" t="s">
        <v>36</v>
      </c>
      <c r="B4" s="298" t="s">
        <v>517</v>
      </c>
      <c r="C4" s="298" t="s">
        <v>37</v>
      </c>
      <c r="D4" s="299" t="s">
        <v>408</v>
      </c>
      <c r="E4" s="300"/>
      <c r="F4" s="300" t="s">
        <v>39</v>
      </c>
      <c r="G4" s="301" t="s">
        <v>518</v>
      </c>
    </row>
    <row r="5" spans="1:7" ht="10.5">
      <c r="A5" s="297" t="s">
        <v>48</v>
      </c>
      <c r="B5" s="298" t="s">
        <v>571</v>
      </c>
      <c r="C5" s="298" t="s">
        <v>50</v>
      </c>
      <c r="D5" s="299" t="s">
        <v>520</v>
      </c>
      <c r="E5" s="300" t="s">
        <v>38</v>
      </c>
      <c r="F5" s="300" t="s">
        <v>51</v>
      </c>
      <c r="G5" s="301" t="s">
        <v>521</v>
      </c>
    </row>
    <row r="6" spans="1:7" ht="10.5">
      <c r="A6" s="302"/>
      <c r="B6" s="303"/>
      <c r="C6" s="303"/>
      <c r="D6" s="304"/>
      <c r="E6" s="305"/>
      <c r="F6" s="305"/>
      <c r="G6" s="306"/>
    </row>
    <row r="7" ht="3.75" customHeight="1"/>
    <row r="8" spans="1:7" ht="10.5">
      <c r="A8" s="310" t="s">
        <v>57</v>
      </c>
      <c r="C8" s="311"/>
      <c r="D8" s="307">
        <f>D10+D19+D26+D33+D39</f>
        <v>137</v>
      </c>
      <c r="E8" s="307">
        <f>E10+E19+E26+E33+E39</f>
        <v>1371</v>
      </c>
      <c r="F8" s="307">
        <f>F10+F19+F26+F33+F39</f>
        <v>1390</v>
      </c>
      <c r="G8" s="309">
        <f>G10+G19+G26+G33+G39</f>
        <v>1593</v>
      </c>
    </row>
    <row r="9" ht="3.75" customHeight="1">
      <c r="C9" s="311"/>
    </row>
    <row r="10" spans="1:7" ht="10.5" customHeight="1">
      <c r="A10" s="312" t="s">
        <v>60</v>
      </c>
      <c r="C10" s="311"/>
      <c r="D10" s="307">
        <f>SUM(D13:D17)</f>
        <v>113</v>
      </c>
      <c r="E10" s="307">
        <f>SUM(E13:E17)</f>
        <v>537</v>
      </c>
      <c r="F10" s="307">
        <f>SUM(F13:F17)</f>
        <v>554</v>
      </c>
      <c r="G10" s="309">
        <f>SUM(G13:G17)</f>
        <v>737</v>
      </c>
    </row>
    <row r="11" spans="1:3" ht="10.5">
      <c r="A11" s="312"/>
      <c r="C11" s="311"/>
    </row>
    <row r="12" spans="1:7" ht="10.5">
      <c r="A12" s="313" t="s">
        <v>572</v>
      </c>
      <c r="B12" s="311" t="s">
        <v>573</v>
      </c>
      <c r="C12" s="311" t="s">
        <v>63</v>
      </c>
      <c r="D12"/>
      <c r="E12"/>
      <c r="F12"/>
      <c r="G12"/>
    </row>
    <row r="13" spans="2:7" ht="10.5">
      <c r="B13" s="311" t="s">
        <v>574</v>
      </c>
      <c r="C13" s="311" t="s">
        <v>484</v>
      </c>
      <c r="D13" s="307">
        <v>106</v>
      </c>
      <c r="E13" s="308">
        <v>247</v>
      </c>
      <c r="F13" s="308">
        <v>255</v>
      </c>
      <c r="G13" s="309">
        <v>437</v>
      </c>
    </row>
    <row r="14" spans="1:3" ht="10.5">
      <c r="A14" s="313" t="s">
        <v>575</v>
      </c>
      <c r="B14" s="311" t="s">
        <v>70</v>
      </c>
      <c r="C14" s="311" t="s">
        <v>576</v>
      </c>
    </row>
    <row r="15" spans="2:7" ht="10.5">
      <c r="B15" s="311" t="s">
        <v>577</v>
      </c>
      <c r="C15" s="311" t="s">
        <v>484</v>
      </c>
      <c r="D15" s="307">
        <v>5</v>
      </c>
      <c r="E15" s="308">
        <v>210</v>
      </c>
      <c r="F15" s="308">
        <v>220</v>
      </c>
      <c r="G15" s="309">
        <v>220</v>
      </c>
    </row>
    <row r="16" spans="2:3" ht="10.5">
      <c r="B16" s="311" t="s">
        <v>72</v>
      </c>
      <c r="C16" s="311" t="s">
        <v>73</v>
      </c>
    </row>
    <row r="17" spans="1:7" ht="10.5">
      <c r="B17" s="311" t="s">
        <v>578</v>
      </c>
      <c r="C17" s="311" t="s">
        <v>484</v>
      </c>
      <c r="D17" s="307">
        <v>2</v>
      </c>
      <c r="E17" s="308">
        <v>80</v>
      </c>
      <c r="F17" s="308">
        <v>79</v>
      </c>
      <c r="G17" s="309">
        <v>80</v>
      </c>
    </row>
    <row r="18" spans="2:3" ht="10.5">
      <c r="B18" s="311"/>
      <c r="C18" s="311"/>
    </row>
    <row r="19" spans="1:7" ht="10.5">
      <c r="A19" s="314" t="s">
        <v>108</v>
      </c>
      <c r="B19" s="311"/>
      <c r="C19" s="311"/>
      <c r="D19" s="307">
        <f>SUM(D22)</f>
        <v>0</v>
      </c>
      <c r="E19" s="307">
        <f>SUM(E22)</f>
        <v>3</v>
      </c>
      <c r="F19" s="307">
        <f>SUM(F22)</f>
        <v>0</v>
      </c>
      <c r="G19" s="309">
        <f>SUM(G22)</f>
        <v>0</v>
      </c>
    </row>
    <row r="20" spans="2:3" ht="10.5">
      <c r="B20" s="311"/>
      <c r="C20" s="311"/>
    </row>
    <row r="21" spans="1:3" ht="10.5">
      <c r="A21" s="315" t="s">
        <v>112</v>
      </c>
      <c r="B21" s="311" t="s">
        <v>117</v>
      </c>
      <c r="C21" s="311" t="s">
        <v>98</v>
      </c>
    </row>
    <row r="22" spans="2:7" ht="10.5">
      <c r="B22" s="311" t="s">
        <v>117</v>
      </c>
      <c r="C22" s="311" t="s">
        <v>484</v>
      </c>
      <c r="D22" s="307">
        <v>0</v>
      </c>
      <c r="E22" s="308">
        <v>3</v>
      </c>
      <c r="F22" s="308">
        <v>0</v>
      </c>
      <c r="G22" s="309">
        <v>0</v>
      </c>
    </row>
    <row r="23" spans="2:3" ht="10.5">
      <c r="B23" s="311"/>
      <c r="C23" s="311"/>
    </row>
    <row r="24" spans="2:7" ht="10.5">
      <c r="B24" s="311"/>
      <c r="C24" s="311"/>
      <c r="D24" s="316"/>
      <c r="E24" s="317"/>
      <c r="F24" s="317"/>
      <c r="G24" s="318"/>
    </row>
    <row r="25" spans="2:3" ht="3.75" customHeight="1">
      <c r="B25" s="311"/>
      <c r="C25" s="311"/>
    </row>
    <row r="26" spans="1:7" ht="10.5">
      <c r="A26" s="312" t="s">
        <v>270</v>
      </c>
      <c r="B26" s="311"/>
      <c r="C26" s="311"/>
      <c r="D26" s="307">
        <f>D29</f>
        <v>18</v>
      </c>
      <c r="E26" s="308">
        <f>E29</f>
        <v>186</v>
      </c>
      <c r="F26" s="308">
        <f>F29</f>
        <v>187</v>
      </c>
      <c r="G26" s="309">
        <f>G29</f>
        <v>204</v>
      </c>
    </row>
    <row r="27" spans="1:3" ht="10.5">
      <c r="A27" s="312"/>
      <c r="B27" s="311"/>
      <c r="C27" s="311"/>
    </row>
    <row r="28" spans="1:7" ht="10.5">
      <c r="A28" s="313" t="s">
        <v>579</v>
      </c>
      <c r="B28" s="311" t="s">
        <v>272</v>
      </c>
      <c r="C28" s="311" t="s">
        <v>273</v>
      </c>
      <c r="D28" s="307" t="s">
        <v>27</v>
      </c>
      <c r="E28" s="308" t="s">
        <v>27</v>
      </c>
      <c r="F28" s="308" t="s">
        <v>27</v>
      </c>
      <c r="G28" s="309" t="s">
        <v>27</v>
      </c>
    </row>
    <row r="29" spans="1:7" ht="10.5">
      <c r="B29" s="311" t="s">
        <v>580</v>
      </c>
      <c r="C29" s="311" t="s">
        <v>484</v>
      </c>
      <c r="D29" s="307">
        <v>18</v>
      </c>
      <c r="E29" s="308">
        <v>186</v>
      </c>
      <c r="F29" s="308">
        <v>187</v>
      </c>
      <c r="G29" s="309">
        <v>204</v>
      </c>
    </row>
    <row r="30" spans="2:3" ht="10.5">
      <c r="B30" s="311"/>
      <c r="C30" s="311"/>
    </row>
    <row r="31" spans="2:3" ht="10.5">
      <c r="B31" s="311"/>
      <c r="C31" s="311"/>
    </row>
    <row r="32" spans="2:3" ht="10.5">
      <c r="B32" s="311"/>
      <c r="C32" s="311"/>
    </row>
    <row r="33" spans="1:7" ht="10.5">
      <c r="A33" s="314" t="s">
        <v>296</v>
      </c>
      <c r="B33" s="311"/>
      <c r="C33" s="311"/>
      <c r="D33" s="307">
        <f>D36</f>
        <v>0</v>
      </c>
      <c r="E33" s="307">
        <f>E36</f>
        <v>2</v>
      </c>
      <c r="F33" s="307">
        <f>F36</f>
        <v>2</v>
      </c>
      <c r="G33" s="309">
        <f>G36</f>
        <v>2</v>
      </c>
    </row>
    <row r="34" spans="2:3" ht="10.5">
      <c r="B34" s="311"/>
      <c r="C34" s="311"/>
    </row>
    <row r="35" spans="1:3" ht="10.5">
      <c r="A35" s="319" t="s">
        <v>313</v>
      </c>
      <c r="B35" s="320" t="s">
        <v>314</v>
      </c>
      <c r="C35" s="311" t="s">
        <v>315</v>
      </c>
    </row>
    <row r="36" spans="1:7" ht="10.5" customHeight="1">
      <c r="A36" s="313"/>
      <c r="B36" s="320" t="s">
        <v>581</v>
      </c>
      <c r="C36" s="311" t="s">
        <v>484</v>
      </c>
      <c r="D36" s="307">
        <v>0</v>
      </c>
      <c r="E36" s="308">
        <v>2</v>
      </c>
      <c r="F36" s="308">
        <v>2</v>
      </c>
      <c r="G36" s="309">
        <v>2</v>
      </c>
    </row>
    <row r="37" spans="1:3" ht="10.5" customHeight="1">
      <c r="A37" s="313"/>
      <c r="B37" s="311"/>
      <c r="C37" s="311"/>
    </row>
    <row r="38" spans="2:3" ht="3.75" customHeight="1">
      <c r="B38" s="311"/>
      <c r="C38" s="311"/>
    </row>
    <row r="39" spans="1:7" ht="10.5">
      <c r="A39" s="312" t="s">
        <v>378</v>
      </c>
      <c r="B39" s="311"/>
      <c r="C39" s="311"/>
      <c r="D39" s="307">
        <f>D42</f>
        <v>6</v>
      </c>
      <c r="E39" s="308">
        <f>E42</f>
        <v>643</v>
      </c>
      <c r="F39" s="308">
        <f>F42</f>
        <v>647</v>
      </c>
      <c r="G39" s="309">
        <f>G42</f>
        <v>650</v>
      </c>
    </row>
    <row r="40" spans="1:3" ht="10.5">
      <c r="A40" s="312"/>
      <c r="B40" s="311"/>
      <c r="C40" s="311"/>
    </row>
    <row r="41" spans="1:3" ht="10.5">
      <c r="A41" s="313" t="s">
        <v>582</v>
      </c>
      <c r="B41" s="311" t="s">
        <v>384</v>
      </c>
      <c r="C41" s="311" t="s">
        <v>385</v>
      </c>
    </row>
    <row r="42" spans="2:7" ht="10.5">
      <c r="B42" s="311" t="s">
        <v>583</v>
      </c>
      <c r="C42" s="311" t="s">
        <v>484</v>
      </c>
      <c r="D42" s="307">
        <v>6</v>
      </c>
      <c r="E42" s="308">
        <v>643</v>
      </c>
      <c r="F42" s="308">
        <v>647</v>
      </c>
      <c r="G42" s="309">
        <v>650</v>
      </c>
    </row>
    <row r="43" ht="3.75" customHeight="1">
      <c r="C43" s="311"/>
    </row>
    <row r="44" ht="10.5">
      <c r="C44" s="311"/>
    </row>
    <row r="45" ht="10.5">
      <c r="C45" s="311"/>
    </row>
    <row r="46" ht="10.5">
      <c r="C46" s="311"/>
    </row>
    <row r="47" spans="2:5" ht="10.5">
      <c r="B47"/>
      <c r="C47" s="311"/>
      <c r="D47"/>
      <c r="E47"/>
    </row>
    <row r="48" spans="2:5" ht="10.5">
      <c r="B48"/>
      <c r="C48" s="311"/>
      <c r="D48"/>
      <c r="E48"/>
    </row>
    <row r="49" spans="2:5" ht="10.5">
      <c r="B49"/>
      <c r="C49" s="311"/>
      <c r="D49"/>
      <c r="E49"/>
    </row>
    <row r="50" spans="2:5" ht="10.5">
      <c r="B50"/>
      <c r="C50"/>
      <c r="D50"/>
      <c r="E50"/>
    </row>
    <row r="51" spans="2:5" ht="10.5">
      <c r="B51"/>
      <c r="C51"/>
      <c r="D51"/>
      <c r="E51"/>
    </row>
    <row r="52" spans="2:5" ht="10.5">
      <c r="B52"/>
      <c r="C52"/>
      <c r="D52"/>
      <c r="E52"/>
    </row>
    <row r="53" spans="2:5" ht="10.5">
      <c r="B53"/>
      <c r="C53"/>
      <c r="D53"/>
      <c r="E53"/>
    </row>
    <row r="54" spans="2:5" ht="10.5">
      <c r="B54"/>
      <c r="C54"/>
      <c r="D54"/>
      <c r="E54"/>
    </row>
    <row r="55" spans="2:5" ht="10.5">
      <c r="B55"/>
      <c r="C55"/>
      <c r="D55"/>
      <c r="E55"/>
    </row>
    <row r="56" spans="2:5" ht="10.5">
      <c r="B56"/>
      <c r="C56"/>
      <c r="D56"/>
      <c r="E56"/>
    </row>
    <row r="57" spans="2:5" ht="10.5">
      <c r="B57"/>
      <c r="C57"/>
      <c r="D57"/>
      <c r="E57"/>
    </row>
    <row r="58" spans="2:5" ht="10.5">
      <c r="B58"/>
      <c r="C58"/>
      <c r="D58"/>
      <c r="E58"/>
    </row>
    <row r="59" spans="2:5" ht="10.5">
      <c r="B59"/>
      <c r="C59"/>
      <c r="D59"/>
      <c r="E59"/>
    </row>
    <row r="60" spans="2:5" ht="10.5">
      <c r="B60"/>
      <c r="C60"/>
      <c r="D60"/>
      <c r="E60"/>
    </row>
    <row r="61" spans="2:5" ht="10.5">
      <c r="B61"/>
      <c r="C61"/>
      <c r="D61"/>
      <c r="E61"/>
    </row>
  </sheetData>
  <printOptions horizontalCentered="1"/>
  <pageMargins left="0.1" right="0.1" top="0.6" bottom="0.6" header="0.5" footer="0.5"/>
  <pageSetup orientation="landscape" r:id="rId1"/>
  <headerFooter alignWithMargins="0">
    <oddFooter>&amp;CPage &amp;P+26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25"/>
  <sheetViews>
    <sheetView zoomScale="125" zoomScaleNormal="125" workbookViewId="0" topLeftCell="A1">
      <selection activeCell="A97" sqref="A97"/>
    </sheetView>
  </sheetViews>
  <sheetFormatPr defaultColWidth="9.33203125" defaultRowHeight="10.5"/>
  <cols>
    <col min="1" max="1" width="19" style="359" customWidth="1"/>
    <col min="2" max="2" width="22" style="356" customWidth="1"/>
    <col min="3" max="3" width="7.83203125" style="357" customWidth="1"/>
    <col min="4" max="5" width="12" style="331" customWidth="1"/>
    <col min="6" max="6" width="14.83203125" style="332" customWidth="1"/>
    <col min="7" max="7" width="11.16015625" style="331" customWidth="1"/>
    <col min="8" max="8" width="13" style="331" customWidth="1"/>
    <col min="9" max="9" width="11.16015625" style="331" customWidth="1"/>
    <col min="10" max="16384" width="6" style="326" customWidth="1"/>
  </cols>
  <sheetData>
    <row r="1" spans="1:9" ht="12.75">
      <c r="A1" s="321" t="s">
        <v>584</v>
      </c>
      <c r="B1" s="322"/>
      <c r="C1" s="323"/>
      <c r="D1" s="324"/>
      <c r="E1" s="324"/>
      <c r="F1" s="325"/>
      <c r="G1" s="324"/>
      <c r="H1" s="324"/>
      <c r="I1" s="324"/>
    </row>
    <row r="2" spans="1:9" ht="10.5">
      <c r="A2" s="327" t="s">
        <v>26</v>
      </c>
      <c r="B2" s="322"/>
      <c r="C2" s="323"/>
      <c r="D2" s="324"/>
      <c r="E2" s="324"/>
      <c r="F2" s="325"/>
      <c r="G2" s="324"/>
      <c r="H2" s="324"/>
      <c r="I2" s="324"/>
    </row>
    <row r="3" spans="1:3" ht="10.5">
      <c r="A3" s="328"/>
      <c r="B3" s="329"/>
      <c r="C3" s="330"/>
    </row>
    <row r="4" spans="1:9" ht="10.5">
      <c r="A4" s="333"/>
      <c r="B4" s="334"/>
      <c r="C4" s="335"/>
      <c r="D4" s="336"/>
      <c r="E4" s="336"/>
      <c r="F4" s="337"/>
      <c r="G4" s="336"/>
      <c r="H4" s="336"/>
      <c r="I4" s="336"/>
    </row>
    <row r="5" spans="1:9" ht="10.5">
      <c r="A5" s="338"/>
      <c r="B5" s="338"/>
      <c r="C5" s="338"/>
      <c r="D5" s="339" t="s">
        <v>408</v>
      </c>
      <c r="E5" s="339" t="s">
        <v>408</v>
      </c>
      <c r="F5" s="340" t="s">
        <v>585</v>
      </c>
      <c r="G5" s="339"/>
      <c r="H5" s="341"/>
      <c r="I5" s="342"/>
    </row>
    <row r="6" spans="1:9" ht="10.5">
      <c r="A6" s="343" t="s">
        <v>36</v>
      </c>
      <c r="B6" s="343"/>
      <c r="C6" s="343" t="s">
        <v>37</v>
      </c>
      <c r="D6" s="339" t="s">
        <v>586</v>
      </c>
      <c r="E6" s="339" t="s">
        <v>587</v>
      </c>
      <c r="F6" s="340" t="s">
        <v>411</v>
      </c>
      <c r="G6" s="341"/>
      <c r="H6" s="339" t="s">
        <v>39</v>
      </c>
      <c r="I6" s="339" t="s">
        <v>518</v>
      </c>
    </row>
    <row r="7" spans="1:9" ht="10.5">
      <c r="A7" s="343" t="s">
        <v>48</v>
      </c>
      <c r="B7" s="343" t="s">
        <v>49</v>
      </c>
      <c r="C7" s="343" t="s">
        <v>50</v>
      </c>
      <c r="D7" s="339" t="s">
        <v>412</v>
      </c>
      <c r="E7" s="339" t="s">
        <v>413</v>
      </c>
      <c r="F7" s="340" t="s">
        <v>414</v>
      </c>
      <c r="G7" s="339" t="s">
        <v>38</v>
      </c>
      <c r="H7" s="339" t="s">
        <v>51</v>
      </c>
      <c r="I7" s="339" t="s">
        <v>521</v>
      </c>
    </row>
    <row r="8" spans="1:9" ht="10.5">
      <c r="A8" s="344"/>
      <c r="B8" s="345"/>
      <c r="C8" s="346"/>
      <c r="D8" s="347"/>
      <c r="E8" s="347"/>
      <c r="F8" s="348"/>
      <c r="G8" s="347"/>
      <c r="H8" s="347"/>
      <c r="I8" s="347"/>
    </row>
    <row r="9" spans="1:9" ht="10.5">
      <c r="A9" s="349"/>
      <c r="B9" s="350"/>
      <c r="C9" s="351"/>
      <c r="D9" s="352"/>
      <c r="E9" s="352"/>
      <c r="F9" s="353"/>
      <c r="G9" s="352"/>
      <c r="H9" s="352"/>
      <c r="I9" s="352"/>
    </row>
    <row r="10" spans="1:9" ht="10.5">
      <c r="A10" s="354" t="s">
        <v>57</v>
      </c>
      <c r="B10" s="329"/>
      <c r="C10" s="330"/>
      <c r="D10" s="331">
        <f>D13</f>
        <v>14278</v>
      </c>
      <c r="E10" s="331">
        <f>E13</f>
        <v>12652</v>
      </c>
      <c r="F10" s="332">
        <f>IF(D10&gt;0,100*(E10/D10),0)</f>
        <v>88.61185039921557</v>
      </c>
      <c r="G10" s="331">
        <f>G13-G12</f>
        <v>34733</v>
      </c>
      <c r="H10" s="331">
        <f>H13-H12</f>
        <v>35325</v>
      </c>
      <c r="I10" s="331">
        <f>I13-I12</f>
        <v>48170</v>
      </c>
    </row>
    <row r="12" spans="1:9" ht="10.5">
      <c r="A12" s="355" t="s">
        <v>588</v>
      </c>
      <c r="D12" s="358" t="s">
        <v>589</v>
      </c>
      <c r="E12" s="358" t="s">
        <v>589</v>
      </c>
      <c r="F12" s="358" t="s">
        <v>590</v>
      </c>
      <c r="G12" s="331">
        <v>545</v>
      </c>
      <c r="H12" s="331">
        <v>567</v>
      </c>
      <c r="I12" s="331">
        <v>567</v>
      </c>
    </row>
    <row r="13" spans="1:16" ht="10.5">
      <c r="A13" s="355" t="s">
        <v>59</v>
      </c>
      <c r="D13" s="331">
        <f>SUM(D16+D26+D36+D46+D60+D69+D80+D90+D100+D107+D115+D127+D136+D144+D149+D159+D169+D179+D188+D197+D208+D219)</f>
        <v>14278</v>
      </c>
      <c r="E13" s="331">
        <f>SUM(E16+E26+E36+E46+E60+E69+E80+E90+E100+E107+E115+E127+E136+E144+E149+E159+E169+E179+E188+E197+E208+E219)</f>
        <v>12652</v>
      </c>
      <c r="F13" s="332">
        <f>IF(D13&gt;0,100*(E13/D13),0)</f>
        <v>88.61185039921557</v>
      </c>
      <c r="G13" s="331">
        <f>SUM(G16+G26+G36+G46+G60+G69+G80+G90+G100+G107+G115+G127+G136+G144+G149+G159+G169+G179+G188+G197+G208+G219)</f>
        <v>35278</v>
      </c>
      <c r="H13" s="331">
        <f>SUM(H16+H26+H36+H46+H60+H69+H80+H90+H100+H107+H115+H127+H136+H144+H149+H159+H169+H179+H188+H197+H208+H219)</f>
        <v>35892</v>
      </c>
      <c r="I13" s="331">
        <f>SUM(I16+I26+I36+I46+I60+I69+I80+I90+I100+I107+I115+I127+I136+I144+I149+I159+I169+I179+I188+I197+I208+I219)</f>
        <v>48737</v>
      </c>
      <c r="P13" s="326" t="s">
        <v>27</v>
      </c>
    </row>
    <row r="15" ht="3.75" customHeight="1"/>
    <row r="16" spans="1:9" ht="9">
      <c r="A16" s="360" t="s">
        <v>60</v>
      </c>
      <c r="B16" s="326"/>
      <c r="C16" s="326"/>
      <c r="D16" s="331">
        <f>SUM(D18:D24)</f>
        <v>616</v>
      </c>
      <c r="E16" s="331">
        <f>SUM(E18:E24)</f>
        <v>591</v>
      </c>
      <c r="F16" s="332">
        <f>IF(D16&gt;0,100*(E16/D16),0)</f>
        <v>95.94155844155844</v>
      </c>
      <c r="G16" s="331">
        <f>SUM(G18:G24)</f>
        <v>1267</v>
      </c>
      <c r="H16" s="331">
        <f>SUM(H18:H24)</f>
        <v>1306</v>
      </c>
      <c r="I16" s="331">
        <f>SUM(I18:I24)</f>
        <v>1865</v>
      </c>
    </row>
    <row r="17" spans="1:9" ht="7.5" customHeight="1">
      <c r="A17" s="361"/>
      <c r="B17" s="362"/>
      <c r="C17" s="363"/>
      <c r="D17" s="326"/>
      <c r="E17" s="326"/>
      <c r="F17" s="326"/>
      <c r="G17" s="326"/>
      <c r="H17" s="326"/>
      <c r="I17" s="326"/>
    </row>
    <row r="18" spans="1:9" ht="9">
      <c r="A18" s="359" t="s">
        <v>61</v>
      </c>
      <c r="B18" s="364" t="s">
        <v>62</v>
      </c>
      <c r="C18" s="364" t="s">
        <v>63</v>
      </c>
      <c r="D18" s="331">
        <v>33</v>
      </c>
      <c r="E18" s="331">
        <v>29</v>
      </c>
      <c r="F18" s="332">
        <f aca="true" t="shared" si="0" ref="F18:F23">IF(D18&gt;0,100*(E18/D18),0)</f>
        <v>87.87878787878788</v>
      </c>
      <c r="G18" s="331">
        <v>284</v>
      </c>
      <c r="H18" s="331">
        <v>285</v>
      </c>
      <c r="I18" s="331">
        <v>285</v>
      </c>
    </row>
    <row r="19" spans="1:9" ht="9">
      <c r="A19" s="359" t="s">
        <v>64</v>
      </c>
      <c r="B19" s="364" t="s">
        <v>65</v>
      </c>
      <c r="C19" s="364" t="s">
        <v>66</v>
      </c>
      <c r="D19" s="331">
        <v>100</v>
      </c>
      <c r="E19" s="331">
        <v>96</v>
      </c>
      <c r="F19" s="332">
        <f t="shared" si="0"/>
        <v>96</v>
      </c>
      <c r="G19" s="331">
        <v>193</v>
      </c>
      <c r="H19" s="331">
        <v>199</v>
      </c>
      <c r="I19" s="331">
        <v>290</v>
      </c>
    </row>
    <row r="20" spans="1:9" ht="9">
      <c r="A20" s="359" t="s">
        <v>67</v>
      </c>
      <c r="B20" s="364" t="s">
        <v>68</v>
      </c>
      <c r="C20" s="364" t="s">
        <v>69</v>
      </c>
      <c r="D20" s="331">
        <v>208</v>
      </c>
      <c r="E20" s="331">
        <v>199</v>
      </c>
      <c r="F20" s="332">
        <f t="shared" si="0"/>
        <v>95.67307692307693</v>
      </c>
      <c r="G20" s="331">
        <v>200</v>
      </c>
      <c r="H20" s="331">
        <v>230</v>
      </c>
      <c r="I20" s="331">
        <v>423</v>
      </c>
    </row>
    <row r="21" spans="2:9" ht="9">
      <c r="B21" s="364" t="s">
        <v>591</v>
      </c>
      <c r="C21" s="364" t="s">
        <v>71</v>
      </c>
      <c r="D21" s="331">
        <v>120</v>
      </c>
      <c r="E21" s="331">
        <v>115</v>
      </c>
      <c r="F21" s="332">
        <f t="shared" si="0"/>
        <v>95.83333333333334</v>
      </c>
      <c r="G21" s="331">
        <v>197</v>
      </c>
      <c r="H21" s="331">
        <v>202</v>
      </c>
      <c r="I21" s="331">
        <v>318</v>
      </c>
    </row>
    <row r="22" spans="1:9" ht="9">
      <c r="A22" s="326"/>
      <c r="B22" s="364" t="s">
        <v>72</v>
      </c>
      <c r="C22" s="364" t="s">
        <v>73</v>
      </c>
      <c r="D22" s="331">
        <v>52</v>
      </c>
      <c r="E22" s="331">
        <v>52</v>
      </c>
      <c r="F22" s="332">
        <f t="shared" si="0"/>
        <v>100</v>
      </c>
      <c r="G22" s="331">
        <v>136</v>
      </c>
      <c r="H22" s="331">
        <v>134</v>
      </c>
      <c r="I22" s="331">
        <v>186</v>
      </c>
    </row>
    <row r="23" spans="1:9" ht="9">
      <c r="A23" s="359" t="s">
        <v>74</v>
      </c>
      <c r="B23" s="364" t="s">
        <v>75</v>
      </c>
      <c r="C23" s="364" t="s">
        <v>76</v>
      </c>
      <c r="D23" s="331">
        <v>103</v>
      </c>
      <c r="E23" s="331">
        <v>100</v>
      </c>
      <c r="F23" s="332">
        <f t="shared" si="0"/>
        <v>97.0873786407767</v>
      </c>
      <c r="G23" s="331">
        <v>257</v>
      </c>
      <c r="H23" s="331">
        <v>256</v>
      </c>
      <c r="I23" s="331">
        <v>363</v>
      </c>
    </row>
    <row r="24" spans="1:9" ht="9">
      <c r="A24" s="326"/>
      <c r="B24" s="326"/>
      <c r="C24" s="326"/>
      <c r="D24" s="326"/>
      <c r="E24" s="326"/>
      <c r="G24" s="326"/>
      <c r="H24" s="326"/>
      <c r="I24" s="326"/>
    </row>
    <row r="25" spans="1:3" ht="9">
      <c r="A25" s="326"/>
      <c r="B25" s="326"/>
      <c r="C25" s="326"/>
    </row>
    <row r="26" spans="1:9" ht="9">
      <c r="A26" s="360" t="s">
        <v>83</v>
      </c>
      <c r="B26" s="365"/>
      <c r="C26" s="326"/>
      <c r="D26" s="366">
        <f>SUM(D28:D34)</f>
        <v>495</v>
      </c>
      <c r="E26" s="366">
        <f>SUM(E28:E34)</f>
        <v>462</v>
      </c>
      <c r="F26" s="332">
        <f>IF(D26&gt;0,100*(E26/D26),0)</f>
        <v>93.33333333333333</v>
      </c>
      <c r="G26" s="366">
        <f>SUM(G28:G34)</f>
        <v>1969</v>
      </c>
      <c r="H26" s="366">
        <f>SUM(H28:H34)</f>
        <v>2006</v>
      </c>
      <c r="I26" s="366">
        <f>SUM(I28:I34)</f>
        <v>2470</v>
      </c>
    </row>
    <row r="27" spans="1:9" ht="7.5" customHeight="1">
      <c r="A27" s="361"/>
      <c r="B27" s="362"/>
      <c r="C27" s="363"/>
      <c r="D27" s="326"/>
      <c r="E27" s="326"/>
      <c r="F27" s="326"/>
      <c r="G27" s="326"/>
      <c r="H27" s="326"/>
      <c r="I27" s="326"/>
    </row>
    <row r="28" spans="1:9" ht="9">
      <c r="A28" s="359" t="s">
        <v>84</v>
      </c>
      <c r="B28" s="364" t="s">
        <v>85</v>
      </c>
      <c r="C28" s="364" t="s">
        <v>86</v>
      </c>
      <c r="D28" s="366">
        <v>50</v>
      </c>
      <c r="E28" s="366">
        <v>46</v>
      </c>
      <c r="F28" s="332">
        <f aca="true" t="shared" si="1" ref="F28:F33">IF(D28&gt;0,100*(E28/D28),0)</f>
        <v>92</v>
      </c>
      <c r="G28" s="366">
        <v>480</v>
      </c>
      <c r="H28" s="366">
        <v>494</v>
      </c>
      <c r="I28" s="366">
        <v>536</v>
      </c>
    </row>
    <row r="29" spans="1:9" ht="9">
      <c r="A29" s="360"/>
      <c r="B29" s="364" t="s">
        <v>87</v>
      </c>
      <c r="C29" s="364" t="s">
        <v>88</v>
      </c>
      <c r="D29" s="366">
        <v>160</v>
      </c>
      <c r="E29" s="366">
        <v>139</v>
      </c>
      <c r="F29" s="332">
        <f t="shared" si="1"/>
        <v>86.875</v>
      </c>
      <c r="G29" s="366">
        <v>369</v>
      </c>
      <c r="H29" s="366">
        <v>379</v>
      </c>
      <c r="I29" s="366">
        <v>525</v>
      </c>
    </row>
    <row r="30" spans="2:9" ht="9">
      <c r="B30" s="364" t="s">
        <v>89</v>
      </c>
      <c r="C30" s="364" t="s">
        <v>90</v>
      </c>
      <c r="D30" s="366">
        <v>30</v>
      </c>
      <c r="E30" s="366">
        <v>27</v>
      </c>
      <c r="F30" s="332">
        <f t="shared" si="1"/>
        <v>90</v>
      </c>
      <c r="G30" s="366">
        <v>493</v>
      </c>
      <c r="H30" s="366">
        <v>406</v>
      </c>
      <c r="I30" s="366">
        <v>434</v>
      </c>
    </row>
    <row r="31" spans="2:9" ht="9">
      <c r="B31" s="364" t="s">
        <v>419</v>
      </c>
      <c r="C31" s="364" t="s">
        <v>420</v>
      </c>
      <c r="D31" s="366">
        <v>83</v>
      </c>
      <c r="E31" s="366">
        <v>83</v>
      </c>
      <c r="F31" s="332">
        <f t="shared" si="1"/>
        <v>100</v>
      </c>
      <c r="G31" s="366">
        <v>138</v>
      </c>
      <c r="H31" s="366">
        <v>226</v>
      </c>
      <c r="I31" s="366">
        <v>306</v>
      </c>
    </row>
    <row r="32" spans="2:9" ht="9">
      <c r="B32" s="364" t="s">
        <v>91</v>
      </c>
      <c r="C32" s="364" t="s">
        <v>92</v>
      </c>
      <c r="D32" s="366">
        <v>126</v>
      </c>
      <c r="E32" s="366">
        <v>121</v>
      </c>
      <c r="F32" s="332">
        <f t="shared" si="1"/>
        <v>96.03174603174604</v>
      </c>
      <c r="G32" s="366">
        <v>243</v>
      </c>
      <c r="H32" s="366">
        <v>259</v>
      </c>
      <c r="I32" s="366">
        <v>377</v>
      </c>
    </row>
    <row r="33" spans="2:9" ht="9">
      <c r="B33" s="364" t="s">
        <v>93</v>
      </c>
      <c r="C33" s="364" t="s">
        <v>94</v>
      </c>
      <c r="D33" s="366">
        <v>46</v>
      </c>
      <c r="E33" s="366">
        <v>46</v>
      </c>
      <c r="F33" s="332">
        <f t="shared" si="1"/>
        <v>100</v>
      </c>
      <c r="G33" s="366">
        <v>246</v>
      </c>
      <c r="H33" s="366">
        <v>242</v>
      </c>
      <c r="I33" s="366">
        <v>292</v>
      </c>
    </row>
    <row r="34" spans="2:3" ht="9">
      <c r="B34" s="326"/>
      <c r="C34" s="326"/>
    </row>
    <row r="35" spans="2:9" ht="9">
      <c r="B35" s="364"/>
      <c r="C35" s="364"/>
      <c r="D35" s="326"/>
      <c r="E35" s="326"/>
      <c r="F35" s="326"/>
      <c r="G35" s="326"/>
      <c r="H35" s="326"/>
      <c r="I35" s="326"/>
    </row>
    <row r="36" spans="1:9" ht="9">
      <c r="A36" s="360" t="s">
        <v>95</v>
      </c>
      <c r="B36" s="364"/>
      <c r="C36" s="326"/>
      <c r="D36" s="366">
        <f>SUM(D38:D44)</f>
        <v>1001</v>
      </c>
      <c r="E36" s="366">
        <f>SUM(E38:E44)</f>
        <v>854</v>
      </c>
      <c r="F36" s="332">
        <f>IF(D36&gt;0,100*(E36/D36),0)</f>
        <v>85.3146853146853</v>
      </c>
      <c r="G36" s="366">
        <f>SUM(G38:G44)</f>
        <v>1256</v>
      </c>
      <c r="H36" s="366">
        <f>SUM(H38:H44)</f>
        <v>1365</v>
      </c>
      <c r="I36" s="366">
        <f>SUM(I38:I44)</f>
        <v>2227</v>
      </c>
    </row>
    <row r="37" spans="1:9" ht="7.5" customHeight="1">
      <c r="A37" s="361"/>
      <c r="B37" s="362"/>
      <c r="C37" s="363"/>
      <c r="D37" s="326"/>
      <c r="E37" s="326"/>
      <c r="F37" s="326"/>
      <c r="G37" s="326"/>
      <c r="H37" s="326"/>
      <c r="I37" s="326"/>
    </row>
    <row r="38" spans="1:9" ht="9">
      <c r="A38" s="359" t="s">
        <v>96</v>
      </c>
      <c r="B38" s="364" t="s">
        <v>97</v>
      </c>
      <c r="C38" s="364" t="s">
        <v>98</v>
      </c>
      <c r="D38" s="366">
        <v>60</v>
      </c>
      <c r="E38" s="366">
        <v>23</v>
      </c>
      <c r="F38" s="332">
        <f aca="true" t="shared" si="2" ref="F38:F44">IF(D38&gt;0,100*(E38/D38),0)</f>
        <v>38.333333333333336</v>
      </c>
      <c r="G38" s="366">
        <v>13</v>
      </c>
      <c r="H38" s="366">
        <v>25</v>
      </c>
      <c r="I38" s="366">
        <v>39</v>
      </c>
    </row>
    <row r="39" spans="2:9" ht="9">
      <c r="B39" s="364" t="s">
        <v>421</v>
      </c>
      <c r="C39" s="364" t="s">
        <v>422</v>
      </c>
      <c r="D39" s="366">
        <v>240</v>
      </c>
      <c r="E39" s="366">
        <v>224</v>
      </c>
      <c r="F39" s="332">
        <f t="shared" si="2"/>
        <v>93.33333333333333</v>
      </c>
      <c r="G39" s="366">
        <v>75</v>
      </c>
      <c r="H39" s="366">
        <v>100</v>
      </c>
      <c r="I39" s="366">
        <v>326</v>
      </c>
    </row>
    <row r="40" spans="1:9" ht="9">
      <c r="A40" s="359" t="s">
        <v>84</v>
      </c>
      <c r="B40" s="364" t="s">
        <v>99</v>
      </c>
      <c r="C40" s="364" t="s">
        <v>100</v>
      </c>
      <c r="D40" s="366">
        <v>112</v>
      </c>
      <c r="E40" s="366">
        <v>102</v>
      </c>
      <c r="F40" s="332">
        <f t="shared" si="2"/>
        <v>91.07142857142857</v>
      </c>
      <c r="G40" s="366">
        <v>294</v>
      </c>
      <c r="H40" s="366">
        <v>313</v>
      </c>
      <c r="I40" s="366">
        <v>413</v>
      </c>
    </row>
    <row r="41" spans="2:9" ht="9">
      <c r="B41" s="364" t="s">
        <v>101</v>
      </c>
      <c r="C41" s="364" t="s">
        <v>102</v>
      </c>
      <c r="D41" s="366">
        <v>166</v>
      </c>
      <c r="E41" s="366">
        <v>156</v>
      </c>
      <c r="F41" s="332">
        <f t="shared" si="2"/>
        <v>93.97590361445783</v>
      </c>
      <c r="G41" s="366">
        <v>477</v>
      </c>
      <c r="H41" s="366">
        <v>490</v>
      </c>
      <c r="I41" s="366">
        <v>659</v>
      </c>
    </row>
    <row r="42" spans="2:9" ht="9">
      <c r="B42" s="364" t="s">
        <v>103</v>
      </c>
      <c r="C42" s="364" t="s">
        <v>104</v>
      </c>
      <c r="D42" s="366">
        <v>160</v>
      </c>
      <c r="E42" s="366">
        <v>134</v>
      </c>
      <c r="F42" s="332">
        <f t="shared" si="2"/>
        <v>83.75</v>
      </c>
      <c r="G42" s="366">
        <v>72</v>
      </c>
      <c r="H42" s="366">
        <v>93</v>
      </c>
      <c r="I42" s="366">
        <v>227</v>
      </c>
    </row>
    <row r="43" spans="2:9" ht="9">
      <c r="B43" s="364" t="s">
        <v>424</v>
      </c>
      <c r="C43" s="365" t="s">
        <v>425</v>
      </c>
      <c r="D43" s="366">
        <v>98</v>
      </c>
      <c r="E43" s="366">
        <v>90</v>
      </c>
      <c r="F43" s="332">
        <f t="shared" si="2"/>
        <v>91.83673469387756</v>
      </c>
      <c r="G43" s="366">
        <v>159</v>
      </c>
      <c r="H43" s="366">
        <v>161</v>
      </c>
      <c r="I43" s="366">
        <v>253</v>
      </c>
    </row>
    <row r="44" spans="2:9" ht="9">
      <c r="B44" s="364" t="s">
        <v>106</v>
      </c>
      <c r="C44" s="364" t="s">
        <v>107</v>
      </c>
      <c r="D44" s="366">
        <v>165</v>
      </c>
      <c r="E44" s="366">
        <v>125</v>
      </c>
      <c r="F44" s="332">
        <f t="shared" si="2"/>
        <v>75.75757575757575</v>
      </c>
      <c r="G44" s="366">
        <v>166</v>
      </c>
      <c r="H44" s="366">
        <v>183</v>
      </c>
      <c r="I44" s="366">
        <v>310</v>
      </c>
    </row>
    <row r="45" spans="2:3" ht="9">
      <c r="B45" s="364"/>
      <c r="C45" s="364"/>
    </row>
    <row r="46" spans="1:9" ht="9">
      <c r="A46" s="360" t="s">
        <v>108</v>
      </c>
      <c r="B46" s="364"/>
      <c r="C46" s="326"/>
      <c r="D46" s="331">
        <f>SUM(D48:D58)</f>
        <v>1270</v>
      </c>
      <c r="E46" s="331">
        <f>SUM(E48:E58)</f>
        <v>1127</v>
      </c>
      <c r="F46" s="332">
        <f>IF(D46&gt;0,100*(E46/D46),0)</f>
        <v>88.74015748031496</v>
      </c>
      <c r="G46" s="331">
        <f>SUM(G48:G58)</f>
        <v>2550</v>
      </c>
      <c r="H46" s="331">
        <f>SUM(H48:H58)</f>
        <v>2584</v>
      </c>
      <c r="I46" s="331">
        <f>SUM(I48:I58)</f>
        <v>3697</v>
      </c>
    </row>
    <row r="47" spans="1:9" ht="7.5" customHeight="1">
      <c r="A47" s="361"/>
      <c r="B47" s="362"/>
      <c r="C47" s="363"/>
      <c r="D47" s="326"/>
      <c r="E47" s="326"/>
      <c r="F47" s="326"/>
      <c r="G47" s="326"/>
      <c r="H47" s="326"/>
      <c r="I47" s="326"/>
    </row>
    <row r="48" spans="1:9" ht="9">
      <c r="A48" s="359" t="s">
        <v>109</v>
      </c>
      <c r="B48" s="367" t="s">
        <v>110</v>
      </c>
      <c r="C48" s="364" t="s">
        <v>111</v>
      </c>
      <c r="D48" s="331">
        <v>60</v>
      </c>
      <c r="E48" s="331">
        <v>56</v>
      </c>
      <c r="F48" s="332">
        <f aca="true" t="shared" si="3" ref="F48:F53">IF(D48&gt;0,100*(E48/D48),0)</f>
        <v>93.33333333333333</v>
      </c>
      <c r="G48" s="331">
        <v>117</v>
      </c>
      <c r="H48" s="331">
        <v>117</v>
      </c>
      <c r="I48" s="331">
        <v>174</v>
      </c>
    </row>
    <row r="49" spans="1:9" ht="9">
      <c r="A49" s="359" t="s">
        <v>112</v>
      </c>
      <c r="B49" s="367" t="s">
        <v>113</v>
      </c>
      <c r="C49" s="364" t="s">
        <v>114</v>
      </c>
      <c r="D49" s="331">
        <v>40</v>
      </c>
      <c r="E49" s="331">
        <v>38</v>
      </c>
      <c r="F49" s="332">
        <f t="shared" si="3"/>
        <v>95</v>
      </c>
      <c r="G49" s="331">
        <v>138</v>
      </c>
      <c r="H49" s="331">
        <v>138</v>
      </c>
      <c r="I49" s="331">
        <v>178</v>
      </c>
    </row>
    <row r="50" spans="2:9" ht="9">
      <c r="B50" s="367" t="s">
        <v>115</v>
      </c>
      <c r="C50" s="364" t="s">
        <v>116</v>
      </c>
      <c r="D50" s="331">
        <v>102</v>
      </c>
      <c r="E50" s="331">
        <v>89</v>
      </c>
      <c r="F50" s="332">
        <f t="shared" si="3"/>
        <v>87.25490196078431</v>
      </c>
      <c r="G50" s="331">
        <v>444</v>
      </c>
      <c r="H50" s="331">
        <v>453</v>
      </c>
      <c r="I50" s="331">
        <v>543</v>
      </c>
    </row>
    <row r="51" spans="2:9" ht="9">
      <c r="B51" s="367" t="s">
        <v>117</v>
      </c>
      <c r="C51" s="364" t="s">
        <v>118</v>
      </c>
      <c r="D51" s="331">
        <v>199</v>
      </c>
      <c r="E51" s="331">
        <v>189</v>
      </c>
      <c r="F51" s="332">
        <f t="shared" si="3"/>
        <v>94.9748743718593</v>
      </c>
      <c r="G51" s="331">
        <v>282</v>
      </c>
      <c r="H51" s="331">
        <v>281</v>
      </c>
      <c r="I51" s="331">
        <v>479</v>
      </c>
    </row>
    <row r="52" spans="2:9" ht="9">
      <c r="B52" s="367" t="s">
        <v>119</v>
      </c>
      <c r="C52" s="364" t="s">
        <v>120</v>
      </c>
      <c r="D52" s="331">
        <v>9</v>
      </c>
      <c r="E52" s="331">
        <v>8</v>
      </c>
      <c r="F52" s="332">
        <f t="shared" si="3"/>
        <v>88.88888888888889</v>
      </c>
      <c r="G52" s="331">
        <v>1</v>
      </c>
      <c r="H52" s="331">
        <v>2</v>
      </c>
      <c r="I52" s="331">
        <v>9</v>
      </c>
    </row>
    <row r="53" spans="2:9" ht="9">
      <c r="B53" s="367" t="s">
        <v>121</v>
      </c>
      <c r="C53" s="364" t="s">
        <v>122</v>
      </c>
      <c r="D53" s="331">
        <v>136</v>
      </c>
      <c r="E53" s="331">
        <v>122</v>
      </c>
      <c r="F53" s="332">
        <f t="shared" si="3"/>
        <v>89.70588235294117</v>
      </c>
      <c r="G53" s="331">
        <v>310</v>
      </c>
      <c r="H53" s="331">
        <v>304</v>
      </c>
      <c r="I53" s="331">
        <v>429</v>
      </c>
    </row>
    <row r="54" spans="1:6" ht="9">
      <c r="A54" s="360" t="s">
        <v>592</v>
      </c>
      <c r="B54" s="367"/>
      <c r="C54" s="364"/>
      <c r="F54" s="326"/>
    </row>
    <row r="55" spans="1:9" ht="9">
      <c r="A55" s="359" t="s">
        <v>112</v>
      </c>
      <c r="B55" s="367" t="s">
        <v>123</v>
      </c>
      <c r="C55" s="364" t="s">
        <v>124</v>
      </c>
      <c r="D55" s="331">
        <v>240</v>
      </c>
      <c r="E55" s="331">
        <v>230</v>
      </c>
      <c r="F55" s="332">
        <f>IF(D55&gt;0,100*(E55/D55),0)</f>
        <v>95.83333333333334</v>
      </c>
      <c r="G55" s="331">
        <v>327</v>
      </c>
      <c r="H55" s="331">
        <v>330</v>
      </c>
      <c r="I55" s="331">
        <v>565</v>
      </c>
    </row>
    <row r="56" spans="2:9" ht="9">
      <c r="B56" s="367" t="s">
        <v>593</v>
      </c>
      <c r="C56" s="364" t="s">
        <v>126</v>
      </c>
      <c r="D56" s="331">
        <v>311</v>
      </c>
      <c r="E56" s="331">
        <v>246</v>
      </c>
      <c r="F56" s="332">
        <f>IF(D56&gt;0,100*(E56/D56),0)</f>
        <v>79.09967845659163</v>
      </c>
      <c r="G56" s="331">
        <v>607</v>
      </c>
      <c r="H56" s="331">
        <v>615</v>
      </c>
      <c r="I56" s="331">
        <v>834</v>
      </c>
    </row>
    <row r="57" spans="2:9" ht="9">
      <c r="B57" s="367" t="s">
        <v>127</v>
      </c>
      <c r="C57" s="364" t="s">
        <v>128</v>
      </c>
      <c r="D57" s="331">
        <v>173</v>
      </c>
      <c r="E57" s="331">
        <v>149</v>
      </c>
      <c r="F57" s="332">
        <f>IF(D57&gt;0,100*(E57/D57),0)</f>
        <v>86.1271676300578</v>
      </c>
      <c r="G57" s="331">
        <v>324</v>
      </c>
      <c r="H57" s="331">
        <v>344</v>
      </c>
      <c r="I57" s="331">
        <v>486</v>
      </c>
    </row>
    <row r="58" spans="4:9" ht="10.5">
      <c r="D58" s="326"/>
      <c r="E58" s="326"/>
      <c r="G58" s="326"/>
      <c r="H58" s="326"/>
      <c r="I58" s="326"/>
    </row>
    <row r="59" spans="2:3" ht="9">
      <c r="B59" s="367"/>
      <c r="C59" s="364"/>
    </row>
    <row r="60" spans="1:9" ht="9">
      <c r="A60" s="360" t="s">
        <v>132</v>
      </c>
      <c r="B60" s="326"/>
      <c r="C60" s="326"/>
      <c r="D60" s="331">
        <f>SUM(D62:D67)</f>
        <v>472</v>
      </c>
      <c r="E60" s="331">
        <f>SUM(E62:E67)</f>
        <v>441</v>
      </c>
      <c r="F60" s="332">
        <f>IF(D60&gt;0,100*(E60/D60),0)</f>
        <v>93.4322033898305</v>
      </c>
      <c r="G60" s="331">
        <f>SUM(G62:G67)</f>
        <v>890</v>
      </c>
      <c r="H60" s="331">
        <f>SUM(H62:H67)</f>
        <v>863</v>
      </c>
      <c r="I60" s="331">
        <f>SUM(I62:I67)</f>
        <v>1386</v>
      </c>
    </row>
    <row r="61" spans="1:9" ht="7.5" customHeight="1">
      <c r="A61" s="361"/>
      <c r="B61" s="362"/>
      <c r="C61" s="363"/>
      <c r="D61" s="326"/>
      <c r="E61" s="326"/>
      <c r="F61" s="326"/>
      <c r="G61" s="326"/>
      <c r="H61" s="326"/>
      <c r="I61" s="326"/>
    </row>
    <row r="62" spans="1:9" ht="9">
      <c r="A62" s="359" t="s">
        <v>133</v>
      </c>
      <c r="B62" s="364" t="s">
        <v>134</v>
      </c>
      <c r="C62" s="364" t="s">
        <v>135</v>
      </c>
      <c r="D62" s="331">
        <v>120</v>
      </c>
      <c r="E62" s="331">
        <v>112</v>
      </c>
      <c r="F62" s="332">
        <f>IF(D62&gt;0,100*(E62/D62),0)</f>
        <v>93.33333333333333</v>
      </c>
      <c r="G62" s="331">
        <v>332</v>
      </c>
      <c r="H62" s="331">
        <v>336</v>
      </c>
      <c r="I62" s="331">
        <v>452</v>
      </c>
    </row>
    <row r="63" spans="1:9" ht="9">
      <c r="A63" s="359" t="s">
        <v>136</v>
      </c>
      <c r="B63" s="364" t="s">
        <v>137</v>
      </c>
      <c r="C63" s="364" t="s">
        <v>138</v>
      </c>
      <c r="D63" s="331">
        <v>127</v>
      </c>
      <c r="E63" s="331">
        <v>118</v>
      </c>
      <c r="F63" s="332">
        <f>IF(D63&gt;0,100*(E63/D63),0)</f>
        <v>92.91338582677166</v>
      </c>
      <c r="G63" s="331">
        <v>193</v>
      </c>
      <c r="H63" s="331">
        <v>185</v>
      </c>
      <c r="I63" s="331">
        <v>372</v>
      </c>
    </row>
    <row r="64" spans="2:9" ht="9">
      <c r="B64" s="365" t="s">
        <v>432</v>
      </c>
      <c r="C64" s="364" t="s">
        <v>433</v>
      </c>
      <c r="D64" s="331">
        <v>80</v>
      </c>
      <c r="E64" s="331">
        <v>77</v>
      </c>
      <c r="F64" s="332">
        <f>IF(D64&gt;0,100*(E64/D64),0)</f>
        <v>96.25</v>
      </c>
      <c r="G64" s="331">
        <v>109</v>
      </c>
      <c r="H64" s="331">
        <v>110</v>
      </c>
      <c r="I64" s="331">
        <v>189</v>
      </c>
    </row>
    <row r="65" spans="1:9" ht="9">
      <c r="A65" s="359" t="s">
        <v>129</v>
      </c>
      <c r="B65" s="364" t="s">
        <v>139</v>
      </c>
      <c r="C65" s="364" t="s">
        <v>140</v>
      </c>
      <c r="D65" s="331">
        <v>145</v>
      </c>
      <c r="E65" s="331">
        <v>134</v>
      </c>
      <c r="F65" s="332">
        <f>IF(D65&gt;0,100*(E65/D65),0)</f>
        <v>92.41379310344827</v>
      </c>
      <c r="G65" s="331">
        <v>256</v>
      </c>
      <c r="H65" s="331">
        <v>232</v>
      </c>
      <c r="I65" s="331">
        <v>373</v>
      </c>
    </row>
    <row r="66" spans="1:3" ht="9">
      <c r="A66" s="326"/>
      <c r="B66" s="326"/>
      <c r="C66" s="326"/>
    </row>
    <row r="67" spans="1:3" ht="9">
      <c r="A67" s="326"/>
      <c r="B67" s="326"/>
      <c r="C67" s="326"/>
    </row>
    <row r="68" spans="2:9" ht="9">
      <c r="B68" s="364"/>
      <c r="C68" s="364"/>
      <c r="D68" s="326"/>
      <c r="E68" s="326"/>
      <c r="F68" s="326"/>
      <c r="G68" s="326"/>
      <c r="H68" s="326"/>
      <c r="I68" s="326"/>
    </row>
    <row r="69" spans="1:9" ht="9">
      <c r="A69" s="360" t="s">
        <v>141</v>
      </c>
      <c r="B69" s="364"/>
      <c r="C69" s="326"/>
      <c r="D69" s="366">
        <f>SUM(D71:D78)</f>
        <v>912</v>
      </c>
      <c r="E69" s="366">
        <f>SUM(E71:E78)</f>
        <v>810</v>
      </c>
      <c r="F69" s="332">
        <f>IF(D69&gt;0,100*(E69/D69),0)</f>
        <v>88.81578947368422</v>
      </c>
      <c r="G69" s="366">
        <f>SUM(G71:G78)</f>
        <v>1502</v>
      </c>
      <c r="H69" s="366">
        <f>SUM(H71:H78)</f>
        <v>1551</v>
      </c>
      <c r="I69" s="366">
        <f>SUM(I71:I78)</f>
        <v>2369</v>
      </c>
    </row>
    <row r="70" spans="1:9" ht="7.5" customHeight="1">
      <c r="A70" s="361"/>
      <c r="B70" s="362"/>
      <c r="C70" s="363"/>
      <c r="D70" s="326"/>
      <c r="E70" s="326"/>
      <c r="F70" s="326"/>
      <c r="G70" s="326"/>
      <c r="H70" s="326"/>
      <c r="I70" s="326"/>
    </row>
    <row r="71" spans="1:9" ht="9">
      <c r="A71" s="359" t="s">
        <v>142</v>
      </c>
      <c r="B71" s="367" t="s">
        <v>143</v>
      </c>
      <c r="C71" s="364" t="s">
        <v>144</v>
      </c>
      <c r="D71" s="366">
        <v>120</v>
      </c>
      <c r="E71" s="366">
        <v>112</v>
      </c>
      <c r="F71" s="332">
        <f aca="true" t="shared" si="4" ref="F71:F78">IF(D71&gt;0,100*(E71/D71),0)</f>
        <v>93.33333333333333</v>
      </c>
      <c r="G71" s="366">
        <v>144</v>
      </c>
      <c r="H71" s="366">
        <v>146</v>
      </c>
      <c r="I71" s="366">
        <v>261</v>
      </c>
    </row>
    <row r="72" spans="2:9" ht="9">
      <c r="B72" s="367" t="s">
        <v>145</v>
      </c>
      <c r="C72" s="364" t="s">
        <v>146</v>
      </c>
      <c r="D72" s="366">
        <v>120</v>
      </c>
      <c r="E72" s="366">
        <v>100</v>
      </c>
      <c r="F72" s="332">
        <f t="shared" si="4"/>
        <v>83.33333333333334</v>
      </c>
      <c r="G72" s="366">
        <v>388</v>
      </c>
      <c r="H72" s="366">
        <v>400</v>
      </c>
      <c r="I72" s="366">
        <v>497</v>
      </c>
    </row>
    <row r="73" spans="2:9" ht="9">
      <c r="B73" s="367" t="s">
        <v>147</v>
      </c>
      <c r="C73" s="364" t="s">
        <v>148</v>
      </c>
      <c r="D73" s="366">
        <v>39</v>
      </c>
      <c r="E73" s="366">
        <v>37</v>
      </c>
      <c r="F73" s="332">
        <f t="shared" si="4"/>
        <v>94.87179487179486</v>
      </c>
      <c r="G73" s="366">
        <v>57</v>
      </c>
      <c r="H73" s="366">
        <v>56</v>
      </c>
      <c r="I73" s="366">
        <v>95</v>
      </c>
    </row>
    <row r="74" spans="2:9" ht="9">
      <c r="B74" s="367" t="s">
        <v>149</v>
      </c>
      <c r="C74" s="364" t="s">
        <v>150</v>
      </c>
      <c r="D74" s="366">
        <v>300</v>
      </c>
      <c r="E74" s="366">
        <v>276</v>
      </c>
      <c r="F74" s="332">
        <f t="shared" si="4"/>
        <v>92</v>
      </c>
      <c r="G74" s="366">
        <v>198</v>
      </c>
      <c r="H74" s="366">
        <v>207</v>
      </c>
      <c r="I74" s="366">
        <v>477</v>
      </c>
    </row>
    <row r="75" spans="1:9" ht="9">
      <c r="A75" s="359" t="s">
        <v>151</v>
      </c>
      <c r="B75" s="364" t="s">
        <v>152</v>
      </c>
      <c r="C75" s="364" t="s">
        <v>153</v>
      </c>
      <c r="D75" s="366">
        <v>113</v>
      </c>
      <c r="E75" s="366">
        <v>79</v>
      </c>
      <c r="F75" s="332">
        <f t="shared" si="4"/>
        <v>69.91150442477876</v>
      </c>
      <c r="G75" s="366">
        <v>144</v>
      </c>
      <c r="H75" s="366">
        <v>155</v>
      </c>
      <c r="I75" s="366">
        <v>243</v>
      </c>
    </row>
    <row r="76" spans="2:9" ht="9">
      <c r="B76" s="364" t="s">
        <v>154</v>
      </c>
      <c r="C76" s="364" t="s">
        <v>155</v>
      </c>
      <c r="D76" s="366">
        <v>80</v>
      </c>
      <c r="E76" s="366">
        <v>75</v>
      </c>
      <c r="F76" s="332">
        <f t="shared" si="4"/>
        <v>93.75</v>
      </c>
      <c r="G76" s="366">
        <v>49</v>
      </c>
      <c r="H76" s="366">
        <v>61</v>
      </c>
      <c r="I76" s="366">
        <v>131</v>
      </c>
    </row>
    <row r="77" spans="2:9" ht="9">
      <c r="B77" s="364" t="s">
        <v>156</v>
      </c>
      <c r="C77" s="364" t="s">
        <v>157</v>
      </c>
      <c r="D77" s="366">
        <v>90</v>
      </c>
      <c r="E77" s="366">
        <v>85</v>
      </c>
      <c r="F77" s="332">
        <f t="shared" si="4"/>
        <v>94.44444444444444</v>
      </c>
      <c r="G77" s="366">
        <v>385</v>
      </c>
      <c r="H77" s="366">
        <v>385</v>
      </c>
      <c r="I77" s="366">
        <v>476</v>
      </c>
    </row>
    <row r="78" spans="1:9" ht="9">
      <c r="A78" s="359" t="s">
        <v>129</v>
      </c>
      <c r="B78" s="364" t="s">
        <v>158</v>
      </c>
      <c r="C78" s="364" t="s">
        <v>159</v>
      </c>
      <c r="D78" s="366">
        <v>50</v>
      </c>
      <c r="E78" s="366">
        <v>46</v>
      </c>
      <c r="F78" s="332">
        <f t="shared" si="4"/>
        <v>92</v>
      </c>
      <c r="G78" s="366">
        <v>137</v>
      </c>
      <c r="H78" s="366">
        <v>141</v>
      </c>
      <c r="I78" s="366">
        <v>189</v>
      </c>
    </row>
    <row r="79" spans="2:3" ht="9">
      <c r="B79" s="367"/>
      <c r="C79" s="364"/>
    </row>
    <row r="80" spans="1:9" ht="9">
      <c r="A80" s="360" t="s">
        <v>434</v>
      </c>
      <c r="B80" s="367"/>
      <c r="C80" s="326"/>
      <c r="D80" s="331">
        <f>SUM(D82:D88)</f>
        <v>738</v>
      </c>
      <c r="E80" s="331">
        <f>SUM(E82:E88)</f>
        <v>658</v>
      </c>
      <c r="F80" s="332">
        <f>IF(D80&gt;0,100*(E80/D80),0)</f>
        <v>89.15989159891599</v>
      </c>
      <c r="G80" s="331">
        <f>SUM(G82:G88)</f>
        <v>861</v>
      </c>
      <c r="H80" s="331">
        <f>SUM(H82:H88)</f>
        <v>905</v>
      </c>
      <c r="I80" s="331">
        <f>SUM(I82:I88)</f>
        <v>1567</v>
      </c>
    </row>
    <row r="81" spans="1:9" ht="7.5" customHeight="1">
      <c r="A81" s="361"/>
      <c r="B81" s="362"/>
      <c r="C81" s="363"/>
      <c r="D81" s="326"/>
      <c r="E81" s="326"/>
      <c r="F81" s="326"/>
      <c r="G81" s="326"/>
      <c r="H81" s="326"/>
      <c r="I81" s="326"/>
    </row>
    <row r="82" spans="1:9" ht="9">
      <c r="A82" s="359" t="s">
        <v>161</v>
      </c>
      <c r="B82" s="365" t="s">
        <v>435</v>
      </c>
      <c r="C82" s="365" t="s">
        <v>436</v>
      </c>
      <c r="D82" s="331">
        <v>163</v>
      </c>
      <c r="E82" s="331">
        <v>144</v>
      </c>
      <c r="F82" s="332">
        <f aca="true" t="shared" si="5" ref="F82:F88">IF(D82&gt;0,100*(E82/D82),0)</f>
        <v>88.34355828220859</v>
      </c>
      <c r="G82" s="331">
        <v>84</v>
      </c>
      <c r="H82" s="331">
        <v>98</v>
      </c>
      <c r="I82" s="331">
        <v>243</v>
      </c>
    </row>
    <row r="83" spans="2:9" ht="9">
      <c r="B83" s="367" t="s">
        <v>166</v>
      </c>
      <c r="C83" s="364" t="s">
        <v>167</v>
      </c>
      <c r="D83" s="331">
        <v>178</v>
      </c>
      <c r="E83" s="331">
        <v>170</v>
      </c>
      <c r="F83" s="332">
        <f t="shared" si="5"/>
        <v>95.50561797752809</v>
      </c>
      <c r="G83" s="331">
        <v>125</v>
      </c>
      <c r="H83" s="331">
        <v>115</v>
      </c>
      <c r="I83" s="331">
        <v>288</v>
      </c>
    </row>
    <row r="84" spans="1:9" ht="9">
      <c r="A84" s="359" t="s">
        <v>168</v>
      </c>
      <c r="B84" s="367" t="s">
        <v>169</v>
      </c>
      <c r="C84" s="364" t="s">
        <v>170</v>
      </c>
      <c r="D84" s="331">
        <v>83</v>
      </c>
      <c r="E84" s="331">
        <v>70</v>
      </c>
      <c r="F84" s="332">
        <f t="shared" si="5"/>
        <v>84.33734939759037</v>
      </c>
      <c r="G84" s="331">
        <v>184</v>
      </c>
      <c r="H84" s="331">
        <v>200</v>
      </c>
      <c r="I84" s="331">
        <v>271</v>
      </c>
    </row>
    <row r="85" spans="2:9" ht="9">
      <c r="B85" s="365" t="s">
        <v>594</v>
      </c>
      <c r="C85" s="364" t="s">
        <v>172</v>
      </c>
      <c r="D85" s="331">
        <v>60</v>
      </c>
      <c r="E85" s="331">
        <v>56</v>
      </c>
      <c r="F85" s="332">
        <f t="shared" si="5"/>
        <v>93.33333333333333</v>
      </c>
      <c r="G85" s="331">
        <v>183</v>
      </c>
      <c r="H85" s="331">
        <v>180</v>
      </c>
      <c r="I85" s="331">
        <v>242</v>
      </c>
    </row>
    <row r="86" spans="2:9" ht="9">
      <c r="B86" s="367" t="s">
        <v>173</v>
      </c>
      <c r="C86" s="364" t="s">
        <v>174</v>
      </c>
      <c r="D86" s="331">
        <v>103</v>
      </c>
      <c r="E86" s="331">
        <v>94</v>
      </c>
      <c r="F86" s="332">
        <f t="shared" si="5"/>
        <v>91.2621359223301</v>
      </c>
      <c r="G86" s="331">
        <v>69</v>
      </c>
      <c r="H86" s="331">
        <v>67</v>
      </c>
      <c r="I86" s="331">
        <v>168</v>
      </c>
    </row>
    <row r="87" spans="1:9" ht="9">
      <c r="A87" s="359" t="s">
        <v>175</v>
      </c>
      <c r="B87" s="367" t="s">
        <v>176</v>
      </c>
      <c r="C87" s="364" t="s">
        <v>177</v>
      </c>
      <c r="D87" s="331">
        <v>28</v>
      </c>
      <c r="E87" s="331">
        <v>20</v>
      </c>
      <c r="F87" s="332">
        <f t="shared" si="5"/>
        <v>71.42857142857143</v>
      </c>
      <c r="G87" s="331">
        <v>74</v>
      </c>
      <c r="H87" s="331">
        <v>63</v>
      </c>
      <c r="I87" s="331">
        <v>85</v>
      </c>
    </row>
    <row r="88" spans="2:9" ht="9">
      <c r="B88" s="367" t="s">
        <v>178</v>
      </c>
      <c r="C88" s="364" t="s">
        <v>179</v>
      </c>
      <c r="D88" s="331">
        <v>123</v>
      </c>
      <c r="E88" s="331">
        <v>104</v>
      </c>
      <c r="F88" s="332">
        <f t="shared" si="5"/>
        <v>84.5528455284553</v>
      </c>
      <c r="G88" s="331">
        <v>142</v>
      </c>
      <c r="H88" s="331">
        <v>182</v>
      </c>
      <c r="I88" s="331">
        <v>270</v>
      </c>
    </row>
    <row r="89" spans="2:3" ht="9">
      <c r="B89" s="367"/>
      <c r="C89" s="364"/>
    </row>
    <row r="90" spans="1:9" ht="9">
      <c r="A90" s="360" t="s">
        <v>438</v>
      </c>
      <c r="B90" s="367"/>
      <c r="C90" s="326"/>
      <c r="D90" s="331">
        <f>SUM(D92:D98)</f>
        <v>954</v>
      </c>
      <c r="E90" s="331">
        <f>SUM(E92:E98)</f>
        <v>848</v>
      </c>
      <c r="F90" s="332">
        <f>IF(D90&gt;0,100*(E90/D90),0)</f>
        <v>88.88888888888889</v>
      </c>
      <c r="G90" s="331">
        <f>SUM(G92:G98)</f>
        <v>2065</v>
      </c>
      <c r="H90" s="331">
        <f>SUM(H92:H98)</f>
        <v>1928</v>
      </c>
      <c r="I90" s="331">
        <f>SUM(I92:I98)</f>
        <v>2802</v>
      </c>
    </row>
    <row r="91" spans="1:9" ht="7.5" customHeight="1">
      <c r="A91" s="361"/>
      <c r="B91" s="362"/>
      <c r="C91" s="363"/>
      <c r="D91" s="326"/>
      <c r="E91" s="326"/>
      <c r="F91" s="326"/>
      <c r="G91" s="326"/>
      <c r="H91" s="326"/>
      <c r="I91" s="326"/>
    </row>
    <row r="92" spans="1:9" ht="9">
      <c r="A92" s="359" t="s">
        <v>181</v>
      </c>
      <c r="B92" s="367" t="s">
        <v>182</v>
      </c>
      <c r="C92" s="364" t="s">
        <v>183</v>
      </c>
      <c r="D92" s="331">
        <v>128</v>
      </c>
      <c r="E92" s="331">
        <v>113</v>
      </c>
      <c r="F92" s="332">
        <f aca="true" t="shared" si="6" ref="F92:F97">IF(D92&gt;0,100*(E92/D92),0)</f>
        <v>88.28125</v>
      </c>
      <c r="G92" s="331">
        <v>327</v>
      </c>
      <c r="H92" s="331">
        <v>352</v>
      </c>
      <c r="I92" s="331">
        <v>463</v>
      </c>
    </row>
    <row r="93" spans="2:9" ht="9">
      <c r="B93" s="367" t="s">
        <v>184</v>
      </c>
      <c r="C93" s="364" t="s">
        <v>185</v>
      </c>
      <c r="D93" s="331">
        <v>253</v>
      </c>
      <c r="E93" s="331">
        <v>209</v>
      </c>
      <c r="F93" s="332">
        <f t="shared" si="6"/>
        <v>82.6086956521739</v>
      </c>
      <c r="G93" s="331">
        <v>516</v>
      </c>
      <c r="H93" s="331">
        <v>367</v>
      </c>
      <c r="I93" s="331">
        <v>569</v>
      </c>
    </row>
    <row r="94" spans="2:9" ht="9">
      <c r="B94" s="367" t="s">
        <v>186</v>
      </c>
      <c r="C94" s="364" t="s">
        <v>187</v>
      </c>
      <c r="D94" s="331">
        <v>167</v>
      </c>
      <c r="E94" s="331">
        <v>154</v>
      </c>
      <c r="F94" s="332">
        <f t="shared" si="6"/>
        <v>92.21556886227546</v>
      </c>
      <c r="G94" s="331">
        <v>148</v>
      </c>
      <c r="H94" s="331">
        <v>145</v>
      </c>
      <c r="I94" s="331">
        <v>308</v>
      </c>
    </row>
    <row r="95" spans="2:9" ht="9">
      <c r="B95" s="367" t="s">
        <v>188</v>
      </c>
      <c r="C95" s="364" t="s">
        <v>189</v>
      </c>
      <c r="D95" s="331">
        <v>188</v>
      </c>
      <c r="E95" s="331">
        <v>171</v>
      </c>
      <c r="F95" s="332">
        <f t="shared" si="6"/>
        <v>90.95744680851064</v>
      </c>
      <c r="G95" s="331">
        <v>577</v>
      </c>
      <c r="H95" s="331">
        <v>566</v>
      </c>
      <c r="I95" s="331">
        <v>753</v>
      </c>
    </row>
    <row r="96" spans="2:9" ht="9">
      <c r="B96" s="365" t="s">
        <v>503</v>
      </c>
      <c r="C96" s="365" t="s">
        <v>191</v>
      </c>
      <c r="D96" s="331">
        <v>98</v>
      </c>
      <c r="E96" s="331">
        <v>91</v>
      </c>
      <c r="F96" s="332">
        <f t="shared" si="6"/>
        <v>92.85714285714286</v>
      </c>
      <c r="G96" s="331">
        <v>247</v>
      </c>
      <c r="H96" s="331">
        <v>248</v>
      </c>
      <c r="I96" s="331">
        <v>342</v>
      </c>
    </row>
    <row r="97" spans="1:9" ht="9">
      <c r="A97" s="359" t="s">
        <v>192</v>
      </c>
      <c r="B97" s="367" t="s">
        <v>193</v>
      </c>
      <c r="C97" s="364" t="s">
        <v>194</v>
      </c>
      <c r="D97" s="331">
        <v>120</v>
      </c>
      <c r="E97" s="331">
        <v>110</v>
      </c>
      <c r="F97" s="332">
        <f t="shared" si="6"/>
        <v>91.66666666666666</v>
      </c>
      <c r="G97" s="331">
        <v>250</v>
      </c>
      <c r="H97" s="331">
        <v>250</v>
      </c>
      <c r="I97" s="331">
        <v>367</v>
      </c>
    </row>
    <row r="98" spans="4:5" ht="10.5">
      <c r="D98" s="326"/>
      <c r="E98" s="326"/>
    </row>
    <row r="99" spans="1:3" ht="9">
      <c r="A99" s="326"/>
      <c r="B99" s="365"/>
      <c r="C99" s="365"/>
    </row>
    <row r="100" spans="1:9" ht="9">
      <c r="A100" s="360" t="s">
        <v>504</v>
      </c>
      <c r="B100" s="365"/>
      <c r="C100" s="326"/>
      <c r="D100" s="331">
        <f>SUM(D102:D105)</f>
        <v>453</v>
      </c>
      <c r="E100" s="331">
        <f>SUM(E102:E105)</f>
        <v>363</v>
      </c>
      <c r="F100" s="332">
        <f>IF(D100&gt;0,100*(E100/D100),0)</f>
        <v>80.13245033112582</v>
      </c>
      <c r="G100" s="331">
        <f>SUM(G102:G105)</f>
        <v>737</v>
      </c>
      <c r="H100" s="331">
        <f>SUM(H102:H105)</f>
        <v>803</v>
      </c>
      <c r="I100" s="331">
        <f>SUM(I102:I105)</f>
        <v>1165</v>
      </c>
    </row>
    <row r="101" spans="1:3" ht="9">
      <c r="A101" s="326"/>
      <c r="B101" s="365"/>
      <c r="C101" s="365"/>
    </row>
    <row r="102" spans="1:9" ht="9">
      <c r="A102" s="359" t="s">
        <v>196</v>
      </c>
      <c r="B102" s="365" t="s">
        <v>534</v>
      </c>
      <c r="C102" s="364" t="s">
        <v>198</v>
      </c>
      <c r="D102" s="331">
        <v>198</v>
      </c>
      <c r="E102" s="331">
        <v>151</v>
      </c>
      <c r="F102" s="332">
        <f>IF(D102&gt;0,100*(E102/D102),0)</f>
        <v>76.26262626262627</v>
      </c>
      <c r="G102" s="331">
        <v>354</v>
      </c>
      <c r="H102" s="331">
        <v>414</v>
      </c>
      <c r="I102" s="331">
        <v>543</v>
      </c>
    </row>
    <row r="103" spans="1:9" ht="9">
      <c r="A103" s="359" t="s">
        <v>201</v>
      </c>
      <c r="B103" s="367" t="s">
        <v>204</v>
      </c>
      <c r="C103" s="364" t="s">
        <v>205</v>
      </c>
      <c r="D103" s="331">
        <v>120</v>
      </c>
      <c r="E103" s="331">
        <v>103</v>
      </c>
      <c r="F103" s="332">
        <f>IF(D103&gt;0,100*(E103/D103),0)</f>
        <v>85.83333333333333</v>
      </c>
      <c r="G103" s="331">
        <v>181</v>
      </c>
      <c r="H103" s="331">
        <v>188</v>
      </c>
      <c r="I103" s="331">
        <v>296</v>
      </c>
    </row>
    <row r="104" spans="2:9" ht="9">
      <c r="B104" s="367" t="s">
        <v>206</v>
      </c>
      <c r="C104" s="364" t="s">
        <v>207</v>
      </c>
      <c r="D104" s="331">
        <v>135</v>
      </c>
      <c r="E104" s="331">
        <v>109</v>
      </c>
      <c r="F104" s="332">
        <f>IF(D104&gt;0,100*(E104/D104),0)</f>
        <v>80.74074074074075</v>
      </c>
      <c r="G104" s="331">
        <v>202</v>
      </c>
      <c r="H104" s="331">
        <v>201</v>
      </c>
      <c r="I104" s="331">
        <v>326</v>
      </c>
    </row>
    <row r="105" spans="1:9" ht="10.5">
      <c r="A105" s="326"/>
      <c r="D105" s="326"/>
      <c r="E105" s="326"/>
      <c r="F105" s="332">
        <f>IF(D105&gt;0,100*(E105/D105),0)</f>
        <v>0</v>
      </c>
      <c r="G105" s="326"/>
      <c r="H105" s="326"/>
      <c r="I105" s="326"/>
    </row>
    <row r="106" spans="2:3" ht="9">
      <c r="B106" s="367"/>
      <c r="C106" s="364"/>
    </row>
    <row r="107" spans="1:9" ht="9">
      <c r="A107" s="360" t="s">
        <v>212</v>
      </c>
      <c r="B107" s="367"/>
      <c r="C107" s="326"/>
      <c r="D107" s="331">
        <f>SUM(D109:D112)</f>
        <v>683</v>
      </c>
      <c r="E107" s="331">
        <f>SUM(E109:E112)</f>
        <v>629</v>
      </c>
      <c r="F107" s="332">
        <f>IF(D107&gt;0,100*(E107/D107),0)</f>
        <v>92.09370424597365</v>
      </c>
      <c r="G107" s="331">
        <f>SUM(G109:G112)</f>
        <v>1288</v>
      </c>
      <c r="H107" s="331">
        <f>SUM(H109:H112)</f>
        <v>1299</v>
      </c>
      <c r="I107" s="331">
        <f>SUM(I109:I112)</f>
        <v>1957</v>
      </c>
    </row>
    <row r="108" spans="2:9" ht="9">
      <c r="B108" s="367"/>
      <c r="C108" s="364"/>
      <c r="D108" s="326"/>
      <c r="E108" s="326"/>
      <c r="F108" s="326"/>
      <c r="G108" s="326"/>
      <c r="H108" s="326"/>
      <c r="I108" s="326"/>
    </row>
    <row r="109" spans="1:9" ht="9">
      <c r="A109" s="359" t="s">
        <v>213</v>
      </c>
      <c r="B109" s="367" t="s">
        <v>214</v>
      </c>
      <c r="C109" s="364" t="s">
        <v>215</v>
      </c>
      <c r="D109" s="331">
        <v>162</v>
      </c>
      <c r="E109" s="331">
        <v>143</v>
      </c>
      <c r="F109" s="332">
        <f>IF(D109&gt;0,100*(E109/D109),0)</f>
        <v>88.27160493827161</v>
      </c>
      <c r="G109" s="331">
        <v>418</v>
      </c>
      <c r="H109" s="331">
        <v>433</v>
      </c>
      <c r="I109" s="331">
        <v>579</v>
      </c>
    </row>
    <row r="110" spans="2:9" ht="9">
      <c r="B110" s="367" t="s">
        <v>216</v>
      </c>
      <c r="C110" s="364" t="s">
        <v>217</v>
      </c>
      <c r="D110" s="331">
        <v>64</v>
      </c>
      <c r="E110" s="331">
        <v>58</v>
      </c>
      <c r="F110" s="332">
        <f>IF(D110&gt;0,100*(E110/D110),0)</f>
        <v>90.625</v>
      </c>
      <c r="G110" s="331">
        <v>110</v>
      </c>
      <c r="H110" s="331">
        <v>117</v>
      </c>
      <c r="I110" s="331">
        <v>177</v>
      </c>
    </row>
    <row r="111" spans="1:9" ht="9">
      <c r="A111" s="326"/>
      <c r="B111" s="365" t="s">
        <v>595</v>
      </c>
      <c r="C111" s="364" t="s">
        <v>219</v>
      </c>
      <c r="D111" s="331">
        <v>192</v>
      </c>
      <c r="E111" s="331">
        <v>181</v>
      </c>
      <c r="F111" s="332">
        <f>IF(D111&gt;0,100*(E111/D111),0)</f>
        <v>94.27083333333334</v>
      </c>
      <c r="G111" s="331">
        <v>417</v>
      </c>
      <c r="H111" s="331">
        <v>423</v>
      </c>
      <c r="I111" s="331">
        <v>604</v>
      </c>
    </row>
    <row r="112" spans="2:9" ht="9">
      <c r="B112" s="367" t="s">
        <v>220</v>
      </c>
      <c r="C112" s="364" t="s">
        <v>221</v>
      </c>
      <c r="D112" s="331">
        <v>265</v>
      </c>
      <c r="E112" s="331">
        <v>247</v>
      </c>
      <c r="F112" s="332">
        <f>IF(D112&gt;0,100*(E112/D112),0)</f>
        <v>93.20754716981132</v>
      </c>
      <c r="G112" s="331">
        <v>343</v>
      </c>
      <c r="H112" s="331">
        <v>326</v>
      </c>
      <c r="I112" s="331">
        <v>597</v>
      </c>
    </row>
    <row r="113" spans="2:9" ht="9">
      <c r="B113" s="326"/>
      <c r="C113" s="326"/>
      <c r="D113" s="326"/>
      <c r="E113" s="326"/>
      <c r="F113" s="326"/>
      <c r="G113" s="326"/>
      <c r="H113" s="326"/>
      <c r="I113" s="326"/>
    </row>
    <row r="114" spans="2:3" ht="9">
      <c r="B114" s="367"/>
      <c r="C114" s="364"/>
    </row>
    <row r="115" spans="1:9" ht="9">
      <c r="A115" s="360" t="s">
        <v>222</v>
      </c>
      <c r="B115" s="367"/>
      <c r="C115" s="326"/>
      <c r="D115" s="331">
        <f>SUM(D117:D125)</f>
        <v>641</v>
      </c>
      <c r="E115" s="331">
        <f>SUM(E117:E125)</f>
        <v>577</v>
      </c>
      <c r="F115" s="332">
        <f>IF(D115&gt;0,100*(E115/D115),0)</f>
        <v>90.01560062402496</v>
      </c>
      <c r="G115" s="331">
        <f>SUM(G117:G125)</f>
        <v>1498</v>
      </c>
      <c r="H115" s="331">
        <f>SUM(H117:H125)</f>
        <v>1601</v>
      </c>
      <c r="I115" s="331">
        <f>SUM(I117:I125)</f>
        <v>2151</v>
      </c>
    </row>
    <row r="116" spans="2:3" ht="9">
      <c r="B116" s="367"/>
      <c r="C116" s="364"/>
    </row>
    <row r="117" spans="1:9" ht="9">
      <c r="A117" s="359" t="s">
        <v>223</v>
      </c>
      <c r="B117" s="367" t="s">
        <v>224</v>
      </c>
      <c r="C117" s="364" t="s">
        <v>225</v>
      </c>
      <c r="D117" s="331">
        <v>175</v>
      </c>
      <c r="E117" s="331">
        <v>166</v>
      </c>
      <c r="F117" s="332">
        <f aca="true" t="shared" si="7" ref="F117:F124">IF(D117&gt;0,100*(E117/D117),0)</f>
        <v>94.85714285714286</v>
      </c>
      <c r="G117" s="331">
        <v>341</v>
      </c>
      <c r="H117" s="331">
        <v>354</v>
      </c>
      <c r="I117" s="331">
        <v>516</v>
      </c>
    </row>
    <row r="118" spans="1:9" ht="9">
      <c r="A118" s="359" t="s">
        <v>226</v>
      </c>
      <c r="B118" s="699" t="s">
        <v>706</v>
      </c>
      <c r="C118" s="364" t="s">
        <v>228</v>
      </c>
      <c r="D118" s="331">
        <v>20</v>
      </c>
      <c r="E118" s="331">
        <v>17</v>
      </c>
      <c r="F118" s="332">
        <f t="shared" si="7"/>
        <v>85</v>
      </c>
      <c r="G118" s="331">
        <v>82</v>
      </c>
      <c r="H118" s="331">
        <v>83</v>
      </c>
      <c r="I118" s="331">
        <v>98</v>
      </c>
    </row>
    <row r="119" spans="1:9" ht="9">
      <c r="A119" s="326"/>
      <c r="B119" s="367" t="s">
        <v>229</v>
      </c>
      <c r="C119" s="364" t="s">
        <v>230</v>
      </c>
      <c r="D119" s="331">
        <v>69</v>
      </c>
      <c r="E119" s="331">
        <v>59</v>
      </c>
      <c r="F119" s="332">
        <f t="shared" si="7"/>
        <v>85.5072463768116</v>
      </c>
      <c r="G119" s="331">
        <v>113</v>
      </c>
      <c r="H119" s="331">
        <v>137</v>
      </c>
      <c r="I119" s="331">
        <v>189</v>
      </c>
    </row>
    <row r="120" spans="1:9" ht="9">
      <c r="A120" s="326"/>
      <c r="B120" s="367" t="s">
        <v>442</v>
      </c>
      <c r="C120" s="364" t="s">
        <v>443</v>
      </c>
      <c r="D120" s="331">
        <v>53</v>
      </c>
      <c r="E120" s="331">
        <v>33</v>
      </c>
      <c r="F120" s="332">
        <f t="shared" si="7"/>
        <v>62.264150943396224</v>
      </c>
      <c r="G120" s="331">
        <v>165</v>
      </c>
      <c r="H120" s="331">
        <v>186</v>
      </c>
      <c r="I120" s="331">
        <v>213</v>
      </c>
    </row>
    <row r="121" spans="1:9" ht="9">
      <c r="A121" s="359" t="s">
        <v>231</v>
      </c>
      <c r="B121" s="367" t="s">
        <v>232</v>
      </c>
      <c r="C121" s="364" t="s">
        <v>233</v>
      </c>
      <c r="D121" s="331">
        <v>46</v>
      </c>
      <c r="E121" s="331">
        <v>41</v>
      </c>
      <c r="F121" s="332">
        <f t="shared" si="7"/>
        <v>89.13043478260869</v>
      </c>
      <c r="G121" s="331">
        <v>280</v>
      </c>
      <c r="H121" s="331">
        <v>285</v>
      </c>
      <c r="I121" s="331">
        <v>327</v>
      </c>
    </row>
    <row r="122" spans="2:9" ht="9">
      <c r="B122" s="367" t="s">
        <v>234</v>
      </c>
      <c r="C122" s="364" t="s">
        <v>235</v>
      </c>
      <c r="D122" s="331">
        <v>113</v>
      </c>
      <c r="E122" s="331">
        <v>102</v>
      </c>
      <c r="F122" s="332">
        <f t="shared" si="7"/>
        <v>90.2654867256637</v>
      </c>
      <c r="G122" s="331">
        <v>133</v>
      </c>
      <c r="H122" s="331">
        <v>164</v>
      </c>
      <c r="I122" s="331">
        <v>261</v>
      </c>
    </row>
    <row r="123" spans="2:9" ht="9">
      <c r="B123" s="367" t="s">
        <v>236</v>
      </c>
      <c r="C123" s="364" t="s">
        <v>237</v>
      </c>
      <c r="D123" s="331">
        <v>84</v>
      </c>
      <c r="E123" s="331">
        <v>79</v>
      </c>
      <c r="F123" s="332">
        <f t="shared" si="7"/>
        <v>94.04761904761905</v>
      </c>
      <c r="G123" s="331">
        <v>117</v>
      </c>
      <c r="H123" s="331">
        <v>120</v>
      </c>
      <c r="I123" s="331">
        <v>199</v>
      </c>
    </row>
    <row r="124" spans="2:9" ht="9">
      <c r="B124" s="367" t="s">
        <v>238</v>
      </c>
      <c r="C124" s="364" t="s">
        <v>239</v>
      </c>
      <c r="D124" s="331">
        <v>81</v>
      </c>
      <c r="E124" s="331">
        <v>80</v>
      </c>
      <c r="F124" s="332">
        <f t="shared" si="7"/>
        <v>98.76543209876543</v>
      </c>
      <c r="G124" s="331">
        <v>267</v>
      </c>
      <c r="H124" s="331">
        <v>272</v>
      </c>
      <c r="I124" s="331">
        <v>348</v>
      </c>
    </row>
    <row r="125" spans="1:3" ht="9">
      <c r="A125" s="326"/>
      <c r="B125" s="326"/>
      <c r="C125" s="326"/>
    </row>
    <row r="126" spans="2:3" ht="9">
      <c r="B126" s="367"/>
      <c r="C126" s="364"/>
    </row>
    <row r="127" spans="1:9" ht="9">
      <c r="A127" s="360" t="s">
        <v>240</v>
      </c>
      <c r="B127" s="367"/>
      <c r="C127" s="326"/>
      <c r="D127" s="331">
        <f>SUM(D129:D133)</f>
        <v>775</v>
      </c>
      <c r="E127" s="331">
        <f>SUM(E129:E133)</f>
        <v>640</v>
      </c>
      <c r="F127" s="332">
        <f>IF(D127&gt;0,100*(E127/D127),0)</f>
        <v>82.58064516129032</v>
      </c>
      <c r="G127" s="331">
        <f>SUM(G129:G133)</f>
        <v>1652</v>
      </c>
      <c r="H127" s="331">
        <f>SUM(H129:H133)</f>
        <v>1699</v>
      </c>
      <c r="I127" s="331">
        <f>SUM(I129:I133)</f>
        <v>2341</v>
      </c>
    </row>
    <row r="128" spans="2:3" ht="9">
      <c r="B128" s="367"/>
      <c r="C128" s="364"/>
    </row>
    <row r="129" spans="1:9" ht="9">
      <c r="A129" s="359" t="s">
        <v>223</v>
      </c>
      <c r="B129" s="367" t="s">
        <v>243</v>
      </c>
      <c r="C129" s="364" t="s">
        <v>244</v>
      </c>
      <c r="D129" s="331">
        <v>210</v>
      </c>
      <c r="E129" s="331">
        <v>168</v>
      </c>
      <c r="F129" s="332">
        <f>IF(D129&gt;0,100*(E129/D129),0)</f>
        <v>80</v>
      </c>
      <c r="G129" s="331">
        <v>477</v>
      </c>
      <c r="H129" s="331">
        <v>501</v>
      </c>
      <c r="I129" s="331">
        <v>669</v>
      </c>
    </row>
    <row r="130" spans="1:9" ht="9">
      <c r="A130" s="326"/>
      <c r="B130" s="367" t="s">
        <v>245</v>
      </c>
      <c r="C130" s="364" t="s">
        <v>246</v>
      </c>
      <c r="D130" s="331">
        <v>204</v>
      </c>
      <c r="E130" s="331">
        <v>163</v>
      </c>
      <c r="F130" s="332">
        <f>IF(D130&gt;0,100*(E130/D130),0)</f>
        <v>79.90196078431373</v>
      </c>
      <c r="G130" s="331">
        <v>304</v>
      </c>
      <c r="H130" s="331">
        <v>308</v>
      </c>
      <c r="I130" s="331">
        <v>479</v>
      </c>
    </row>
    <row r="131" spans="1:9" ht="9">
      <c r="A131" s="359" t="s">
        <v>231</v>
      </c>
      <c r="B131" s="367" t="s">
        <v>247</v>
      </c>
      <c r="C131" s="364" t="s">
        <v>248</v>
      </c>
      <c r="D131" s="331">
        <v>40</v>
      </c>
      <c r="E131" s="331">
        <v>38</v>
      </c>
      <c r="F131" s="332">
        <f>IF(D131&gt;0,100*(E131/D131),0)</f>
        <v>95</v>
      </c>
      <c r="G131" s="331">
        <v>204</v>
      </c>
      <c r="H131" s="331">
        <v>202</v>
      </c>
      <c r="I131" s="331">
        <v>243</v>
      </c>
    </row>
    <row r="132" spans="1:9" ht="9">
      <c r="A132" s="359" t="s">
        <v>249</v>
      </c>
      <c r="B132" s="367" t="s">
        <v>252</v>
      </c>
      <c r="C132" s="364" t="s">
        <v>253</v>
      </c>
      <c r="D132" s="331">
        <v>127</v>
      </c>
      <c r="E132" s="331">
        <v>109</v>
      </c>
      <c r="F132" s="332">
        <f>IF(D132&gt;0,100*(E132/D132),0)</f>
        <v>85.8267716535433</v>
      </c>
      <c r="G132" s="331">
        <v>447</v>
      </c>
      <c r="H132" s="331">
        <v>451</v>
      </c>
      <c r="I132" s="331">
        <v>565</v>
      </c>
    </row>
    <row r="133" spans="1:9" ht="9">
      <c r="A133" s="326"/>
      <c r="B133" s="367" t="s">
        <v>254</v>
      </c>
      <c r="C133" s="364" t="s">
        <v>255</v>
      </c>
      <c r="D133" s="331">
        <v>194</v>
      </c>
      <c r="E133" s="331">
        <v>162</v>
      </c>
      <c r="F133" s="332">
        <f>IF(D133&gt;0,100*(E133/D133),0)</f>
        <v>83.50515463917526</v>
      </c>
      <c r="G133" s="331">
        <v>220</v>
      </c>
      <c r="H133" s="331">
        <v>237</v>
      </c>
      <c r="I133" s="331">
        <v>385</v>
      </c>
    </row>
    <row r="134" spans="1:3" ht="9">
      <c r="A134" s="326"/>
      <c r="B134" s="326"/>
      <c r="C134" s="326"/>
    </row>
    <row r="135" spans="1:3" ht="9">
      <c r="A135" s="326"/>
      <c r="B135" s="367"/>
      <c r="C135" s="364"/>
    </row>
    <row r="136" spans="1:9" ht="9">
      <c r="A136" s="360" t="s">
        <v>256</v>
      </c>
      <c r="B136" s="367"/>
      <c r="C136" s="326"/>
      <c r="D136" s="331">
        <f>SUM(D138:D142)</f>
        <v>531</v>
      </c>
      <c r="E136" s="331">
        <f>SUM(E138:E142)</f>
        <v>490</v>
      </c>
      <c r="F136" s="332">
        <f>IF(D136&gt;0,100*(E136/D136),0)</f>
        <v>92.27871939736346</v>
      </c>
      <c r="G136" s="331">
        <f>SUM(G138:G142)</f>
        <v>2416</v>
      </c>
      <c r="H136" s="331">
        <f>SUM(H138:H142)</f>
        <v>2423</v>
      </c>
      <c r="I136" s="331">
        <f>SUM(I138:I142)</f>
        <v>2932</v>
      </c>
    </row>
    <row r="137" spans="1:3" ht="9">
      <c r="A137" s="326"/>
      <c r="B137" s="367"/>
      <c r="C137" s="364"/>
    </row>
    <row r="138" spans="1:13" ht="9">
      <c r="A138" s="359" t="s">
        <v>257</v>
      </c>
      <c r="B138" s="367" t="s">
        <v>258</v>
      </c>
      <c r="C138" s="364" t="s">
        <v>259</v>
      </c>
      <c r="D138" s="331">
        <v>104</v>
      </c>
      <c r="E138" s="331">
        <v>92</v>
      </c>
      <c r="F138" s="332">
        <f>IF(D138&gt;0,100*(E138/D138),0)</f>
        <v>88.46153846153845</v>
      </c>
      <c r="G138" s="331">
        <v>1046</v>
      </c>
      <c r="H138" s="331">
        <v>1040</v>
      </c>
      <c r="I138" s="331">
        <v>1148</v>
      </c>
      <c r="M138" s="368"/>
    </row>
    <row r="139" spans="2:13" ht="9">
      <c r="B139" s="367" t="s">
        <v>260</v>
      </c>
      <c r="C139" s="364" t="s">
        <v>261</v>
      </c>
      <c r="D139" s="331">
        <v>220</v>
      </c>
      <c r="E139" s="331">
        <v>212</v>
      </c>
      <c r="F139" s="332">
        <f>IF(D139&gt;0,100*(E139/D139),0)</f>
        <v>96.36363636363636</v>
      </c>
      <c r="G139" s="331">
        <v>366</v>
      </c>
      <c r="H139" s="331">
        <v>370</v>
      </c>
      <c r="I139" s="331">
        <v>588</v>
      </c>
      <c r="M139" s="368"/>
    </row>
    <row r="140" spans="1:9" ht="9">
      <c r="A140" s="359" t="s">
        <v>262</v>
      </c>
      <c r="B140" s="367" t="s">
        <v>263</v>
      </c>
      <c r="C140" s="364" t="s">
        <v>264</v>
      </c>
      <c r="D140" s="331">
        <v>50</v>
      </c>
      <c r="E140" s="331">
        <v>44</v>
      </c>
      <c r="F140" s="332">
        <f>IF(D140&gt;0,100*(E140/D140),0)</f>
        <v>88</v>
      </c>
      <c r="G140" s="331">
        <v>396</v>
      </c>
      <c r="H140" s="331">
        <v>400</v>
      </c>
      <c r="I140" s="331">
        <v>446</v>
      </c>
    </row>
    <row r="141" spans="1:9" ht="9">
      <c r="A141" s="359" t="s">
        <v>265</v>
      </c>
      <c r="B141" s="367" t="s">
        <v>266</v>
      </c>
      <c r="C141" s="364" t="s">
        <v>267</v>
      </c>
      <c r="D141" s="331">
        <v>104</v>
      </c>
      <c r="E141" s="331">
        <v>99</v>
      </c>
      <c r="F141" s="332">
        <f>IF(D141&gt;0,100*(E141/D141),0)</f>
        <v>95.1923076923077</v>
      </c>
      <c r="G141" s="331">
        <v>202</v>
      </c>
      <c r="H141" s="331">
        <v>203</v>
      </c>
      <c r="I141" s="331">
        <v>301</v>
      </c>
    </row>
    <row r="142" spans="2:9" ht="9">
      <c r="B142" s="367" t="s">
        <v>268</v>
      </c>
      <c r="C142" s="364" t="s">
        <v>269</v>
      </c>
      <c r="D142" s="331">
        <v>53</v>
      </c>
      <c r="E142" s="331">
        <v>43</v>
      </c>
      <c r="F142" s="332">
        <f>IF(D142&gt;0,100*(E142/D142),0)</f>
        <v>81.13207547169812</v>
      </c>
      <c r="G142" s="331">
        <v>406</v>
      </c>
      <c r="H142" s="331">
        <v>410</v>
      </c>
      <c r="I142" s="331">
        <v>449</v>
      </c>
    </row>
    <row r="143" spans="2:3" ht="9">
      <c r="B143" s="367"/>
      <c r="C143" s="364"/>
    </row>
    <row r="144" spans="1:9" ht="9">
      <c r="A144" s="360" t="s">
        <v>270</v>
      </c>
      <c r="B144" s="367"/>
      <c r="C144" s="326"/>
      <c r="D144" s="331">
        <f>SUM(D146:D147)</f>
        <v>302</v>
      </c>
      <c r="E144" s="331">
        <f>SUM(E146:E147)</f>
        <v>276</v>
      </c>
      <c r="F144" s="332">
        <f>IF(D144&gt;0,100*(E144/D144),0)</f>
        <v>91.3907284768212</v>
      </c>
      <c r="G144" s="331">
        <f>SUM(G146:G147)</f>
        <v>717</v>
      </c>
      <c r="H144" s="331">
        <f>SUM(H146:H147)</f>
        <v>731</v>
      </c>
      <c r="I144" s="331">
        <f>SUM(I146:I147)</f>
        <v>1009</v>
      </c>
    </row>
    <row r="145" spans="2:3" ht="9">
      <c r="B145" s="367"/>
      <c r="C145" s="364"/>
    </row>
    <row r="146" spans="1:9" ht="9">
      <c r="A146" s="359" t="s">
        <v>271</v>
      </c>
      <c r="B146" s="367" t="s">
        <v>451</v>
      </c>
      <c r="C146" s="365" t="s">
        <v>452</v>
      </c>
      <c r="D146" s="331">
        <v>226</v>
      </c>
      <c r="E146" s="331">
        <v>209</v>
      </c>
      <c r="F146" s="332">
        <f>IF(D146&gt;0,100*(E146/D146),0)</f>
        <v>92.47787610619469</v>
      </c>
      <c r="G146" s="331">
        <v>369</v>
      </c>
      <c r="H146" s="331">
        <v>374</v>
      </c>
      <c r="I146" s="331">
        <v>587</v>
      </c>
    </row>
    <row r="147" spans="1:9" ht="9">
      <c r="A147" s="359" t="s">
        <v>276</v>
      </c>
      <c r="B147" s="367" t="s">
        <v>453</v>
      </c>
      <c r="C147" s="365" t="s">
        <v>454</v>
      </c>
      <c r="D147" s="331">
        <v>76</v>
      </c>
      <c r="E147" s="331">
        <v>67</v>
      </c>
      <c r="F147" s="332">
        <f>IF(D147&gt;0,100*(E147/D147),0)</f>
        <v>88.1578947368421</v>
      </c>
      <c r="G147" s="331">
        <v>348</v>
      </c>
      <c r="H147" s="331">
        <v>357</v>
      </c>
      <c r="I147" s="331">
        <v>422</v>
      </c>
    </row>
    <row r="148" spans="2:9" ht="9">
      <c r="B148" s="367"/>
      <c r="C148" s="364"/>
      <c r="D148" s="326"/>
      <c r="E148" s="326"/>
      <c r="F148" s="326"/>
      <c r="G148" s="326"/>
      <c r="H148" s="326"/>
      <c r="I148" s="326"/>
    </row>
    <row r="149" spans="1:9" ht="9">
      <c r="A149" s="360" t="s">
        <v>281</v>
      </c>
      <c r="B149" s="367"/>
      <c r="C149" s="326"/>
      <c r="D149" s="331">
        <f>SUM(D151:D157)</f>
        <v>381</v>
      </c>
      <c r="E149" s="331">
        <f>SUM(E151:E157)</f>
        <v>347</v>
      </c>
      <c r="F149" s="332">
        <f>IF(D149&gt;0,100*(E149/D149),0)</f>
        <v>91.0761154855643</v>
      </c>
      <c r="G149" s="331">
        <f>SUM(G151:G157)</f>
        <v>1510</v>
      </c>
      <c r="H149" s="331">
        <f>SUM(H151:H157)</f>
        <v>1557</v>
      </c>
      <c r="I149" s="331">
        <f>SUM(I151:I157)</f>
        <v>1891</v>
      </c>
    </row>
    <row r="150" spans="2:3" ht="9">
      <c r="B150" s="367"/>
      <c r="C150" s="364"/>
    </row>
    <row r="151" spans="1:9" ht="9">
      <c r="A151" s="359" t="s">
        <v>223</v>
      </c>
      <c r="B151" s="367" t="s">
        <v>229</v>
      </c>
      <c r="C151" s="364" t="s">
        <v>282</v>
      </c>
      <c r="D151" s="331">
        <v>60</v>
      </c>
      <c r="E151" s="331">
        <v>53</v>
      </c>
      <c r="F151" s="332">
        <f aca="true" t="shared" si="8" ref="F151:F157">IF(D151&gt;0,100*(E151/D151),0)</f>
        <v>88.33333333333333</v>
      </c>
      <c r="G151" s="331">
        <v>383</v>
      </c>
      <c r="H151" s="331">
        <v>389</v>
      </c>
      <c r="I151" s="331">
        <v>440</v>
      </c>
    </row>
    <row r="152" spans="1:9" ht="9">
      <c r="A152" s="359" t="s">
        <v>283</v>
      </c>
      <c r="B152" s="367" t="s">
        <v>286</v>
      </c>
      <c r="C152" s="365" t="s">
        <v>287</v>
      </c>
      <c r="D152" s="331">
        <v>96</v>
      </c>
      <c r="E152" s="331">
        <v>93</v>
      </c>
      <c r="F152" s="332">
        <f t="shared" si="8"/>
        <v>96.875</v>
      </c>
      <c r="G152" s="331">
        <v>229</v>
      </c>
      <c r="H152" s="331">
        <v>242</v>
      </c>
      <c r="I152" s="331">
        <v>329</v>
      </c>
    </row>
    <row r="153" spans="1:9" ht="9">
      <c r="A153" s="326"/>
      <c r="B153" s="367" t="s">
        <v>456</v>
      </c>
      <c r="C153" s="365" t="s">
        <v>457</v>
      </c>
      <c r="D153" s="331">
        <v>78</v>
      </c>
      <c r="E153" s="331">
        <v>77</v>
      </c>
      <c r="F153" s="332">
        <f t="shared" si="8"/>
        <v>98.71794871794873</v>
      </c>
      <c r="G153" s="331">
        <v>59</v>
      </c>
      <c r="H153" s="331">
        <v>62</v>
      </c>
      <c r="I153" s="331">
        <v>141</v>
      </c>
    </row>
    <row r="154" spans="2:9" ht="9">
      <c r="B154" s="367" t="s">
        <v>284</v>
      </c>
      <c r="C154" s="364" t="s">
        <v>285</v>
      </c>
      <c r="D154" s="331">
        <v>5</v>
      </c>
      <c r="E154" s="331">
        <v>0</v>
      </c>
      <c r="F154" s="332">
        <f t="shared" si="8"/>
        <v>0</v>
      </c>
      <c r="G154" s="331">
        <v>0</v>
      </c>
      <c r="H154" s="331">
        <v>0</v>
      </c>
      <c r="I154" s="331">
        <v>0</v>
      </c>
    </row>
    <row r="155" spans="1:9" ht="9">
      <c r="A155" s="359" t="s">
        <v>288</v>
      </c>
      <c r="B155" s="367" t="s">
        <v>178</v>
      </c>
      <c r="C155" s="364" t="s">
        <v>289</v>
      </c>
      <c r="D155" s="331">
        <v>38</v>
      </c>
      <c r="E155" s="331">
        <v>32</v>
      </c>
      <c r="F155" s="332">
        <f t="shared" si="8"/>
        <v>84.21052631578947</v>
      </c>
      <c r="G155" s="331">
        <v>324</v>
      </c>
      <c r="H155" s="331">
        <v>327</v>
      </c>
      <c r="I155" s="331">
        <v>362</v>
      </c>
    </row>
    <row r="156" spans="1:9" ht="9">
      <c r="A156" s="326"/>
      <c r="B156" s="367" t="s">
        <v>292</v>
      </c>
      <c r="C156" s="364" t="s">
        <v>293</v>
      </c>
      <c r="D156" s="331">
        <v>40</v>
      </c>
      <c r="E156" s="331">
        <v>37</v>
      </c>
      <c r="F156" s="332">
        <f t="shared" si="8"/>
        <v>92.5</v>
      </c>
      <c r="G156" s="331">
        <v>188</v>
      </c>
      <c r="H156" s="331">
        <v>186</v>
      </c>
      <c r="I156" s="331">
        <v>226</v>
      </c>
    </row>
    <row r="157" spans="1:9" ht="9">
      <c r="A157" s="326"/>
      <c r="B157" s="367" t="s">
        <v>294</v>
      </c>
      <c r="C157" s="364" t="s">
        <v>295</v>
      </c>
      <c r="D157" s="331">
        <v>64</v>
      </c>
      <c r="E157" s="331">
        <v>55</v>
      </c>
      <c r="F157" s="332">
        <f t="shared" si="8"/>
        <v>85.9375</v>
      </c>
      <c r="G157" s="331">
        <v>327</v>
      </c>
      <c r="H157" s="331">
        <v>351</v>
      </c>
      <c r="I157" s="331">
        <v>393</v>
      </c>
    </row>
    <row r="158" spans="2:3" ht="9">
      <c r="B158" s="367"/>
      <c r="C158" s="364"/>
    </row>
    <row r="159" spans="1:9" ht="9">
      <c r="A159" s="360" t="s">
        <v>296</v>
      </c>
      <c r="B159" s="367"/>
      <c r="C159" s="326"/>
      <c r="D159" s="331">
        <f>SUM(D161:D167)</f>
        <v>784</v>
      </c>
      <c r="E159" s="331">
        <f>SUM(E161:E167)</f>
        <v>709</v>
      </c>
      <c r="F159" s="332">
        <f>IF(D159&gt;0,100*(E159/D159),0)</f>
        <v>90.43367346938776</v>
      </c>
      <c r="G159" s="331">
        <f>SUM(G161:G167)</f>
        <v>1573</v>
      </c>
      <c r="H159" s="331">
        <f>SUM(H161:H167)</f>
        <v>1653</v>
      </c>
      <c r="I159" s="331">
        <f>SUM(I161:I167)</f>
        <v>2365</v>
      </c>
    </row>
    <row r="160" spans="2:3" ht="9">
      <c r="B160" s="367"/>
      <c r="C160" s="364"/>
    </row>
    <row r="161" spans="1:9" ht="9">
      <c r="A161" s="359" t="s">
        <v>297</v>
      </c>
      <c r="B161" s="365" t="s">
        <v>506</v>
      </c>
      <c r="C161" s="364" t="s">
        <v>300</v>
      </c>
      <c r="D161" s="331">
        <v>152</v>
      </c>
      <c r="E161" s="331">
        <v>131</v>
      </c>
      <c r="F161" s="332">
        <f aca="true" t="shared" si="9" ref="F161:F167">IF(D161&gt;0,100*(E161/D161),0)</f>
        <v>86.18421052631578</v>
      </c>
      <c r="G161" s="331">
        <v>457</v>
      </c>
      <c r="H161" s="331">
        <v>509</v>
      </c>
      <c r="I161" s="331">
        <v>637</v>
      </c>
    </row>
    <row r="162" spans="1:9" ht="9">
      <c r="A162" s="359" t="s">
        <v>301</v>
      </c>
      <c r="B162" s="367" t="s">
        <v>302</v>
      </c>
      <c r="C162" s="364" t="s">
        <v>303</v>
      </c>
      <c r="D162" s="331">
        <v>152</v>
      </c>
      <c r="E162" s="331">
        <v>146</v>
      </c>
      <c r="F162" s="332">
        <f t="shared" si="9"/>
        <v>96.05263157894737</v>
      </c>
      <c r="G162" s="331">
        <v>67</v>
      </c>
      <c r="H162" s="331">
        <v>67</v>
      </c>
      <c r="I162" s="331">
        <v>216</v>
      </c>
    </row>
    <row r="163" spans="2:9" ht="9">
      <c r="B163" s="367" t="s">
        <v>304</v>
      </c>
      <c r="C163" s="364" t="s">
        <v>305</v>
      </c>
      <c r="D163" s="331">
        <v>60</v>
      </c>
      <c r="E163" s="331">
        <v>48</v>
      </c>
      <c r="F163" s="332">
        <f t="shared" si="9"/>
        <v>80</v>
      </c>
      <c r="G163" s="331">
        <v>368</v>
      </c>
      <c r="H163" s="331">
        <v>353</v>
      </c>
      <c r="I163" s="331">
        <v>403</v>
      </c>
    </row>
    <row r="164" spans="1:9" ht="9">
      <c r="A164" s="359" t="s">
        <v>308</v>
      </c>
      <c r="B164" s="365" t="s">
        <v>541</v>
      </c>
      <c r="C164" s="364" t="s">
        <v>310</v>
      </c>
      <c r="D164" s="331">
        <v>160</v>
      </c>
      <c r="E164" s="331">
        <v>138</v>
      </c>
      <c r="F164" s="332">
        <f t="shared" si="9"/>
        <v>86.25</v>
      </c>
      <c r="G164" s="331">
        <v>140</v>
      </c>
      <c r="H164" s="331">
        <v>167</v>
      </c>
      <c r="I164" s="331">
        <v>300</v>
      </c>
    </row>
    <row r="165" spans="1:9" ht="9">
      <c r="A165" s="326"/>
      <c r="B165" s="367" t="s">
        <v>311</v>
      </c>
      <c r="C165" s="364" t="s">
        <v>312</v>
      </c>
      <c r="D165" s="331">
        <v>120</v>
      </c>
      <c r="E165" s="331">
        <v>115</v>
      </c>
      <c r="F165" s="332">
        <f t="shared" si="9"/>
        <v>95.83333333333334</v>
      </c>
      <c r="G165" s="331">
        <v>100</v>
      </c>
      <c r="H165" s="331">
        <v>102</v>
      </c>
      <c r="I165" s="331">
        <v>220</v>
      </c>
    </row>
    <row r="166" spans="1:9" ht="9">
      <c r="A166" s="359" t="s">
        <v>313</v>
      </c>
      <c r="B166" s="367" t="s">
        <v>316</v>
      </c>
      <c r="C166" s="364" t="s">
        <v>317</v>
      </c>
      <c r="D166" s="331">
        <v>20</v>
      </c>
      <c r="E166" s="331">
        <v>18</v>
      </c>
      <c r="F166" s="332">
        <f t="shared" si="9"/>
        <v>90</v>
      </c>
      <c r="G166" s="331">
        <v>203</v>
      </c>
      <c r="H166" s="331">
        <v>208</v>
      </c>
      <c r="I166" s="331">
        <v>227</v>
      </c>
    </row>
    <row r="167" spans="1:11" ht="9">
      <c r="A167" s="359" t="s">
        <v>318</v>
      </c>
      <c r="B167" s="367" t="s">
        <v>319</v>
      </c>
      <c r="C167" s="364" t="s">
        <v>320</v>
      </c>
      <c r="D167" s="331">
        <v>120</v>
      </c>
      <c r="E167" s="331">
        <v>113</v>
      </c>
      <c r="F167" s="332">
        <f t="shared" si="9"/>
        <v>94.16666666666667</v>
      </c>
      <c r="G167" s="331">
        <v>238</v>
      </c>
      <c r="H167" s="331">
        <v>247</v>
      </c>
      <c r="I167" s="331">
        <v>362</v>
      </c>
      <c r="J167" s="331"/>
      <c r="K167" s="331"/>
    </row>
    <row r="168" spans="2:11" ht="9">
      <c r="B168" s="367"/>
      <c r="C168" s="364"/>
      <c r="J168" s="331"/>
      <c r="K168" s="331"/>
    </row>
    <row r="169" spans="1:9" ht="9">
      <c r="A169" s="360" t="s">
        <v>321</v>
      </c>
      <c r="B169" s="367"/>
      <c r="C169" s="326"/>
      <c r="D169" s="331">
        <f>SUM(D171:D177)</f>
        <v>649</v>
      </c>
      <c r="E169" s="331">
        <f>SUM(E171:E177)</f>
        <v>547</v>
      </c>
      <c r="F169" s="332">
        <f>IF(D169&gt;0,100*(E169/D169),0)</f>
        <v>84.28351309707242</v>
      </c>
      <c r="G169" s="331">
        <f>SUM(G171:G177)</f>
        <v>1646</v>
      </c>
      <c r="H169" s="331">
        <f>SUM(H171:H177)</f>
        <v>1720</v>
      </c>
      <c r="I169" s="331">
        <f>SUM(I171:I177)</f>
        <v>2270</v>
      </c>
    </row>
    <row r="170" spans="2:3" ht="9">
      <c r="B170" s="367"/>
      <c r="C170" s="364"/>
    </row>
    <row r="171" spans="1:9" ht="9">
      <c r="A171" s="359" t="s">
        <v>318</v>
      </c>
      <c r="B171" s="367" t="s">
        <v>322</v>
      </c>
      <c r="C171" s="364" t="s">
        <v>323</v>
      </c>
      <c r="D171" s="331">
        <v>116</v>
      </c>
      <c r="E171" s="331">
        <v>98</v>
      </c>
      <c r="F171" s="332">
        <f>IF(D171&gt;0,100*(E171/D171),0)</f>
        <v>84.48275862068965</v>
      </c>
      <c r="G171" s="331">
        <v>427</v>
      </c>
      <c r="H171" s="331">
        <v>433</v>
      </c>
      <c r="I171" s="331">
        <v>535</v>
      </c>
    </row>
    <row r="172" spans="2:9" ht="9">
      <c r="B172" s="367" t="s">
        <v>463</v>
      </c>
      <c r="C172" s="364" t="s">
        <v>464</v>
      </c>
      <c r="D172" s="331">
        <v>124</v>
      </c>
      <c r="E172" s="331">
        <v>117</v>
      </c>
      <c r="F172" s="332">
        <f>IF(D172&gt;0,100*(E172/D172),0)</f>
        <v>94.35483870967742</v>
      </c>
      <c r="G172" s="331">
        <v>156</v>
      </c>
      <c r="H172" s="331">
        <v>158</v>
      </c>
      <c r="I172" s="331">
        <v>278</v>
      </c>
    </row>
    <row r="173" spans="2:9" ht="9">
      <c r="B173" s="367" t="s">
        <v>324</v>
      </c>
      <c r="C173" s="364" t="s">
        <v>325</v>
      </c>
      <c r="D173" s="331">
        <v>90</v>
      </c>
      <c r="E173" s="331">
        <v>75</v>
      </c>
      <c r="F173" s="332">
        <f>IF(D173&gt;0,100*(E173/D173),0)</f>
        <v>83.33333333333334</v>
      </c>
      <c r="G173" s="331">
        <v>527</v>
      </c>
      <c r="H173" s="331">
        <v>529</v>
      </c>
      <c r="I173" s="331">
        <v>609</v>
      </c>
    </row>
    <row r="174" spans="2:9" ht="9">
      <c r="B174" s="367" t="s">
        <v>465</v>
      </c>
      <c r="C174" s="364" t="s">
        <v>466</v>
      </c>
      <c r="D174" s="331">
        <v>154</v>
      </c>
      <c r="E174" s="331">
        <v>139</v>
      </c>
      <c r="F174" s="332">
        <f>IF(D174&gt;0,100*(E174/D174),0)</f>
        <v>90.25974025974025</v>
      </c>
      <c r="G174" s="331">
        <v>339</v>
      </c>
      <c r="H174" s="331">
        <v>353</v>
      </c>
      <c r="I174" s="331">
        <v>494</v>
      </c>
    </row>
    <row r="175" spans="2:9" ht="9">
      <c r="B175" s="367" t="s">
        <v>326</v>
      </c>
      <c r="C175" s="364" t="s">
        <v>327</v>
      </c>
      <c r="D175" s="331">
        <v>165</v>
      </c>
      <c r="E175" s="331">
        <v>118</v>
      </c>
      <c r="F175" s="332">
        <f>IF(D175&gt;0,100*(E175/D175),0)</f>
        <v>71.51515151515152</v>
      </c>
      <c r="G175" s="331">
        <v>197</v>
      </c>
      <c r="H175" s="331">
        <v>247</v>
      </c>
      <c r="I175" s="331">
        <v>354</v>
      </c>
    </row>
    <row r="176" spans="1:3" ht="9">
      <c r="A176" s="326"/>
      <c r="B176" s="369"/>
      <c r="C176" s="364"/>
    </row>
    <row r="177" spans="2:3" ht="9">
      <c r="B177" s="369"/>
      <c r="C177" s="326"/>
    </row>
    <row r="178" spans="2:3" ht="9">
      <c r="B178" s="367"/>
      <c r="C178" s="364"/>
    </row>
    <row r="179" spans="1:9" ht="9">
      <c r="A179" s="360" t="s">
        <v>508</v>
      </c>
      <c r="B179" s="367"/>
      <c r="C179" s="326"/>
      <c r="D179" s="331">
        <f>SUM(D181:D186)</f>
        <v>472</v>
      </c>
      <c r="E179" s="331">
        <f>SUM(E181:E186)</f>
        <v>420</v>
      </c>
      <c r="F179" s="332">
        <f>IF(D179&gt;0,100*(E179/D179),0)</f>
        <v>88.98305084745762</v>
      </c>
      <c r="G179" s="331">
        <f>SUM(G181:G186)</f>
        <v>2116</v>
      </c>
      <c r="H179" s="331">
        <f>SUM(H181:H186)</f>
        <v>2144</v>
      </c>
      <c r="I179" s="331">
        <f>SUM(I181:I186)</f>
        <v>2564</v>
      </c>
    </row>
    <row r="180" spans="2:3" ht="9">
      <c r="B180" s="367"/>
      <c r="C180" s="364"/>
    </row>
    <row r="181" spans="1:9" ht="9">
      <c r="A181" s="359" t="s">
        <v>329</v>
      </c>
      <c r="B181" s="367" t="s">
        <v>330</v>
      </c>
      <c r="C181" s="364" t="s">
        <v>331</v>
      </c>
      <c r="D181" s="331">
        <v>104</v>
      </c>
      <c r="E181" s="331">
        <v>82</v>
      </c>
      <c r="F181" s="332">
        <f aca="true" t="shared" si="10" ref="F181:F186">IF(D181&gt;0,100*(E181/D181),0)</f>
        <v>78.84615384615384</v>
      </c>
      <c r="G181" s="331">
        <v>481</v>
      </c>
      <c r="H181" s="331">
        <v>506</v>
      </c>
      <c r="I181" s="331">
        <v>580</v>
      </c>
    </row>
    <row r="182" spans="2:9" ht="9">
      <c r="B182" s="367" t="s">
        <v>332</v>
      </c>
      <c r="C182" s="364" t="s">
        <v>333</v>
      </c>
      <c r="D182" s="331">
        <v>82</v>
      </c>
      <c r="E182" s="331">
        <v>84</v>
      </c>
      <c r="F182" s="332">
        <f t="shared" si="10"/>
        <v>102.4390243902439</v>
      </c>
      <c r="G182" s="331">
        <v>234</v>
      </c>
      <c r="H182" s="331">
        <v>227</v>
      </c>
      <c r="I182" s="331">
        <v>317</v>
      </c>
    </row>
    <row r="183" spans="2:9" ht="9">
      <c r="B183" s="367" t="s">
        <v>334</v>
      </c>
      <c r="C183" s="364" t="s">
        <v>335</v>
      </c>
      <c r="D183" s="331">
        <v>90</v>
      </c>
      <c r="E183" s="331">
        <v>77</v>
      </c>
      <c r="F183" s="332">
        <f t="shared" si="10"/>
        <v>85.55555555555556</v>
      </c>
      <c r="G183" s="331">
        <v>1007</v>
      </c>
      <c r="H183" s="331">
        <v>999</v>
      </c>
      <c r="I183" s="331">
        <v>1087</v>
      </c>
    </row>
    <row r="184" spans="1:9" ht="9">
      <c r="A184" s="359" t="s">
        <v>336</v>
      </c>
      <c r="B184" s="367" t="s">
        <v>337</v>
      </c>
      <c r="C184" s="364" t="s">
        <v>338</v>
      </c>
      <c r="D184" s="331">
        <v>36</v>
      </c>
      <c r="E184" s="331">
        <v>23</v>
      </c>
      <c r="F184" s="332">
        <f t="shared" si="10"/>
        <v>63.888888888888886</v>
      </c>
      <c r="G184" s="331">
        <v>247</v>
      </c>
      <c r="H184" s="331">
        <v>263</v>
      </c>
      <c r="I184" s="331">
        <v>272</v>
      </c>
    </row>
    <row r="185" spans="1:9" ht="9">
      <c r="A185" s="359" t="s">
        <v>318</v>
      </c>
      <c r="B185" s="367" t="s">
        <v>339</v>
      </c>
      <c r="C185" s="364" t="s">
        <v>340</v>
      </c>
      <c r="D185" s="331">
        <v>120</v>
      </c>
      <c r="E185" s="331">
        <v>117</v>
      </c>
      <c r="F185" s="332">
        <f t="shared" si="10"/>
        <v>97.5</v>
      </c>
      <c r="G185" s="331">
        <v>60</v>
      </c>
      <c r="H185" s="331">
        <v>61</v>
      </c>
      <c r="I185" s="331">
        <v>181</v>
      </c>
    </row>
    <row r="186" spans="2:9" ht="9">
      <c r="B186" s="367" t="s">
        <v>341</v>
      </c>
      <c r="C186" s="364" t="s">
        <v>342</v>
      </c>
      <c r="D186" s="331">
        <v>40</v>
      </c>
      <c r="E186" s="331">
        <v>37</v>
      </c>
      <c r="F186" s="332">
        <f t="shared" si="10"/>
        <v>92.5</v>
      </c>
      <c r="G186" s="331">
        <v>87</v>
      </c>
      <c r="H186" s="331">
        <v>88</v>
      </c>
      <c r="I186" s="331">
        <v>127</v>
      </c>
    </row>
    <row r="187" spans="2:9" ht="9">
      <c r="B187" s="367"/>
      <c r="C187" s="364"/>
      <c r="D187" s="326"/>
      <c r="E187" s="326"/>
      <c r="F187" s="326"/>
      <c r="G187" s="326"/>
      <c r="H187" s="326"/>
      <c r="I187" s="326"/>
    </row>
    <row r="188" spans="1:9" ht="9">
      <c r="A188" s="360" t="s">
        <v>343</v>
      </c>
      <c r="B188" s="367"/>
      <c r="C188" s="326"/>
      <c r="D188" s="331">
        <f>SUM(D190:D195)</f>
        <v>436</v>
      </c>
      <c r="E188" s="331">
        <f>SUM(E190:E195)</f>
        <v>417</v>
      </c>
      <c r="F188" s="332">
        <f>IF(D188&gt;0,100*(E188/D188),0)</f>
        <v>95.64220183486239</v>
      </c>
      <c r="G188" s="331">
        <f>SUM(G190:G195)</f>
        <v>720</v>
      </c>
      <c r="H188" s="331">
        <f>SUM(H190:H195)</f>
        <v>728</v>
      </c>
      <c r="I188" s="331">
        <f>SUM(I190:I195)</f>
        <v>1145</v>
      </c>
    </row>
    <row r="189" spans="2:3" ht="9">
      <c r="B189" s="367"/>
      <c r="C189" s="364"/>
    </row>
    <row r="190" spans="1:9" ht="9">
      <c r="A190" s="359" t="s">
        <v>344</v>
      </c>
      <c r="B190" s="367" t="s">
        <v>345</v>
      </c>
      <c r="C190" s="364" t="s">
        <v>346</v>
      </c>
      <c r="D190" s="331">
        <v>60</v>
      </c>
      <c r="E190" s="331">
        <v>55</v>
      </c>
      <c r="F190" s="332">
        <f aca="true" t="shared" si="11" ref="F190:F195">IF(D190&gt;0,100*(E190/D190),0)</f>
        <v>91.66666666666666</v>
      </c>
      <c r="G190" s="331">
        <v>328</v>
      </c>
      <c r="H190" s="331">
        <v>330</v>
      </c>
      <c r="I190" s="331">
        <v>387</v>
      </c>
    </row>
    <row r="191" spans="2:9" ht="9">
      <c r="B191" s="367" t="s">
        <v>547</v>
      </c>
      <c r="C191" s="364" t="s">
        <v>548</v>
      </c>
      <c r="D191" s="331">
        <v>216</v>
      </c>
      <c r="E191" s="331">
        <v>209</v>
      </c>
      <c r="F191" s="332">
        <f t="shared" si="11"/>
        <v>96.75925925925925</v>
      </c>
      <c r="G191" s="331">
        <v>113</v>
      </c>
      <c r="H191" s="331">
        <v>111</v>
      </c>
      <c r="I191" s="331">
        <v>317</v>
      </c>
    </row>
    <row r="192" spans="2:9" ht="9">
      <c r="B192" s="367" t="s">
        <v>347</v>
      </c>
      <c r="C192" s="364" t="s">
        <v>348</v>
      </c>
      <c r="D192" s="331">
        <v>30</v>
      </c>
      <c r="E192" s="331">
        <v>30</v>
      </c>
      <c r="F192" s="332">
        <f t="shared" si="11"/>
        <v>100</v>
      </c>
      <c r="G192" s="331">
        <v>110</v>
      </c>
      <c r="H192" s="331">
        <v>108</v>
      </c>
      <c r="I192" s="331">
        <v>139</v>
      </c>
    </row>
    <row r="193" spans="1:9" ht="9">
      <c r="A193" s="359" t="s">
        <v>349</v>
      </c>
      <c r="B193" s="367" t="s">
        <v>596</v>
      </c>
      <c r="C193" s="364" t="s">
        <v>351</v>
      </c>
      <c r="D193" s="331">
        <v>30</v>
      </c>
      <c r="E193" s="331">
        <v>29</v>
      </c>
      <c r="F193" s="332">
        <f t="shared" si="11"/>
        <v>96.66666666666667</v>
      </c>
      <c r="G193" s="331">
        <v>24</v>
      </c>
      <c r="H193" s="331">
        <v>24</v>
      </c>
      <c r="I193" s="331">
        <v>53</v>
      </c>
    </row>
    <row r="194" spans="1:9" ht="9">
      <c r="A194" s="359" t="s">
        <v>355</v>
      </c>
      <c r="B194" s="367" t="s">
        <v>356</v>
      </c>
      <c r="C194" s="364" t="s">
        <v>357</v>
      </c>
      <c r="D194" s="331">
        <v>50</v>
      </c>
      <c r="E194" s="331">
        <v>46</v>
      </c>
      <c r="F194" s="332">
        <f t="shared" si="11"/>
        <v>92</v>
      </c>
      <c r="G194" s="331">
        <v>99</v>
      </c>
      <c r="H194" s="331">
        <v>107</v>
      </c>
      <c r="I194" s="331">
        <v>152</v>
      </c>
    </row>
    <row r="195" spans="2:9" ht="9">
      <c r="B195" s="367" t="s">
        <v>358</v>
      </c>
      <c r="C195" s="364" t="s">
        <v>359</v>
      </c>
      <c r="D195" s="331">
        <v>50</v>
      </c>
      <c r="E195" s="331">
        <v>48</v>
      </c>
      <c r="F195" s="332">
        <f t="shared" si="11"/>
        <v>96</v>
      </c>
      <c r="G195" s="331">
        <v>46</v>
      </c>
      <c r="H195" s="331">
        <v>48</v>
      </c>
      <c r="I195" s="331">
        <v>97</v>
      </c>
    </row>
    <row r="196" spans="2:3" ht="9">
      <c r="B196" s="367"/>
      <c r="C196" s="364"/>
    </row>
    <row r="197" spans="1:9" ht="9">
      <c r="A197" s="360" t="s">
        <v>510</v>
      </c>
      <c r="B197" s="367"/>
      <c r="C197" s="326"/>
      <c r="D197" s="331">
        <f>SUM(D199:D206)</f>
        <v>356</v>
      </c>
      <c r="E197" s="331">
        <f>SUM(E199:E206)</f>
        <v>306</v>
      </c>
      <c r="F197" s="332">
        <f>IF(D197&gt;0,100*(E197/D197),0)</f>
        <v>85.95505617977528</v>
      </c>
      <c r="G197" s="331">
        <f>SUM(G199:G206)</f>
        <v>1671</v>
      </c>
      <c r="H197" s="331">
        <f>SUM(H199:H206)</f>
        <v>1735</v>
      </c>
      <c r="I197" s="331">
        <f>SUM(I199:I206)</f>
        <v>2040</v>
      </c>
    </row>
    <row r="198" spans="2:3" ht="9">
      <c r="B198" s="367"/>
      <c r="C198" s="364"/>
    </row>
    <row r="199" spans="1:9" ht="9">
      <c r="A199" s="359" t="s">
        <v>364</v>
      </c>
      <c r="B199" s="367" t="s">
        <v>365</v>
      </c>
      <c r="C199" s="364" t="s">
        <v>366</v>
      </c>
      <c r="D199" s="331">
        <v>27</v>
      </c>
      <c r="E199" s="331">
        <v>24</v>
      </c>
      <c r="F199" s="332">
        <f aca="true" t="shared" si="12" ref="F199:F205">IF(D199&gt;0,100*(E199/D199),0)</f>
        <v>88.88888888888889</v>
      </c>
      <c r="G199" s="331">
        <v>217</v>
      </c>
      <c r="H199" s="331">
        <v>240</v>
      </c>
      <c r="I199" s="331">
        <v>264</v>
      </c>
    </row>
    <row r="200" spans="1:9" ht="9">
      <c r="A200" s="359" t="s">
        <v>367</v>
      </c>
      <c r="B200" s="365" t="s">
        <v>471</v>
      </c>
      <c r="C200" s="364" t="s">
        <v>369</v>
      </c>
      <c r="D200" s="331">
        <v>72</v>
      </c>
      <c r="E200" s="331">
        <v>60</v>
      </c>
      <c r="F200" s="332">
        <f t="shared" si="12"/>
        <v>83.33333333333334</v>
      </c>
      <c r="G200" s="331">
        <v>361</v>
      </c>
      <c r="H200" s="331">
        <v>372</v>
      </c>
      <c r="I200" s="331">
        <v>430</v>
      </c>
    </row>
    <row r="201" spans="1:9" ht="9">
      <c r="A201" s="326"/>
      <c r="B201" s="367" t="s">
        <v>370</v>
      </c>
      <c r="C201" s="364" t="s">
        <v>371</v>
      </c>
      <c r="D201" s="331">
        <v>64</v>
      </c>
      <c r="E201" s="331">
        <v>57</v>
      </c>
      <c r="F201" s="332">
        <f t="shared" si="12"/>
        <v>89.0625</v>
      </c>
      <c r="G201" s="331">
        <v>121</v>
      </c>
      <c r="H201" s="331">
        <v>128</v>
      </c>
      <c r="I201" s="331">
        <v>187</v>
      </c>
    </row>
    <row r="202" spans="1:9" ht="9">
      <c r="A202" s="359" t="s">
        <v>134</v>
      </c>
      <c r="B202" s="367" t="s">
        <v>372</v>
      </c>
      <c r="C202" s="364" t="s">
        <v>373</v>
      </c>
      <c r="D202" s="331">
        <v>48</v>
      </c>
      <c r="E202" s="331">
        <v>39</v>
      </c>
      <c r="F202" s="332">
        <f t="shared" si="12"/>
        <v>81.25</v>
      </c>
      <c r="G202" s="331">
        <v>243</v>
      </c>
      <c r="H202" s="331">
        <v>245</v>
      </c>
      <c r="I202" s="331">
        <v>285</v>
      </c>
    </row>
    <row r="203" spans="2:9" ht="9">
      <c r="B203" s="367" t="s">
        <v>472</v>
      </c>
      <c r="C203" s="364" t="s">
        <v>473</v>
      </c>
      <c r="D203" s="331">
        <v>83</v>
      </c>
      <c r="E203" s="331">
        <v>76</v>
      </c>
      <c r="F203" s="332">
        <f t="shared" si="12"/>
        <v>91.56626506024097</v>
      </c>
      <c r="G203" s="331">
        <v>89</v>
      </c>
      <c r="H203" s="331">
        <v>93</v>
      </c>
      <c r="I203" s="331">
        <v>173</v>
      </c>
    </row>
    <row r="204" spans="2:9" ht="9">
      <c r="B204" s="367" t="s">
        <v>374</v>
      </c>
      <c r="C204" s="364" t="s">
        <v>375</v>
      </c>
      <c r="D204" s="331">
        <v>34</v>
      </c>
      <c r="E204" s="331">
        <v>27</v>
      </c>
      <c r="F204" s="332">
        <f t="shared" si="12"/>
        <v>79.41176470588235</v>
      </c>
      <c r="G204" s="331">
        <v>286</v>
      </c>
      <c r="H204" s="331">
        <v>298</v>
      </c>
      <c r="I204" s="331">
        <v>316</v>
      </c>
    </row>
    <row r="205" spans="2:9" ht="9">
      <c r="B205" s="367" t="s">
        <v>376</v>
      </c>
      <c r="C205" s="364" t="s">
        <v>377</v>
      </c>
      <c r="D205" s="331">
        <v>28</v>
      </c>
      <c r="E205" s="331">
        <v>23</v>
      </c>
      <c r="F205" s="332">
        <f t="shared" si="12"/>
        <v>82.14285714285714</v>
      </c>
      <c r="G205" s="331">
        <v>354</v>
      </c>
      <c r="H205" s="331">
        <v>359</v>
      </c>
      <c r="I205" s="331">
        <v>385</v>
      </c>
    </row>
    <row r="206" spans="1:3" ht="9">
      <c r="A206" s="326"/>
      <c r="B206" s="326"/>
      <c r="C206" s="326"/>
    </row>
    <row r="207" spans="2:3" ht="9">
      <c r="B207" s="367"/>
      <c r="C207" s="364"/>
    </row>
    <row r="208" spans="1:9" ht="9">
      <c r="A208" s="360" t="s">
        <v>378</v>
      </c>
      <c r="B208" s="367"/>
      <c r="C208" s="326"/>
      <c r="D208" s="331">
        <f>SUM(D210:D217)</f>
        <v>726</v>
      </c>
      <c r="E208" s="331">
        <f>SUM(E210:E217)</f>
        <v>627</v>
      </c>
      <c r="F208" s="332">
        <f>IF(D208&gt;0,100*(E208/D208),0)</f>
        <v>86.36363636363636</v>
      </c>
      <c r="G208" s="331">
        <f>SUM(G210:G217)</f>
        <v>2976</v>
      </c>
      <c r="H208" s="331">
        <f>SUM(H210:H217)</f>
        <v>2984</v>
      </c>
      <c r="I208" s="331">
        <f>SUM(I210:I217)</f>
        <v>3696</v>
      </c>
    </row>
    <row r="209" spans="2:3" ht="9">
      <c r="B209" s="367"/>
      <c r="C209" s="364"/>
    </row>
    <row r="210" spans="1:9" ht="9">
      <c r="A210" s="359" t="s">
        <v>379</v>
      </c>
      <c r="B210" s="367" t="s">
        <v>380</v>
      </c>
      <c r="C210" s="364" t="s">
        <v>381</v>
      </c>
      <c r="D210" s="331">
        <v>60</v>
      </c>
      <c r="E210" s="331">
        <v>49</v>
      </c>
      <c r="F210" s="332">
        <f aca="true" t="shared" si="13" ref="F210:F215">IF(D210&gt;0,100*(E210/D210),0)</f>
        <v>81.66666666666667</v>
      </c>
      <c r="G210" s="331">
        <v>541</v>
      </c>
      <c r="H210" s="331">
        <v>544</v>
      </c>
      <c r="I210" s="331">
        <v>599</v>
      </c>
    </row>
    <row r="211" spans="2:9" ht="9">
      <c r="B211" s="365" t="s">
        <v>597</v>
      </c>
      <c r="C211" s="365" t="s">
        <v>382</v>
      </c>
      <c r="D211" s="331">
        <v>109</v>
      </c>
      <c r="E211" s="331">
        <v>97</v>
      </c>
      <c r="F211" s="332">
        <f t="shared" si="13"/>
        <v>88.9908256880734</v>
      </c>
      <c r="G211" s="331">
        <v>576</v>
      </c>
      <c r="H211" s="331">
        <v>577</v>
      </c>
      <c r="I211" s="331">
        <v>684</v>
      </c>
    </row>
    <row r="212" spans="1:9" ht="9">
      <c r="A212" s="370"/>
      <c r="B212" s="365" t="s">
        <v>565</v>
      </c>
      <c r="C212" s="364" t="s">
        <v>383</v>
      </c>
      <c r="D212" s="331">
        <v>316</v>
      </c>
      <c r="E212" s="331">
        <v>273</v>
      </c>
      <c r="F212" s="332">
        <f t="shared" si="13"/>
        <v>86.39240506329115</v>
      </c>
      <c r="G212" s="331">
        <v>1070</v>
      </c>
      <c r="H212" s="331">
        <v>1067</v>
      </c>
      <c r="I212" s="331">
        <v>1412</v>
      </c>
    </row>
    <row r="213" spans="1:9" ht="9">
      <c r="A213" s="370"/>
      <c r="B213" s="367" t="s">
        <v>384</v>
      </c>
      <c r="C213" s="364" t="s">
        <v>385</v>
      </c>
      <c r="D213" s="331">
        <v>120</v>
      </c>
      <c r="E213" s="331">
        <v>104</v>
      </c>
      <c r="F213" s="332">
        <f t="shared" si="13"/>
        <v>86.66666666666667</v>
      </c>
      <c r="G213" s="331">
        <v>313</v>
      </c>
      <c r="H213" s="331">
        <v>322</v>
      </c>
      <c r="I213" s="331">
        <v>422</v>
      </c>
    </row>
    <row r="214" spans="1:9" ht="9">
      <c r="A214" s="370"/>
      <c r="B214" s="365" t="s">
        <v>480</v>
      </c>
      <c r="C214" s="365" t="s">
        <v>388</v>
      </c>
      <c r="D214" s="331">
        <v>61</v>
      </c>
      <c r="E214" s="331">
        <v>50</v>
      </c>
      <c r="F214" s="332">
        <f t="shared" si="13"/>
        <v>81.9672131147541</v>
      </c>
      <c r="G214" s="331">
        <v>196</v>
      </c>
      <c r="H214" s="331">
        <v>193</v>
      </c>
      <c r="I214" s="331">
        <v>243</v>
      </c>
    </row>
    <row r="215" spans="1:9" ht="9">
      <c r="A215" s="371" t="s">
        <v>386</v>
      </c>
      <c r="B215" s="367" t="s">
        <v>390</v>
      </c>
      <c r="C215" s="364" t="s">
        <v>391</v>
      </c>
      <c r="D215" s="331">
        <v>60</v>
      </c>
      <c r="E215" s="331">
        <v>54</v>
      </c>
      <c r="F215" s="332">
        <f t="shared" si="13"/>
        <v>90</v>
      </c>
      <c r="G215" s="331">
        <v>280</v>
      </c>
      <c r="H215" s="331">
        <v>281</v>
      </c>
      <c r="I215" s="331">
        <v>336</v>
      </c>
    </row>
    <row r="216" spans="1:5" ht="10.5">
      <c r="A216" s="359" t="s">
        <v>389</v>
      </c>
      <c r="D216" s="326"/>
      <c r="E216" s="326"/>
    </row>
    <row r="217" spans="1:3" ht="9">
      <c r="A217" s="326"/>
      <c r="B217" s="326"/>
      <c r="C217" s="326"/>
    </row>
    <row r="218" spans="2:3" ht="9">
      <c r="B218" s="367"/>
      <c r="C218" s="364"/>
    </row>
    <row r="219" spans="1:9" ht="9">
      <c r="A219" s="360" t="s">
        <v>392</v>
      </c>
      <c r="B219" s="367"/>
      <c r="C219" s="326"/>
      <c r="D219" s="331">
        <f>SUM(D221:D225)</f>
        <v>631</v>
      </c>
      <c r="E219" s="331">
        <f>SUM(E221:E225)</f>
        <v>513</v>
      </c>
      <c r="F219" s="332">
        <f>IF(D219&gt;0,100*(E219/D219),0)</f>
        <v>81.29952456418383</v>
      </c>
      <c r="G219" s="331">
        <f>SUM(G221:G225)</f>
        <v>2398</v>
      </c>
      <c r="H219" s="331">
        <f>SUM(H221:H225)</f>
        <v>2307</v>
      </c>
      <c r="I219" s="331">
        <f>SUM(I221:I225)</f>
        <v>2828</v>
      </c>
    </row>
    <row r="220" spans="2:3" ht="9">
      <c r="B220" s="367"/>
      <c r="C220" s="364"/>
    </row>
    <row r="221" spans="1:9" ht="9">
      <c r="A221" s="359" t="s">
        <v>379</v>
      </c>
      <c r="B221" s="367" t="s">
        <v>393</v>
      </c>
      <c r="C221" s="364" t="s">
        <v>394</v>
      </c>
      <c r="D221" s="331">
        <v>106</v>
      </c>
      <c r="E221" s="331">
        <v>100</v>
      </c>
      <c r="F221" s="332">
        <f>IF(D221&gt;0,100*(E221/D221),0)</f>
        <v>94.33962264150944</v>
      </c>
      <c r="G221" s="331">
        <v>595</v>
      </c>
      <c r="H221" s="331">
        <v>603</v>
      </c>
      <c r="I221" s="331">
        <v>699</v>
      </c>
    </row>
    <row r="222" spans="2:9" ht="9">
      <c r="B222" s="367" t="s">
        <v>395</v>
      </c>
      <c r="C222" s="364" t="s">
        <v>396</v>
      </c>
      <c r="D222" s="331">
        <v>110</v>
      </c>
      <c r="E222" s="331">
        <v>95</v>
      </c>
      <c r="F222" s="332">
        <f>IF(D222&gt;0,100*(E222/D222),0)</f>
        <v>86.36363636363636</v>
      </c>
      <c r="G222" s="331">
        <v>295</v>
      </c>
      <c r="H222" s="331">
        <v>319</v>
      </c>
      <c r="I222" s="331">
        <v>407</v>
      </c>
    </row>
    <row r="223" spans="2:9" ht="9">
      <c r="B223" s="367" t="s">
        <v>397</v>
      </c>
      <c r="C223" s="364" t="s">
        <v>398</v>
      </c>
      <c r="D223" s="331">
        <v>69</v>
      </c>
      <c r="E223" s="331">
        <v>64</v>
      </c>
      <c r="F223" s="332">
        <f>IF(D223&gt;0,100*(E223/D223),0)</f>
        <v>92.7536231884058</v>
      </c>
      <c r="G223" s="331">
        <v>832</v>
      </c>
      <c r="H223" s="331">
        <v>833</v>
      </c>
      <c r="I223" s="331">
        <v>900</v>
      </c>
    </row>
    <row r="224" spans="1:9" ht="9">
      <c r="A224" s="326"/>
      <c r="B224" s="365" t="s">
        <v>598</v>
      </c>
      <c r="C224" s="364" t="s">
        <v>400</v>
      </c>
      <c r="D224" s="331">
        <v>346</v>
      </c>
      <c r="E224" s="331">
        <v>254</v>
      </c>
      <c r="F224" s="332">
        <f>IF(D224&gt;0,100*(E224/D224),0)</f>
        <v>73.41040462427746</v>
      </c>
      <c r="G224" s="331">
        <v>676</v>
      </c>
      <c r="H224" s="331">
        <v>552</v>
      </c>
      <c r="I224" s="331">
        <v>822</v>
      </c>
    </row>
    <row r="225" spans="4:9" ht="10.5">
      <c r="D225" s="326"/>
      <c r="E225" s="326"/>
      <c r="G225" s="326"/>
      <c r="H225" s="326"/>
      <c r="I225" s="326"/>
    </row>
  </sheetData>
  <printOptions horizontalCentered="1"/>
  <pageMargins left="0.1" right="0.1" top="0.6" bottom="0.6" header="0.5" footer="0.5"/>
  <pageSetup orientation="landscape" r:id="rId1"/>
  <headerFooter alignWithMargins="0">
    <oddFooter>&amp;CPage &amp;8&amp;P+27
</oddFooter>
  </headerFooter>
  <rowBreaks count="4" manualBreakCount="4">
    <brk id="53" max="65535" man="1"/>
    <brk id="99" max="65535" man="1"/>
    <brk id="143" max="65535" man="1"/>
    <brk id="187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274"/>
  <sheetViews>
    <sheetView zoomScale="125" zoomScaleNormal="125" workbookViewId="0" topLeftCell="A1">
      <selection activeCell="E241" sqref="E239:E241"/>
    </sheetView>
  </sheetViews>
  <sheetFormatPr defaultColWidth="9.33203125" defaultRowHeight="10.5"/>
  <cols>
    <col min="1" max="1" width="18.5" style="376" customWidth="1"/>
    <col min="2" max="2" width="28" style="376" customWidth="1"/>
    <col min="3" max="3" width="8" style="410" customWidth="1"/>
    <col min="4" max="4" width="11.5" style="403" customWidth="1"/>
    <col min="5" max="5" width="10.83203125" style="403" customWidth="1"/>
    <col min="6" max="6" width="11.16015625" style="403" customWidth="1"/>
    <col min="7" max="7" width="12" style="403" customWidth="1"/>
    <col min="8" max="16384" width="6" style="376" customWidth="1"/>
  </cols>
  <sheetData>
    <row r="1" spans="1:7" ht="12.75">
      <c r="A1" s="372" t="s">
        <v>599</v>
      </c>
      <c r="B1" s="373"/>
      <c r="C1" s="374"/>
      <c r="D1" s="375"/>
      <c r="E1" s="375"/>
      <c r="F1" s="375"/>
      <c r="G1" s="375"/>
    </row>
    <row r="2" spans="1:7" ht="10.5">
      <c r="A2" s="377" t="s">
        <v>26</v>
      </c>
      <c r="B2" s="373"/>
      <c r="C2" s="374"/>
      <c r="D2" s="375"/>
      <c r="E2" s="375"/>
      <c r="F2" s="375"/>
      <c r="G2" s="375"/>
    </row>
    <row r="4" spans="1:7" ht="10.5">
      <c r="A4" s="378"/>
      <c r="B4" s="379"/>
      <c r="C4" s="380"/>
      <c r="D4" s="381"/>
      <c r="E4" s="382"/>
      <c r="F4" s="382"/>
      <c r="G4" s="382"/>
    </row>
    <row r="5" spans="1:7" ht="10.5">
      <c r="A5" s="383" t="s">
        <v>36</v>
      </c>
      <c r="B5" s="384"/>
      <c r="C5" s="385" t="s">
        <v>37</v>
      </c>
      <c r="D5" s="386" t="s">
        <v>408</v>
      </c>
      <c r="E5" s="387"/>
      <c r="F5" s="387" t="s">
        <v>39</v>
      </c>
      <c r="G5" s="387" t="s">
        <v>518</v>
      </c>
    </row>
    <row r="6" spans="1:7" ht="10.5">
      <c r="A6" s="383" t="s">
        <v>48</v>
      </c>
      <c r="B6" s="388" t="s">
        <v>517</v>
      </c>
      <c r="C6" s="389" t="s">
        <v>50</v>
      </c>
      <c r="D6" s="386" t="s">
        <v>520</v>
      </c>
      <c r="E6" s="387" t="s">
        <v>38</v>
      </c>
      <c r="F6" s="387" t="s">
        <v>51</v>
      </c>
      <c r="G6" s="387" t="s">
        <v>521</v>
      </c>
    </row>
    <row r="7" spans="1:7" ht="10.5">
      <c r="A7" s="390"/>
      <c r="B7" s="391"/>
      <c r="C7" s="392"/>
      <c r="D7" s="393"/>
      <c r="E7" s="394"/>
      <c r="F7" s="394"/>
      <c r="G7" s="394"/>
    </row>
    <row r="9" spans="1:7" ht="10.5">
      <c r="A9" s="395" t="s">
        <v>57</v>
      </c>
      <c r="C9" s="396"/>
      <c r="D9" s="397">
        <f>D13</f>
        <v>4545</v>
      </c>
      <c r="E9" s="397">
        <f>SUM(E13-E11)</f>
        <v>11799</v>
      </c>
      <c r="F9" s="397">
        <f>SUM(F13-F11)</f>
        <v>14831</v>
      </c>
      <c r="G9" s="397">
        <f>SUM(G13-G11)</f>
        <v>18755</v>
      </c>
    </row>
    <row r="10" spans="1:7" ht="5.25" customHeight="1">
      <c r="A10" s="395"/>
      <c r="C10" s="396"/>
      <c r="D10" s="397"/>
      <c r="E10" s="397"/>
      <c r="F10" s="397"/>
      <c r="G10" s="397"/>
    </row>
    <row r="11" spans="1:7" ht="9">
      <c r="A11" s="398" t="s">
        <v>588</v>
      </c>
      <c r="C11" s="396"/>
      <c r="D11" s="397"/>
      <c r="E11" s="397">
        <v>472</v>
      </c>
      <c r="F11" s="397">
        <v>350</v>
      </c>
      <c r="G11" s="397">
        <v>350</v>
      </c>
    </row>
    <row r="12" spans="1:7" ht="5.25" customHeight="1">
      <c r="A12" s="395"/>
      <c r="C12" s="396"/>
      <c r="D12" s="397"/>
      <c r="E12" s="397"/>
      <c r="F12" s="397"/>
      <c r="G12" s="397"/>
    </row>
    <row r="13" spans="1:7" ht="9">
      <c r="A13" s="398" t="s">
        <v>59</v>
      </c>
      <c r="C13" s="396"/>
      <c r="D13" s="397">
        <f>D15+D29+D39+D51+D65+D73+D86+D98+D109+D120+D128+D140+D152+D161+D172+D185+D202+D211+D223+D236+D255+D266+2</f>
        <v>4545</v>
      </c>
      <c r="E13" s="397">
        <f>E15+E29+E39+E51+E65+E73+E86+E98+E109+E120+E128+E140+E152+E161+E172+E185+E202+E211+E223+E236+E255+E266</f>
        <v>12271</v>
      </c>
      <c r="F13" s="397">
        <f>F15+F29+F39+F51+F65+F73+F86+F98+F109+F120+F128+F140+F152+F161+F172+F185+F202+F211+F223+F236+F255+F266</f>
        <v>15181</v>
      </c>
      <c r="G13" s="397">
        <f>G15+G29+G39+G51+G65+G73+G86+G98+G109+G120+G128+G140+G152+G161+G172+G185+G202+G211+G223+G236+G255+G266</f>
        <v>19105</v>
      </c>
    </row>
    <row r="15" spans="1:7" ht="9">
      <c r="A15" s="399" t="s">
        <v>60</v>
      </c>
      <c r="C15" s="376"/>
      <c r="D15" s="397">
        <f>SUM(D17:D25)</f>
        <v>353</v>
      </c>
      <c r="E15" s="397">
        <f>SUM(E17:E25)</f>
        <v>461</v>
      </c>
      <c r="F15" s="397">
        <f>SUM(F17:F25)</f>
        <v>534</v>
      </c>
      <c r="G15" s="397">
        <f>SUM(G17:G25)</f>
        <v>793</v>
      </c>
    </row>
    <row r="16" spans="1:3" ht="6" customHeight="1">
      <c r="A16" s="400"/>
      <c r="B16" s="401"/>
      <c r="C16" s="402"/>
    </row>
    <row r="17" spans="1:7" ht="9">
      <c r="A17" s="404" t="s">
        <v>61</v>
      </c>
      <c r="B17" s="405" t="s">
        <v>62</v>
      </c>
      <c r="C17" s="405" t="s">
        <v>63</v>
      </c>
      <c r="D17" s="397">
        <v>64</v>
      </c>
      <c r="E17" s="397">
        <v>92</v>
      </c>
      <c r="F17" s="397">
        <v>105</v>
      </c>
      <c r="G17" s="397">
        <v>169</v>
      </c>
    </row>
    <row r="18" spans="1:7" ht="9">
      <c r="A18" s="404" t="s">
        <v>64</v>
      </c>
      <c r="B18" s="405" t="s">
        <v>65</v>
      </c>
      <c r="C18" s="405" t="s">
        <v>66</v>
      </c>
      <c r="D18" s="397">
        <v>11</v>
      </c>
      <c r="E18" s="397">
        <v>27</v>
      </c>
      <c r="F18" s="397">
        <v>31</v>
      </c>
      <c r="G18" s="397">
        <v>41</v>
      </c>
    </row>
    <row r="19" spans="1:7" ht="9">
      <c r="A19" s="404" t="s">
        <v>67</v>
      </c>
      <c r="B19" s="405" t="s">
        <v>68</v>
      </c>
      <c r="C19" s="405" t="s">
        <v>69</v>
      </c>
      <c r="D19" s="397">
        <v>31</v>
      </c>
      <c r="E19" s="397">
        <v>59</v>
      </c>
      <c r="F19" s="397">
        <v>68</v>
      </c>
      <c r="G19" s="397">
        <v>94</v>
      </c>
    </row>
    <row r="20" spans="1:7" ht="9">
      <c r="A20" s="404"/>
      <c r="B20" s="405" t="s">
        <v>70</v>
      </c>
      <c r="C20" s="405" t="s">
        <v>71</v>
      </c>
      <c r="D20" s="397">
        <v>53</v>
      </c>
      <c r="E20" s="397">
        <v>52</v>
      </c>
      <c r="F20" s="397">
        <v>56</v>
      </c>
      <c r="G20" s="397">
        <v>105</v>
      </c>
    </row>
    <row r="21" spans="1:7" ht="9">
      <c r="A21" s="404"/>
      <c r="B21" s="406" t="s">
        <v>415</v>
      </c>
      <c r="C21" s="405" t="s">
        <v>600</v>
      </c>
      <c r="D21" s="397">
        <v>36</v>
      </c>
      <c r="E21" s="397">
        <v>23</v>
      </c>
      <c r="F21" s="397">
        <v>30</v>
      </c>
      <c r="G21" s="397">
        <v>30</v>
      </c>
    </row>
    <row r="22" spans="1:7" ht="9">
      <c r="A22" s="404"/>
      <c r="B22" s="405" t="s">
        <v>72</v>
      </c>
      <c r="C22" s="405" t="s">
        <v>73</v>
      </c>
      <c r="D22" s="397">
        <v>89</v>
      </c>
      <c r="E22" s="397">
        <v>14</v>
      </c>
      <c r="F22" s="397">
        <v>33</v>
      </c>
      <c r="G22" s="397">
        <v>81</v>
      </c>
    </row>
    <row r="23" spans="1:7" ht="9">
      <c r="A23" s="404" t="s">
        <v>74</v>
      </c>
      <c r="B23" s="405" t="s">
        <v>75</v>
      </c>
      <c r="C23" s="405" t="s">
        <v>76</v>
      </c>
      <c r="D23" s="397">
        <v>8</v>
      </c>
      <c r="E23" s="397">
        <v>24</v>
      </c>
      <c r="F23" s="397">
        <v>24</v>
      </c>
      <c r="G23" s="397">
        <v>31</v>
      </c>
    </row>
    <row r="24" spans="1:7" ht="9">
      <c r="A24" s="404" t="s">
        <v>77</v>
      </c>
      <c r="B24" s="405" t="s">
        <v>78</v>
      </c>
      <c r="C24" s="405" t="s">
        <v>79</v>
      </c>
      <c r="D24" s="397">
        <v>54</v>
      </c>
      <c r="E24" s="397">
        <v>170</v>
      </c>
      <c r="F24" s="397">
        <v>181</v>
      </c>
      <c r="G24" s="397">
        <v>231</v>
      </c>
    </row>
    <row r="25" spans="1:7" ht="9">
      <c r="A25" s="404" t="s">
        <v>80</v>
      </c>
      <c r="B25" s="405" t="s">
        <v>81</v>
      </c>
      <c r="C25" s="405" t="s">
        <v>82</v>
      </c>
      <c r="D25" s="397">
        <v>7</v>
      </c>
      <c r="E25" s="397">
        <v>0</v>
      </c>
      <c r="F25" s="397">
        <v>6</v>
      </c>
      <c r="G25" s="397">
        <v>11</v>
      </c>
    </row>
    <row r="26" spans="1:7" ht="9">
      <c r="A26" s="404"/>
      <c r="B26" s="405"/>
      <c r="C26" s="405"/>
      <c r="D26" s="397"/>
      <c r="E26" s="397"/>
      <c r="F26" s="397"/>
      <c r="G26" s="397"/>
    </row>
    <row r="27" spans="1:7" ht="9">
      <c r="A27" s="404"/>
      <c r="B27" s="405"/>
      <c r="C27" s="405"/>
      <c r="D27" s="397"/>
      <c r="E27" s="397"/>
      <c r="F27" s="397"/>
      <c r="G27" s="397"/>
    </row>
    <row r="28" spans="2:3" ht="10.5">
      <c r="B28" s="406"/>
      <c r="C28" s="406"/>
    </row>
    <row r="29" spans="1:7" ht="9">
      <c r="A29" s="399" t="s">
        <v>83</v>
      </c>
      <c r="B29" s="406"/>
      <c r="C29" s="376"/>
      <c r="D29" s="397">
        <f>SUM(D31:D35)</f>
        <v>99</v>
      </c>
      <c r="E29" s="397">
        <f>SUM(E31:E35)</f>
        <v>399</v>
      </c>
      <c r="F29" s="397">
        <f>SUM(F31:F35)</f>
        <v>424</v>
      </c>
      <c r="G29" s="397">
        <f>SUM(G31:G35)</f>
        <v>497</v>
      </c>
    </row>
    <row r="30" spans="1:3" ht="6" customHeight="1">
      <c r="A30" s="400"/>
      <c r="B30" s="401"/>
      <c r="C30" s="402"/>
    </row>
    <row r="31" spans="1:7" ht="9">
      <c r="A31" s="404" t="s">
        <v>84</v>
      </c>
      <c r="B31" s="405" t="s">
        <v>85</v>
      </c>
      <c r="C31" s="405" t="s">
        <v>86</v>
      </c>
      <c r="D31" s="397">
        <v>39</v>
      </c>
      <c r="E31" s="397">
        <v>68</v>
      </c>
      <c r="F31" s="397">
        <v>73</v>
      </c>
      <c r="G31" s="397">
        <v>108</v>
      </c>
    </row>
    <row r="32" spans="1:7" ht="9">
      <c r="A32" s="399"/>
      <c r="B32" s="405" t="s">
        <v>87</v>
      </c>
      <c r="C32" s="405" t="s">
        <v>88</v>
      </c>
      <c r="D32" s="397">
        <v>9</v>
      </c>
      <c r="E32" s="397">
        <v>44</v>
      </c>
      <c r="F32" s="397">
        <v>63</v>
      </c>
      <c r="G32" s="397">
        <v>68</v>
      </c>
    </row>
    <row r="33" spans="1:7" ht="9">
      <c r="A33" s="404"/>
      <c r="B33" s="405" t="s">
        <v>89</v>
      </c>
      <c r="C33" s="405" t="s">
        <v>90</v>
      </c>
      <c r="D33" s="397">
        <v>26</v>
      </c>
      <c r="E33" s="397">
        <v>202</v>
      </c>
      <c r="F33" s="397">
        <v>200</v>
      </c>
      <c r="G33" s="397">
        <v>222</v>
      </c>
    </row>
    <row r="34" spans="1:7" ht="9">
      <c r="A34" s="404"/>
      <c r="B34" s="405" t="s">
        <v>91</v>
      </c>
      <c r="C34" s="405" t="s">
        <v>92</v>
      </c>
      <c r="D34" s="397">
        <v>11</v>
      </c>
      <c r="E34" s="397">
        <v>33</v>
      </c>
      <c r="F34" s="397">
        <v>43</v>
      </c>
      <c r="G34" s="397">
        <v>54</v>
      </c>
    </row>
    <row r="35" spans="1:7" ht="9">
      <c r="A35" s="404"/>
      <c r="B35" s="405" t="s">
        <v>93</v>
      </c>
      <c r="C35" s="405" t="s">
        <v>94</v>
      </c>
      <c r="D35" s="397">
        <v>14</v>
      </c>
      <c r="E35" s="397">
        <v>52</v>
      </c>
      <c r="F35" s="397">
        <v>45</v>
      </c>
      <c r="G35" s="397">
        <v>45</v>
      </c>
    </row>
    <row r="36" spans="1:7" ht="9">
      <c r="A36" s="404"/>
      <c r="B36" s="405"/>
      <c r="C36" s="405"/>
      <c r="D36" s="397"/>
      <c r="E36" s="397"/>
      <c r="F36" s="397"/>
      <c r="G36" s="397"/>
    </row>
    <row r="37" spans="1:7" ht="9">
      <c r="A37" s="404"/>
      <c r="B37" s="405"/>
      <c r="C37" s="405"/>
      <c r="D37" s="397"/>
      <c r="E37" s="397"/>
      <c r="F37" s="397"/>
      <c r="G37" s="397"/>
    </row>
    <row r="38" spans="1:3" ht="10.5">
      <c r="A38" s="404"/>
      <c r="B38" s="405"/>
      <c r="C38" s="405"/>
    </row>
    <row r="39" spans="1:7" ht="9">
      <c r="A39" s="399" t="s">
        <v>95</v>
      </c>
      <c r="B39" s="405"/>
      <c r="C39" s="376"/>
      <c r="D39" s="397">
        <f>SUM(D41:D48)</f>
        <v>180</v>
      </c>
      <c r="E39" s="397">
        <f>SUM(E41:E48)</f>
        <v>596</v>
      </c>
      <c r="F39" s="397">
        <f>SUM(F41:F48)</f>
        <v>704</v>
      </c>
      <c r="G39" s="397">
        <f>SUM(G41:G48)</f>
        <v>794</v>
      </c>
    </row>
    <row r="40" spans="1:3" ht="6" customHeight="1">
      <c r="A40" s="400"/>
      <c r="B40" s="401"/>
      <c r="C40" s="402"/>
    </row>
    <row r="41" spans="1:7" ht="9">
      <c r="A41" s="404" t="s">
        <v>96</v>
      </c>
      <c r="B41" s="405" t="s">
        <v>97</v>
      </c>
      <c r="C41" s="405" t="s">
        <v>98</v>
      </c>
      <c r="D41" s="397">
        <v>46</v>
      </c>
      <c r="E41" s="397">
        <v>25</v>
      </c>
      <c r="F41" s="397">
        <v>29</v>
      </c>
      <c r="G41" s="397">
        <v>29</v>
      </c>
    </row>
    <row r="42" spans="1:7" ht="9">
      <c r="A42" s="404"/>
      <c r="B42" s="405" t="s">
        <v>421</v>
      </c>
      <c r="C42" s="405" t="s">
        <v>422</v>
      </c>
      <c r="D42" s="397">
        <v>46</v>
      </c>
      <c r="E42" s="397">
        <v>165</v>
      </c>
      <c r="F42" s="397">
        <v>182</v>
      </c>
      <c r="G42" s="397">
        <v>215</v>
      </c>
    </row>
    <row r="43" spans="1:7" ht="9">
      <c r="A43" s="404" t="s">
        <v>84</v>
      </c>
      <c r="B43" s="405" t="s">
        <v>99</v>
      </c>
      <c r="C43" s="405" t="s">
        <v>100</v>
      </c>
      <c r="D43" s="397">
        <v>3</v>
      </c>
      <c r="E43" s="397">
        <v>2</v>
      </c>
      <c r="F43" s="397">
        <v>2</v>
      </c>
      <c r="G43" s="397">
        <v>5</v>
      </c>
    </row>
    <row r="44" spans="1:7" ht="9">
      <c r="A44" s="404"/>
      <c r="B44" s="406" t="s">
        <v>601</v>
      </c>
      <c r="C44" s="405" t="s">
        <v>102</v>
      </c>
      <c r="D44" s="397">
        <v>25</v>
      </c>
      <c r="E44" s="397">
        <v>295</v>
      </c>
      <c r="F44" s="397">
        <v>350</v>
      </c>
      <c r="G44" s="397">
        <v>354</v>
      </c>
    </row>
    <row r="45" spans="1:7" ht="9">
      <c r="A45" s="404"/>
      <c r="B45" s="405" t="s">
        <v>103</v>
      </c>
      <c r="C45" s="405" t="s">
        <v>104</v>
      </c>
      <c r="D45" s="397">
        <v>24</v>
      </c>
      <c r="E45" s="397">
        <v>28</v>
      </c>
      <c r="F45" s="397">
        <v>51</v>
      </c>
      <c r="G45" s="397">
        <v>67</v>
      </c>
    </row>
    <row r="46" spans="1:7" ht="9">
      <c r="A46" s="404"/>
      <c r="B46" s="405" t="s">
        <v>424</v>
      </c>
      <c r="C46" s="406" t="s">
        <v>425</v>
      </c>
      <c r="D46" s="397">
        <v>6</v>
      </c>
      <c r="E46" s="397">
        <v>16</v>
      </c>
      <c r="F46" s="397">
        <v>19</v>
      </c>
      <c r="G46" s="397">
        <v>25</v>
      </c>
    </row>
    <row r="47" spans="1:7" ht="9">
      <c r="A47" s="404"/>
      <c r="B47" s="405" t="s">
        <v>84</v>
      </c>
      <c r="C47" s="405" t="s">
        <v>105</v>
      </c>
      <c r="D47" s="397">
        <v>3</v>
      </c>
      <c r="E47" s="397">
        <v>0</v>
      </c>
      <c r="F47" s="397">
        <v>2</v>
      </c>
      <c r="G47" s="397">
        <v>3</v>
      </c>
    </row>
    <row r="48" spans="1:7" ht="9">
      <c r="A48" s="404"/>
      <c r="B48" s="405" t="s">
        <v>106</v>
      </c>
      <c r="C48" s="405" t="s">
        <v>107</v>
      </c>
      <c r="D48" s="397">
        <v>27</v>
      </c>
      <c r="E48" s="397">
        <v>65</v>
      </c>
      <c r="F48" s="397">
        <v>69</v>
      </c>
      <c r="G48" s="397">
        <v>96</v>
      </c>
    </row>
    <row r="49" spans="1:7" ht="9">
      <c r="A49" s="404"/>
      <c r="B49" s="405"/>
      <c r="C49" s="405"/>
      <c r="D49" s="397"/>
      <c r="E49" s="397"/>
      <c r="F49" s="397"/>
      <c r="G49" s="397"/>
    </row>
    <row r="50" spans="1:7" ht="9">
      <c r="A50" s="404"/>
      <c r="B50" s="405"/>
      <c r="C50" s="405"/>
      <c r="D50" s="376"/>
      <c r="E50" s="376"/>
      <c r="F50" s="376"/>
      <c r="G50" s="376"/>
    </row>
    <row r="51" spans="1:7" ht="9">
      <c r="A51" s="399" t="s">
        <v>108</v>
      </c>
      <c r="B51" s="405"/>
      <c r="C51" s="376"/>
      <c r="D51" s="407">
        <f>SUM(D53:D62)</f>
        <v>309</v>
      </c>
      <c r="E51" s="407">
        <f>SUM(E53:E62)</f>
        <v>719</v>
      </c>
      <c r="F51" s="407">
        <f>SUM(F53:F62)</f>
        <v>864</v>
      </c>
      <c r="G51" s="407">
        <f>SUM(G53:G62)</f>
        <v>1111</v>
      </c>
    </row>
    <row r="52" spans="1:3" ht="6" customHeight="1">
      <c r="A52" s="400"/>
      <c r="B52" s="401"/>
      <c r="C52" s="402"/>
    </row>
    <row r="53" spans="1:7" ht="9">
      <c r="A53" s="404" t="s">
        <v>109</v>
      </c>
      <c r="B53" s="408" t="s">
        <v>110</v>
      </c>
      <c r="C53" s="405" t="s">
        <v>111</v>
      </c>
      <c r="D53" s="397">
        <v>11</v>
      </c>
      <c r="E53" s="397">
        <v>32</v>
      </c>
      <c r="F53" s="397">
        <v>41</v>
      </c>
      <c r="G53" s="397">
        <v>47</v>
      </c>
    </row>
    <row r="54" spans="1:7" ht="9">
      <c r="A54" s="404" t="s">
        <v>112</v>
      </c>
      <c r="B54" s="408" t="s">
        <v>113</v>
      </c>
      <c r="C54" s="405" t="s">
        <v>114</v>
      </c>
      <c r="D54" s="397">
        <v>8</v>
      </c>
      <c r="E54" s="397">
        <v>4</v>
      </c>
      <c r="F54" s="397">
        <v>7</v>
      </c>
      <c r="G54" s="397">
        <v>14</v>
      </c>
    </row>
    <row r="55" spans="1:7" ht="9">
      <c r="A55" s="404"/>
      <c r="B55" s="408" t="s">
        <v>115</v>
      </c>
      <c r="C55" s="405" t="s">
        <v>116</v>
      </c>
      <c r="D55" s="397">
        <v>15</v>
      </c>
      <c r="E55" s="397">
        <v>54</v>
      </c>
      <c r="F55" s="397">
        <v>57</v>
      </c>
      <c r="G55" s="397">
        <v>76</v>
      </c>
    </row>
    <row r="56" spans="1:7" ht="9">
      <c r="A56" s="404"/>
      <c r="B56" s="408" t="s">
        <v>117</v>
      </c>
      <c r="C56" s="405" t="s">
        <v>118</v>
      </c>
      <c r="D56" s="397">
        <v>31</v>
      </c>
      <c r="E56" s="397">
        <v>20</v>
      </c>
      <c r="F56" s="397">
        <v>62</v>
      </c>
      <c r="G56" s="397">
        <v>63</v>
      </c>
    </row>
    <row r="57" spans="1:7" ht="9">
      <c r="A57" s="404"/>
      <c r="B57" s="408" t="s">
        <v>119</v>
      </c>
      <c r="C57" s="405" t="s">
        <v>120</v>
      </c>
      <c r="D57" s="397">
        <v>19</v>
      </c>
      <c r="E57" s="397">
        <v>122</v>
      </c>
      <c r="F57" s="397">
        <v>146</v>
      </c>
      <c r="G57" s="397">
        <v>153</v>
      </c>
    </row>
    <row r="58" spans="1:7" ht="9">
      <c r="A58" s="404"/>
      <c r="B58" s="408" t="s">
        <v>121</v>
      </c>
      <c r="C58" s="405" t="s">
        <v>122</v>
      </c>
      <c r="D58" s="397">
        <v>29</v>
      </c>
      <c r="E58" s="397">
        <v>1</v>
      </c>
      <c r="F58" s="397">
        <v>19</v>
      </c>
      <c r="G58" s="397">
        <v>44</v>
      </c>
    </row>
    <row r="59" spans="1:7" ht="9">
      <c r="A59" s="404"/>
      <c r="B59" s="408" t="s">
        <v>123</v>
      </c>
      <c r="C59" s="405" t="s">
        <v>124</v>
      </c>
      <c r="D59" s="397">
        <v>36</v>
      </c>
      <c r="E59" s="397">
        <v>78</v>
      </c>
      <c r="F59" s="397">
        <v>93</v>
      </c>
      <c r="G59" s="397">
        <v>124</v>
      </c>
    </row>
    <row r="60" spans="1:7" ht="9">
      <c r="A60" s="404"/>
      <c r="B60" s="406" t="s">
        <v>602</v>
      </c>
      <c r="C60" s="405" t="s">
        <v>126</v>
      </c>
      <c r="D60" s="397">
        <v>124</v>
      </c>
      <c r="E60" s="397">
        <v>270</v>
      </c>
      <c r="F60" s="397">
        <v>264</v>
      </c>
      <c r="G60" s="397">
        <v>385</v>
      </c>
    </row>
    <row r="61" spans="1:7" ht="9">
      <c r="A61" s="404"/>
      <c r="B61" s="408" t="s">
        <v>127</v>
      </c>
      <c r="C61" s="405" t="s">
        <v>128</v>
      </c>
      <c r="D61" s="397">
        <v>7</v>
      </c>
      <c r="E61" s="397">
        <v>4</v>
      </c>
      <c r="F61" s="397">
        <v>26</v>
      </c>
      <c r="G61" s="397">
        <v>31</v>
      </c>
    </row>
    <row r="62" spans="1:7" ht="9">
      <c r="A62" s="404" t="s">
        <v>129</v>
      </c>
      <c r="B62" s="408" t="s">
        <v>130</v>
      </c>
      <c r="C62" s="405" t="s">
        <v>131</v>
      </c>
      <c r="D62" s="397">
        <v>29</v>
      </c>
      <c r="E62" s="397">
        <v>134</v>
      </c>
      <c r="F62" s="397">
        <v>149</v>
      </c>
      <c r="G62" s="397">
        <v>174</v>
      </c>
    </row>
    <row r="63" spans="1:7" ht="9">
      <c r="A63" s="404"/>
      <c r="B63" s="408"/>
      <c r="C63" s="405"/>
      <c r="D63" s="397"/>
      <c r="E63" s="397"/>
      <c r="F63" s="397"/>
      <c r="G63" s="397"/>
    </row>
    <row r="64" spans="1:7" ht="9">
      <c r="A64" s="404"/>
      <c r="B64" s="408"/>
      <c r="C64" s="405"/>
      <c r="D64" s="397"/>
      <c r="E64" s="397"/>
      <c r="F64" s="397"/>
      <c r="G64" s="397"/>
    </row>
    <row r="65" spans="1:7" ht="9">
      <c r="A65" s="399" t="s">
        <v>132</v>
      </c>
      <c r="C65" s="376"/>
      <c r="D65" s="397">
        <f>SUM(D67:D69)</f>
        <v>129</v>
      </c>
      <c r="E65" s="397">
        <f>SUM(E67:E69)</f>
        <v>407</v>
      </c>
      <c r="F65" s="397">
        <f>SUM(F67:F69)</f>
        <v>483</v>
      </c>
      <c r="G65" s="397">
        <f>SUM(G67:G69)</f>
        <v>601</v>
      </c>
    </row>
    <row r="66" spans="1:3" ht="6" customHeight="1">
      <c r="A66" s="400"/>
      <c r="B66" s="401"/>
      <c r="C66" s="402"/>
    </row>
    <row r="67" spans="1:7" ht="9">
      <c r="A67" s="404" t="s">
        <v>133</v>
      </c>
      <c r="B67" s="405" t="s">
        <v>134</v>
      </c>
      <c r="C67" s="405" t="s">
        <v>135</v>
      </c>
      <c r="D67" s="397">
        <v>59</v>
      </c>
      <c r="E67" s="397">
        <v>222</v>
      </c>
      <c r="F67" s="397">
        <v>256</v>
      </c>
      <c r="G67" s="397">
        <v>300</v>
      </c>
    </row>
    <row r="68" spans="1:7" ht="9">
      <c r="A68" s="404" t="s">
        <v>136</v>
      </c>
      <c r="B68" s="405" t="s">
        <v>137</v>
      </c>
      <c r="C68" s="405" t="s">
        <v>138</v>
      </c>
      <c r="D68" s="397">
        <v>34</v>
      </c>
      <c r="E68" s="397">
        <v>100</v>
      </c>
      <c r="F68" s="397">
        <v>131</v>
      </c>
      <c r="G68" s="397">
        <v>161</v>
      </c>
    </row>
    <row r="69" spans="1:7" ht="9">
      <c r="A69" s="404" t="s">
        <v>129</v>
      </c>
      <c r="B69" s="405" t="s">
        <v>139</v>
      </c>
      <c r="C69" s="405" t="s">
        <v>140</v>
      </c>
      <c r="D69" s="397">
        <v>36</v>
      </c>
      <c r="E69" s="397">
        <v>85</v>
      </c>
      <c r="F69" s="397">
        <v>96</v>
      </c>
      <c r="G69" s="397">
        <v>140</v>
      </c>
    </row>
    <row r="70" spans="1:7" ht="9">
      <c r="A70" s="404"/>
      <c r="B70" s="405"/>
      <c r="C70" s="405"/>
      <c r="D70" s="397"/>
      <c r="E70" s="397"/>
      <c r="F70" s="397"/>
      <c r="G70" s="397"/>
    </row>
    <row r="71" spans="1:7" ht="9">
      <c r="A71" s="404"/>
      <c r="B71" s="405"/>
      <c r="C71" s="405"/>
      <c r="D71" s="397"/>
      <c r="E71" s="397"/>
      <c r="F71" s="397"/>
      <c r="G71" s="397"/>
    </row>
    <row r="72" spans="1:7" ht="4.5" customHeight="1">
      <c r="A72" s="404"/>
      <c r="B72" s="405"/>
      <c r="C72" s="405"/>
      <c r="D72" s="376"/>
      <c r="E72" s="376"/>
      <c r="F72" s="376"/>
      <c r="G72" s="376"/>
    </row>
    <row r="73" spans="1:7" ht="9">
      <c r="A73" s="399" t="s">
        <v>141</v>
      </c>
      <c r="B73" s="405"/>
      <c r="C73" s="376"/>
      <c r="D73" s="397">
        <f>SUM(D75:D82)</f>
        <v>182</v>
      </c>
      <c r="E73" s="397">
        <f>SUM(E75:E82)</f>
        <v>405</v>
      </c>
      <c r="F73" s="397">
        <f>SUM(F75:F82)</f>
        <v>670</v>
      </c>
      <c r="G73" s="397">
        <f>SUM(G75:G82)</f>
        <v>783</v>
      </c>
    </row>
    <row r="74" spans="1:3" ht="6" customHeight="1">
      <c r="A74" s="400"/>
      <c r="B74" s="401"/>
      <c r="C74" s="402"/>
    </row>
    <row r="75" spans="1:7" ht="9">
      <c r="A75" s="404" t="s">
        <v>142</v>
      </c>
      <c r="B75" s="408" t="s">
        <v>143</v>
      </c>
      <c r="C75" s="405" t="s">
        <v>144</v>
      </c>
      <c r="D75" s="397">
        <v>10</v>
      </c>
      <c r="E75" s="397">
        <v>10</v>
      </c>
      <c r="F75" s="397">
        <v>13</v>
      </c>
      <c r="G75" s="397">
        <v>24</v>
      </c>
    </row>
    <row r="76" spans="1:7" ht="9">
      <c r="A76" s="404"/>
      <c r="B76" s="408" t="s">
        <v>145</v>
      </c>
      <c r="C76" s="405" t="s">
        <v>146</v>
      </c>
      <c r="D76" s="397">
        <v>23</v>
      </c>
      <c r="E76" s="397">
        <v>42</v>
      </c>
      <c r="F76" s="397">
        <v>45</v>
      </c>
      <c r="G76" s="397">
        <v>68</v>
      </c>
    </row>
    <row r="77" spans="1:7" ht="9">
      <c r="A77" s="404"/>
      <c r="B77" s="408" t="s">
        <v>147</v>
      </c>
      <c r="C77" s="405" t="s">
        <v>148</v>
      </c>
      <c r="D77" s="397">
        <v>28</v>
      </c>
      <c r="E77" s="397">
        <v>31</v>
      </c>
      <c r="F77" s="397">
        <v>44</v>
      </c>
      <c r="G77" s="397">
        <v>68</v>
      </c>
    </row>
    <row r="78" spans="1:7" ht="9">
      <c r="A78" s="404"/>
      <c r="B78" s="408" t="s">
        <v>149</v>
      </c>
      <c r="C78" s="405" t="s">
        <v>150</v>
      </c>
      <c r="D78" s="397">
        <v>39</v>
      </c>
      <c r="E78" s="397">
        <v>59</v>
      </c>
      <c r="F78" s="397">
        <v>56</v>
      </c>
      <c r="G78" s="397">
        <v>56</v>
      </c>
    </row>
    <row r="79" spans="1:7" ht="9">
      <c r="A79" s="404" t="s">
        <v>151</v>
      </c>
      <c r="B79" s="405" t="s">
        <v>152</v>
      </c>
      <c r="C79" s="405" t="s">
        <v>153</v>
      </c>
      <c r="D79" s="397">
        <v>27</v>
      </c>
      <c r="E79" s="397">
        <v>95</v>
      </c>
      <c r="F79" s="397">
        <v>322</v>
      </c>
      <c r="G79" s="397">
        <v>341</v>
      </c>
    </row>
    <row r="80" spans="1:7" ht="9">
      <c r="A80" s="404"/>
      <c r="B80" s="405" t="s">
        <v>154</v>
      </c>
      <c r="C80" s="405" t="s">
        <v>155</v>
      </c>
      <c r="D80" s="397">
        <v>39</v>
      </c>
      <c r="E80" s="397">
        <v>120</v>
      </c>
      <c r="F80" s="397">
        <v>136</v>
      </c>
      <c r="G80" s="397">
        <v>161</v>
      </c>
    </row>
    <row r="81" spans="1:7" ht="9">
      <c r="A81" s="404"/>
      <c r="B81" s="405" t="s">
        <v>156</v>
      </c>
      <c r="C81" s="405" t="s">
        <v>157</v>
      </c>
      <c r="D81" s="397">
        <v>6</v>
      </c>
      <c r="E81" s="397">
        <v>3</v>
      </c>
      <c r="F81" s="397">
        <v>10</v>
      </c>
      <c r="G81" s="397">
        <v>20</v>
      </c>
    </row>
    <row r="82" spans="1:7" ht="9">
      <c r="A82" s="404" t="s">
        <v>129</v>
      </c>
      <c r="B82" s="405" t="s">
        <v>158</v>
      </c>
      <c r="C82" s="405" t="s">
        <v>159</v>
      </c>
      <c r="D82" s="397">
        <v>10</v>
      </c>
      <c r="E82" s="397">
        <v>45</v>
      </c>
      <c r="F82" s="397">
        <v>44</v>
      </c>
      <c r="G82" s="397">
        <v>45</v>
      </c>
    </row>
    <row r="83" spans="1:7" ht="9">
      <c r="A83" s="404"/>
      <c r="B83" s="405"/>
      <c r="C83" s="405"/>
      <c r="D83" s="397"/>
      <c r="E83" s="397"/>
      <c r="F83" s="397"/>
      <c r="G83" s="397"/>
    </row>
    <row r="84" spans="1:7" ht="9">
      <c r="A84" s="404"/>
      <c r="B84" s="405"/>
      <c r="C84" s="405"/>
      <c r="D84" s="397"/>
      <c r="E84" s="397"/>
      <c r="F84" s="397"/>
      <c r="G84" s="397"/>
    </row>
    <row r="85" spans="1:3" ht="6" customHeight="1">
      <c r="A85" s="404"/>
      <c r="B85" s="408"/>
      <c r="C85" s="405"/>
    </row>
    <row r="86" spans="1:7" ht="9">
      <c r="A86" s="399" t="s">
        <v>434</v>
      </c>
      <c r="B86" s="408"/>
      <c r="C86" s="376"/>
      <c r="D86" s="397">
        <f>SUM(D88:D95)</f>
        <v>259</v>
      </c>
      <c r="E86" s="397">
        <f>SUM(E88:E95)</f>
        <v>770</v>
      </c>
      <c r="F86" s="397">
        <f>SUM(F88:F95)</f>
        <v>776</v>
      </c>
      <c r="G86" s="397">
        <f>SUM(G88:G95)</f>
        <v>1055</v>
      </c>
    </row>
    <row r="87" spans="1:3" ht="3.75" customHeight="1">
      <c r="A87" s="400"/>
      <c r="B87" s="401"/>
      <c r="C87" s="402"/>
    </row>
    <row r="88" spans="1:7" ht="9">
      <c r="A88" s="404" t="s">
        <v>161</v>
      </c>
      <c r="B88" s="408" t="s">
        <v>162</v>
      </c>
      <c r="C88" s="405" t="s">
        <v>163</v>
      </c>
      <c r="D88" s="397">
        <v>18</v>
      </c>
      <c r="E88" s="397">
        <v>88</v>
      </c>
      <c r="F88" s="397">
        <v>98</v>
      </c>
      <c r="G88" s="397">
        <v>110</v>
      </c>
    </row>
    <row r="89" spans="1:7" ht="9">
      <c r="A89" s="404"/>
      <c r="B89" s="408" t="s">
        <v>164</v>
      </c>
      <c r="C89" s="405" t="s">
        <v>165</v>
      </c>
      <c r="D89" s="397">
        <v>15</v>
      </c>
      <c r="E89" s="397">
        <v>27</v>
      </c>
      <c r="F89" s="397">
        <v>35</v>
      </c>
      <c r="G89" s="397">
        <v>58</v>
      </c>
    </row>
    <row r="90" spans="1:7" ht="9">
      <c r="A90" s="404"/>
      <c r="B90" s="408" t="s">
        <v>166</v>
      </c>
      <c r="C90" s="405" t="s">
        <v>167</v>
      </c>
      <c r="D90" s="397">
        <v>3</v>
      </c>
      <c r="E90" s="397">
        <v>7</v>
      </c>
      <c r="F90" s="397">
        <v>8</v>
      </c>
      <c r="G90" s="397">
        <v>9</v>
      </c>
    </row>
    <row r="91" spans="1:7" ht="9">
      <c r="A91" s="404" t="s">
        <v>168</v>
      </c>
      <c r="B91" s="408" t="s">
        <v>169</v>
      </c>
      <c r="C91" s="405" t="s">
        <v>170</v>
      </c>
      <c r="D91" s="397">
        <v>74</v>
      </c>
      <c r="E91" s="397">
        <v>222</v>
      </c>
      <c r="F91" s="397">
        <v>221</v>
      </c>
      <c r="G91" s="397">
        <v>302</v>
      </c>
    </row>
    <row r="92" spans="1:7" ht="9">
      <c r="A92" s="404"/>
      <c r="B92" s="406" t="s">
        <v>531</v>
      </c>
      <c r="C92" s="405" t="s">
        <v>172</v>
      </c>
      <c r="D92" s="397">
        <v>52</v>
      </c>
      <c r="E92" s="397">
        <v>147</v>
      </c>
      <c r="F92" s="397">
        <v>132</v>
      </c>
      <c r="G92" s="397">
        <v>180</v>
      </c>
    </row>
    <row r="93" spans="1:7" ht="9">
      <c r="A93" s="404"/>
      <c r="B93" s="408" t="s">
        <v>173</v>
      </c>
      <c r="C93" s="405" t="s">
        <v>174</v>
      </c>
      <c r="D93" s="397">
        <v>32</v>
      </c>
      <c r="E93" s="397">
        <v>81</v>
      </c>
      <c r="F93" s="397">
        <v>85</v>
      </c>
      <c r="G93" s="397">
        <v>109</v>
      </c>
    </row>
    <row r="94" spans="1:7" ht="9">
      <c r="A94" s="404" t="s">
        <v>175</v>
      </c>
      <c r="B94" s="408" t="s">
        <v>176</v>
      </c>
      <c r="C94" s="405" t="s">
        <v>177</v>
      </c>
      <c r="D94" s="397">
        <v>22</v>
      </c>
      <c r="E94" s="397">
        <v>47</v>
      </c>
      <c r="F94" s="397">
        <v>57</v>
      </c>
      <c r="G94" s="397">
        <v>75</v>
      </c>
    </row>
    <row r="95" spans="1:7" ht="9">
      <c r="A95" s="404"/>
      <c r="B95" s="408" t="s">
        <v>178</v>
      </c>
      <c r="C95" s="405" t="s">
        <v>179</v>
      </c>
      <c r="D95" s="397">
        <v>43</v>
      </c>
      <c r="E95" s="397">
        <v>151</v>
      </c>
      <c r="F95" s="397">
        <v>140</v>
      </c>
      <c r="G95" s="397">
        <v>212</v>
      </c>
    </row>
    <row r="96" spans="1:7" ht="9">
      <c r="A96" s="404"/>
      <c r="B96" s="408"/>
      <c r="C96" s="405"/>
      <c r="D96" s="397"/>
      <c r="E96" s="397"/>
      <c r="F96" s="397"/>
      <c r="G96" s="397"/>
    </row>
    <row r="97" spans="1:7" ht="4.5" customHeight="1">
      <c r="A97" s="404"/>
      <c r="B97" s="408"/>
      <c r="C97" s="405"/>
      <c r="D97" s="376"/>
      <c r="E97" s="376"/>
      <c r="F97" s="376"/>
      <c r="G97" s="376"/>
    </row>
    <row r="98" spans="1:7" ht="9">
      <c r="A98" s="399" t="s">
        <v>438</v>
      </c>
      <c r="B98" s="408"/>
      <c r="C98" s="376"/>
      <c r="D98" s="407">
        <f>SUM(D100:D106)</f>
        <v>237</v>
      </c>
      <c r="E98" s="407">
        <f>SUM(E100:E106)</f>
        <v>721</v>
      </c>
      <c r="F98" s="407">
        <f>SUM(F100:F106)</f>
        <v>761</v>
      </c>
      <c r="G98" s="407">
        <f>SUM(G100:G106)</f>
        <v>889</v>
      </c>
    </row>
    <row r="99" spans="1:3" ht="3.75" customHeight="1">
      <c r="A99" s="400"/>
      <c r="B99" s="401"/>
      <c r="C99" s="402"/>
    </row>
    <row r="100" spans="1:7" ht="9">
      <c r="A100" s="404" t="s">
        <v>181</v>
      </c>
      <c r="B100" s="408" t="s">
        <v>182</v>
      </c>
      <c r="C100" s="405" t="s">
        <v>183</v>
      </c>
      <c r="D100" s="397">
        <v>68</v>
      </c>
      <c r="E100" s="397">
        <v>190</v>
      </c>
      <c r="F100" s="397">
        <v>221</v>
      </c>
      <c r="G100" s="397">
        <v>273</v>
      </c>
    </row>
    <row r="101" spans="1:7" ht="9">
      <c r="A101" s="404"/>
      <c r="B101" s="408" t="s">
        <v>184</v>
      </c>
      <c r="C101" s="405" t="s">
        <v>185</v>
      </c>
      <c r="D101" s="397">
        <v>72</v>
      </c>
      <c r="E101" s="397">
        <v>224</v>
      </c>
      <c r="F101" s="397">
        <v>218</v>
      </c>
      <c r="G101" s="397">
        <v>218</v>
      </c>
    </row>
    <row r="102" spans="1:7" ht="9">
      <c r="A102" s="404"/>
      <c r="B102" s="408" t="s">
        <v>532</v>
      </c>
      <c r="C102" s="405" t="s">
        <v>603</v>
      </c>
      <c r="D102" s="397">
        <v>4</v>
      </c>
      <c r="E102" s="397">
        <v>13</v>
      </c>
      <c r="F102" s="397">
        <v>13</v>
      </c>
      <c r="G102" s="397">
        <v>13</v>
      </c>
    </row>
    <row r="103" spans="1:7" ht="9">
      <c r="A103" s="404"/>
      <c r="B103" s="408" t="s">
        <v>186</v>
      </c>
      <c r="C103" s="405" t="s">
        <v>187</v>
      </c>
      <c r="D103" s="397">
        <v>5</v>
      </c>
      <c r="E103" s="397">
        <v>22</v>
      </c>
      <c r="F103" s="397">
        <v>17</v>
      </c>
      <c r="G103" s="397">
        <v>17</v>
      </c>
    </row>
    <row r="104" spans="1:7" ht="9">
      <c r="A104" s="404"/>
      <c r="B104" s="408" t="s">
        <v>188</v>
      </c>
      <c r="C104" s="405" t="s">
        <v>189</v>
      </c>
      <c r="D104" s="397">
        <v>70</v>
      </c>
      <c r="E104" s="397">
        <v>220</v>
      </c>
      <c r="F104" s="397">
        <v>222</v>
      </c>
      <c r="G104" s="397">
        <v>285</v>
      </c>
    </row>
    <row r="105" spans="1:7" ht="9">
      <c r="A105" s="404"/>
      <c r="B105" s="406" t="s">
        <v>503</v>
      </c>
      <c r="C105" s="406" t="s">
        <v>191</v>
      </c>
      <c r="D105" s="397">
        <v>14</v>
      </c>
      <c r="E105" s="397">
        <v>29</v>
      </c>
      <c r="F105" s="397">
        <v>47</v>
      </c>
      <c r="G105" s="397">
        <v>56</v>
      </c>
    </row>
    <row r="106" spans="1:7" ht="9">
      <c r="A106" s="404" t="s">
        <v>192</v>
      </c>
      <c r="B106" s="408" t="s">
        <v>193</v>
      </c>
      <c r="C106" s="405" t="s">
        <v>194</v>
      </c>
      <c r="D106" s="397">
        <v>4</v>
      </c>
      <c r="E106" s="397">
        <v>23</v>
      </c>
      <c r="F106" s="397">
        <v>23</v>
      </c>
      <c r="G106" s="397">
        <v>27</v>
      </c>
    </row>
    <row r="107" spans="1:7" ht="9">
      <c r="A107" s="404"/>
      <c r="B107" s="408"/>
      <c r="C107" s="405"/>
      <c r="D107" s="397"/>
      <c r="E107" s="397"/>
      <c r="F107" s="397"/>
      <c r="G107" s="397"/>
    </row>
    <row r="108" spans="2:7" ht="9">
      <c r="B108" s="406"/>
      <c r="C108" s="406"/>
      <c r="D108" s="376"/>
      <c r="E108" s="376"/>
      <c r="F108" s="376"/>
      <c r="G108" s="376"/>
    </row>
    <row r="109" spans="1:7" ht="9">
      <c r="A109" s="399" t="s">
        <v>504</v>
      </c>
      <c r="B109" s="406"/>
      <c r="C109" s="376"/>
      <c r="D109" s="407">
        <f>SUM(D111:D117)</f>
        <v>219</v>
      </c>
      <c r="E109" s="407">
        <f>SUM(E111:E117)</f>
        <v>771</v>
      </c>
      <c r="F109" s="407">
        <f>SUM(F111:F117)</f>
        <v>804</v>
      </c>
      <c r="G109" s="407">
        <f>SUM(G111:G117)</f>
        <v>1024</v>
      </c>
    </row>
    <row r="110" spans="1:3" ht="6" customHeight="1">
      <c r="A110" s="400"/>
      <c r="B110" s="401"/>
      <c r="C110" s="402"/>
    </row>
    <row r="111" spans="1:7" ht="9">
      <c r="A111" s="404" t="s">
        <v>196</v>
      </c>
      <c r="B111" s="408" t="s">
        <v>197</v>
      </c>
      <c r="C111" s="405" t="s">
        <v>198</v>
      </c>
      <c r="D111" s="397">
        <v>14</v>
      </c>
      <c r="E111" s="397">
        <v>38</v>
      </c>
      <c r="F111" s="397">
        <v>41</v>
      </c>
      <c r="G111" s="397">
        <v>52</v>
      </c>
    </row>
    <row r="112" spans="1:7" ht="9">
      <c r="A112" s="404"/>
      <c r="B112" s="408" t="s">
        <v>199</v>
      </c>
      <c r="C112" s="405" t="s">
        <v>200</v>
      </c>
      <c r="D112" s="397">
        <v>32</v>
      </c>
      <c r="E112" s="397">
        <v>103</v>
      </c>
      <c r="F112" s="397">
        <v>103</v>
      </c>
      <c r="G112" s="397">
        <v>126</v>
      </c>
    </row>
    <row r="113" spans="1:7" ht="9">
      <c r="A113" s="404" t="s">
        <v>201</v>
      </c>
      <c r="B113" s="408" t="s">
        <v>202</v>
      </c>
      <c r="C113" s="405" t="s">
        <v>203</v>
      </c>
      <c r="D113" s="397">
        <v>55</v>
      </c>
      <c r="E113" s="397">
        <v>288</v>
      </c>
      <c r="F113" s="397">
        <v>287</v>
      </c>
      <c r="G113" s="397">
        <v>343</v>
      </c>
    </row>
    <row r="114" spans="1:7" ht="9">
      <c r="A114" s="404"/>
      <c r="B114" s="408" t="s">
        <v>204</v>
      </c>
      <c r="C114" s="405" t="s">
        <v>205</v>
      </c>
      <c r="D114" s="397">
        <v>54</v>
      </c>
      <c r="E114" s="397">
        <v>181</v>
      </c>
      <c r="F114" s="397">
        <v>201</v>
      </c>
      <c r="G114" s="397">
        <v>251</v>
      </c>
    </row>
    <row r="115" spans="1:7" ht="9">
      <c r="A115" s="404"/>
      <c r="B115" s="408" t="s">
        <v>206</v>
      </c>
      <c r="C115" s="405" t="s">
        <v>207</v>
      </c>
      <c r="D115" s="397">
        <v>30</v>
      </c>
      <c r="E115" s="397">
        <v>6</v>
      </c>
      <c r="F115" s="397">
        <v>11</v>
      </c>
      <c r="G115" s="397">
        <v>38</v>
      </c>
    </row>
    <row r="116" spans="2:7" ht="9">
      <c r="B116" s="408" t="s">
        <v>208</v>
      </c>
      <c r="C116" s="405" t="s">
        <v>209</v>
      </c>
      <c r="D116" s="397">
        <v>19</v>
      </c>
      <c r="E116" s="397">
        <v>79</v>
      </c>
      <c r="F116" s="397">
        <v>91</v>
      </c>
      <c r="G116" s="397">
        <v>105</v>
      </c>
    </row>
    <row r="117" spans="1:7" ht="9">
      <c r="A117" s="404" t="s">
        <v>129</v>
      </c>
      <c r="B117" s="405" t="s">
        <v>210</v>
      </c>
      <c r="C117" s="405" t="s">
        <v>211</v>
      </c>
      <c r="D117" s="397">
        <v>15</v>
      </c>
      <c r="E117" s="397">
        <v>76</v>
      </c>
      <c r="F117" s="397">
        <v>70</v>
      </c>
      <c r="G117" s="397">
        <v>109</v>
      </c>
    </row>
    <row r="118" spans="1:7" ht="9">
      <c r="A118" s="404"/>
      <c r="B118" s="405"/>
      <c r="C118" s="405"/>
      <c r="D118" s="397"/>
      <c r="E118" s="397"/>
      <c r="F118" s="397"/>
      <c r="G118" s="397"/>
    </row>
    <row r="119" spans="1:3" ht="10.5">
      <c r="A119" s="404"/>
      <c r="B119" s="408"/>
      <c r="C119" s="405"/>
    </row>
    <row r="120" spans="1:7" ht="9">
      <c r="A120" s="399" t="s">
        <v>212</v>
      </c>
      <c r="B120" s="408"/>
      <c r="C120" s="376"/>
      <c r="D120" s="397">
        <f>SUM(D122:D125)</f>
        <v>202</v>
      </c>
      <c r="E120" s="397">
        <f>SUM(E122:E125)</f>
        <v>294</v>
      </c>
      <c r="F120" s="397">
        <f>SUM(F122:F125)</f>
        <v>354</v>
      </c>
      <c r="G120" s="397">
        <f>SUM(G122:G125)</f>
        <v>539</v>
      </c>
    </row>
    <row r="121" spans="1:3" ht="6" customHeight="1">
      <c r="A121" s="400"/>
      <c r="B121" s="401"/>
      <c r="C121" s="402"/>
    </row>
    <row r="122" spans="1:7" ht="9">
      <c r="A122" s="404" t="s">
        <v>213</v>
      </c>
      <c r="B122" s="408" t="s">
        <v>214</v>
      </c>
      <c r="C122" s="405" t="s">
        <v>215</v>
      </c>
      <c r="D122" s="397">
        <v>64</v>
      </c>
      <c r="E122" s="397">
        <v>132</v>
      </c>
      <c r="F122" s="397">
        <v>141</v>
      </c>
      <c r="G122" s="397">
        <v>205</v>
      </c>
    </row>
    <row r="123" spans="1:7" ht="9">
      <c r="A123" s="404"/>
      <c r="B123" s="408" t="s">
        <v>216</v>
      </c>
      <c r="C123" s="405" t="s">
        <v>217</v>
      </c>
      <c r="D123" s="397">
        <v>11</v>
      </c>
      <c r="E123" s="397">
        <v>9</v>
      </c>
      <c r="F123" s="397">
        <v>12</v>
      </c>
      <c r="G123" s="397">
        <v>22</v>
      </c>
    </row>
    <row r="124" spans="2:7" ht="9">
      <c r="B124" s="408" t="s">
        <v>218</v>
      </c>
      <c r="C124" s="405" t="s">
        <v>219</v>
      </c>
      <c r="D124" s="397">
        <v>62</v>
      </c>
      <c r="E124" s="397">
        <v>2</v>
      </c>
      <c r="F124" s="397">
        <v>15</v>
      </c>
      <c r="G124" s="397">
        <v>72</v>
      </c>
    </row>
    <row r="125" spans="1:7" ht="9">
      <c r="A125" s="404"/>
      <c r="B125" s="408" t="s">
        <v>220</v>
      </c>
      <c r="C125" s="405" t="s">
        <v>221</v>
      </c>
      <c r="D125" s="397">
        <v>65</v>
      </c>
      <c r="E125" s="397">
        <v>151</v>
      </c>
      <c r="F125" s="397">
        <v>186</v>
      </c>
      <c r="G125" s="397">
        <v>240</v>
      </c>
    </row>
    <row r="126" spans="1:7" ht="9">
      <c r="A126" s="404"/>
      <c r="B126" s="408"/>
      <c r="C126" s="405"/>
      <c r="D126" s="397"/>
      <c r="E126" s="397"/>
      <c r="F126" s="397"/>
      <c r="G126" s="397"/>
    </row>
    <row r="127" spans="1:3" ht="4.5" customHeight="1">
      <c r="A127" s="404"/>
      <c r="B127" s="408"/>
      <c r="C127" s="405"/>
    </row>
    <row r="128" spans="1:7" ht="9">
      <c r="A128" s="399" t="s">
        <v>222</v>
      </c>
      <c r="B128" s="408"/>
      <c r="C128" s="376"/>
      <c r="D128" s="397">
        <f>SUM(D130:D137)</f>
        <v>190</v>
      </c>
      <c r="E128" s="397">
        <f>SUM(E130:E137)</f>
        <v>573</v>
      </c>
      <c r="F128" s="397">
        <f>SUM(F130:F137)</f>
        <v>580</v>
      </c>
      <c r="G128" s="397">
        <f>SUM(G130:G137)</f>
        <v>771</v>
      </c>
    </row>
    <row r="129" spans="1:3" ht="6" customHeight="1">
      <c r="A129" s="400"/>
      <c r="B129" s="401"/>
      <c r="C129" s="402"/>
    </row>
    <row r="130" spans="1:7" ht="9">
      <c r="A130" s="404" t="s">
        <v>223</v>
      </c>
      <c r="B130" s="408" t="s">
        <v>224</v>
      </c>
      <c r="C130" s="405" t="s">
        <v>225</v>
      </c>
      <c r="D130" s="397">
        <v>32</v>
      </c>
      <c r="E130" s="397">
        <v>69</v>
      </c>
      <c r="F130" s="397">
        <v>63</v>
      </c>
      <c r="G130" s="397">
        <v>105</v>
      </c>
    </row>
    <row r="131" spans="1:7" ht="9">
      <c r="A131" s="404" t="s">
        <v>226</v>
      </c>
      <c r="B131" s="408" t="s">
        <v>227</v>
      </c>
      <c r="C131" s="405" t="s">
        <v>228</v>
      </c>
      <c r="D131" s="397">
        <v>36</v>
      </c>
      <c r="E131" s="397">
        <v>244</v>
      </c>
      <c r="F131" s="397">
        <v>229</v>
      </c>
      <c r="G131" s="397">
        <v>276</v>
      </c>
    </row>
    <row r="132" spans="2:7" ht="9">
      <c r="B132" s="408" t="s">
        <v>229</v>
      </c>
      <c r="C132" s="405" t="s">
        <v>230</v>
      </c>
      <c r="D132" s="397">
        <v>25</v>
      </c>
      <c r="E132" s="397">
        <v>38</v>
      </c>
      <c r="F132" s="397">
        <v>37</v>
      </c>
      <c r="G132" s="397">
        <v>63</v>
      </c>
    </row>
    <row r="133" spans="2:7" ht="9">
      <c r="B133" s="408" t="s">
        <v>442</v>
      </c>
      <c r="C133" s="405" t="s">
        <v>443</v>
      </c>
      <c r="D133" s="397">
        <v>12</v>
      </c>
      <c r="E133" s="397">
        <v>17</v>
      </c>
      <c r="F133" s="397">
        <v>15</v>
      </c>
      <c r="G133" s="397">
        <v>28</v>
      </c>
    </row>
    <row r="134" spans="1:7" ht="9">
      <c r="A134" s="404" t="s">
        <v>231</v>
      </c>
      <c r="B134" s="408" t="s">
        <v>232</v>
      </c>
      <c r="C134" s="405" t="s">
        <v>233</v>
      </c>
      <c r="D134" s="397">
        <v>41</v>
      </c>
      <c r="E134" s="397">
        <v>170</v>
      </c>
      <c r="F134" s="397">
        <v>186</v>
      </c>
      <c r="G134" s="397">
        <v>215</v>
      </c>
    </row>
    <row r="135" spans="1:7" ht="9">
      <c r="A135" s="404"/>
      <c r="B135" s="408" t="s">
        <v>234</v>
      </c>
      <c r="C135" s="405" t="s">
        <v>235</v>
      </c>
      <c r="D135" s="397">
        <v>25</v>
      </c>
      <c r="E135" s="397">
        <v>4</v>
      </c>
      <c r="F135" s="397">
        <v>8</v>
      </c>
      <c r="G135" s="397">
        <v>30</v>
      </c>
    </row>
    <row r="136" spans="1:7" ht="9">
      <c r="A136" s="404"/>
      <c r="B136" s="408" t="s">
        <v>236</v>
      </c>
      <c r="C136" s="405" t="s">
        <v>237</v>
      </c>
      <c r="D136" s="397">
        <v>13</v>
      </c>
      <c r="E136" s="397">
        <v>13</v>
      </c>
      <c r="F136" s="397">
        <v>19</v>
      </c>
      <c r="G136" s="397">
        <v>29</v>
      </c>
    </row>
    <row r="137" spans="1:7" ht="9">
      <c r="A137" s="404"/>
      <c r="B137" s="408" t="s">
        <v>238</v>
      </c>
      <c r="C137" s="405" t="s">
        <v>239</v>
      </c>
      <c r="D137" s="397">
        <v>6</v>
      </c>
      <c r="E137" s="397">
        <v>18</v>
      </c>
      <c r="F137" s="397">
        <v>23</v>
      </c>
      <c r="G137" s="397">
        <v>25</v>
      </c>
    </row>
    <row r="138" spans="1:7" ht="9">
      <c r="A138" s="404"/>
      <c r="B138" s="408"/>
      <c r="C138" s="405"/>
      <c r="D138" s="397"/>
      <c r="E138" s="397"/>
      <c r="F138" s="397"/>
      <c r="G138" s="397"/>
    </row>
    <row r="139" spans="1:3" ht="6.75" customHeight="1">
      <c r="A139" s="404"/>
      <c r="B139" s="408"/>
      <c r="C139" s="405"/>
    </row>
    <row r="140" spans="1:7" ht="9">
      <c r="A140" s="399" t="s">
        <v>240</v>
      </c>
      <c r="B140" s="408"/>
      <c r="C140" s="376"/>
      <c r="D140" s="397">
        <f>SUM(D142:D149)</f>
        <v>410</v>
      </c>
      <c r="E140" s="397">
        <f>SUM(E142:E149)</f>
        <v>826</v>
      </c>
      <c r="F140" s="397">
        <f>SUM(F142:F149)</f>
        <v>905</v>
      </c>
      <c r="G140" s="397">
        <f>SUM(G142:G149)</f>
        <v>1231</v>
      </c>
    </row>
    <row r="141" spans="1:3" ht="10.5">
      <c r="A141" s="404"/>
      <c r="B141" s="408"/>
      <c r="C141" s="405"/>
    </row>
    <row r="142" spans="1:7" ht="9">
      <c r="A142" s="404" t="s">
        <v>223</v>
      </c>
      <c r="B142" s="408" t="s">
        <v>241</v>
      </c>
      <c r="C142" s="405" t="s">
        <v>242</v>
      </c>
      <c r="D142" s="397">
        <v>96</v>
      </c>
      <c r="E142" s="397">
        <v>262</v>
      </c>
      <c r="F142" s="397">
        <v>254</v>
      </c>
      <c r="G142" s="397">
        <v>330</v>
      </c>
    </row>
    <row r="143" spans="1:7" ht="9">
      <c r="A143" s="404"/>
      <c r="B143" s="408" t="s">
        <v>445</v>
      </c>
      <c r="C143" s="406" t="s">
        <v>446</v>
      </c>
      <c r="D143" s="397">
        <v>35</v>
      </c>
      <c r="E143" s="397">
        <v>135</v>
      </c>
      <c r="F143" s="397">
        <v>128</v>
      </c>
      <c r="G143" s="397">
        <v>128</v>
      </c>
    </row>
    <row r="144" spans="1:7" ht="9">
      <c r="A144" s="404"/>
      <c r="B144" s="408" t="s">
        <v>243</v>
      </c>
      <c r="C144" s="405" t="s">
        <v>244</v>
      </c>
      <c r="D144" s="397">
        <v>90</v>
      </c>
      <c r="E144" s="397">
        <v>324</v>
      </c>
      <c r="F144" s="397">
        <v>333</v>
      </c>
      <c r="G144" s="397">
        <v>429</v>
      </c>
    </row>
    <row r="145" spans="2:7" ht="9">
      <c r="B145" s="408" t="s">
        <v>245</v>
      </c>
      <c r="C145" s="405" t="s">
        <v>246</v>
      </c>
      <c r="D145" s="397">
        <v>137</v>
      </c>
      <c r="E145" s="397">
        <v>58</v>
      </c>
      <c r="F145" s="397">
        <v>108</v>
      </c>
      <c r="G145" s="397">
        <v>225</v>
      </c>
    </row>
    <row r="146" spans="1:7" ht="9">
      <c r="A146" s="404" t="s">
        <v>231</v>
      </c>
      <c r="B146" s="408" t="s">
        <v>247</v>
      </c>
      <c r="C146" s="405" t="s">
        <v>248</v>
      </c>
      <c r="D146" s="397">
        <v>5</v>
      </c>
      <c r="E146" s="397">
        <v>10</v>
      </c>
      <c r="F146" s="397">
        <v>15</v>
      </c>
      <c r="G146" s="397">
        <v>18</v>
      </c>
    </row>
    <row r="147" spans="1:7" ht="9">
      <c r="A147" s="404" t="s">
        <v>249</v>
      </c>
      <c r="B147" s="408" t="s">
        <v>250</v>
      </c>
      <c r="C147" s="405" t="s">
        <v>251</v>
      </c>
      <c r="D147" s="397">
        <v>6</v>
      </c>
      <c r="E147" s="397">
        <v>8</v>
      </c>
      <c r="F147" s="397">
        <v>5</v>
      </c>
      <c r="G147" s="397">
        <v>10</v>
      </c>
    </row>
    <row r="148" spans="2:7" ht="9">
      <c r="B148" s="408" t="s">
        <v>252</v>
      </c>
      <c r="C148" s="405" t="s">
        <v>253</v>
      </c>
      <c r="D148" s="397">
        <v>22</v>
      </c>
      <c r="E148" s="397">
        <v>27</v>
      </c>
      <c r="F148" s="397">
        <v>36</v>
      </c>
      <c r="G148" s="397">
        <v>55</v>
      </c>
    </row>
    <row r="149" spans="2:7" ht="9">
      <c r="B149" s="408" t="s">
        <v>254</v>
      </c>
      <c r="C149" s="405" t="s">
        <v>255</v>
      </c>
      <c r="D149" s="397">
        <v>19</v>
      </c>
      <c r="E149" s="397">
        <v>2</v>
      </c>
      <c r="F149" s="397">
        <v>26</v>
      </c>
      <c r="G149" s="397">
        <v>36</v>
      </c>
    </row>
    <row r="150" spans="2:7" ht="9">
      <c r="B150" s="408"/>
      <c r="C150" s="405"/>
      <c r="D150" s="397"/>
      <c r="E150" s="397"/>
      <c r="F150" s="397"/>
      <c r="G150" s="397"/>
    </row>
    <row r="151" spans="2:7" ht="9">
      <c r="B151" s="408"/>
      <c r="C151" s="405"/>
      <c r="D151" s="376"/>
      <c r="E151" s="376"/>
      <c r="F151" s="376"/>
      <c r="G151" s="376"/>
    </row>
    <row r="152" spans="1:7" ht="9">
      <c r="A152" s="399" t="s">
        <v>256</v>
      </c>
      <c r="B152" s="408"/>
      <c r="C152" s="376"/>
      <c r="D152" s="407">
        <f>SUM(D154:D160)</f>
        <v>100</v>
      </c>
      <c r="E152" s="407">
        <f>SUM(E154:E160)</f>
        <v>505</v>
      </c>
      <c r="F152" s="407">
        <f>SUM(F154:F160)</f>
        <v>533</v>
      </c>
      <c r="G152" s="407">
        <f>SUM(G154:G160)</f>
        <v>614</v>
      </c>
    </row>
    <row r="153" spans="1:3" ht="6" customHeight="1">
      <c r="A153" s="400"/>
      <c r="B153" s="401"/>
      <c r="C153" s="402"/>
    </row>
    <row r="154" spans="1:7" ht="9">
      <c r="A154" s="404" t="s">
        <v>257</v>
      </c>
      <c r="B154" s="408" t="s">
        <v>258</v>
      </c>
      <c r="C154" s="405" t="s">
        <v>259</v>
      </c>
      <c r="D154" s="397">
        <v>69</v>
      </c>
      <c r="E154" s="397">
        <v>278</v>
      </c>
      <c r="F154" s="397">
        <v>302</v>
      </c>
      <c r="G154" s="397">
        <v>356</v>
      </c>
    </row>
    <row r="155" spans="1:7" ht="9">
      <c r="A155" s="404"/>
      <c r="B155" s="408" t="s">
        <v>260</v>
      </c>
      <c r="C155" s="405" t="s">
        <v>261</v>
      </c>
      <c r="D155" s="397">
        <v>9</v>
      </c>
      <c r="E155" s="397">
        <v>35</v>
      </c>
      <c r="F155" s="397">
        <v>38</v>
      </c>
      <c r="G155" s="397">
        <v>45</v>
      </c>
    </row>
    <row r="156" spans="1:7" ht="9">
      <c r="A156" s="404" t="s">
        <v>262</v>
      </c>
      <c r="B156" s="408" t="s">
        <v>263</v>
      </c>
      <c r="C156" s="405" t="s">
        <v>264</v>
      </c>
      <c r="D156" s="397">
        <v>7</v>
      </c>
      <c r="E156" s="397">
        <v>43</v>
      </c>
      <c r="F156" s="397">
        <v>44</v>
      </c>
      <c r="G156" s="397">
        <v>48</v>
      </c>
    </row>
    <row r="157" spans="1:7" ht="9">
      <c r="A157" s="404" t="s">
        <v>265</v>
      </c>
      <c r="B157" s="408" t="s">
        <v>266</v>
      </c>
      <c r="C157" s="405" t="s">
        <v>267</v>
      </c>
      <c r="D157" s="397">
        <v>5</v>
      </c>
      <c r="E157" s="397">
        <v>69</v>
      </c>
      <c r="F157" s="397">
        <v>72</v>
      </c>
      <c r="G157" s="397">
        <v>77</v>
      </c>
    </row>
    <row r="158" spans="1:7" ht="9">
      <c r="A158" s="404"/>
      <c r="B158" s="408" t="s">
        <v>268</v>
      </c>
      <c r="C158" s="405" t="s">
        <v>269</v>
      </c>
      <c r="D158" s="397">
        <v>10</v>
      </c>
      <c r="E158" s="397">
        <v>80</v>
      </c>
      <c r="F158" s="397">
        <v>77</v>
      </c>
      <c r="G158" s="397">
        <v>88</v>
      </c>
    </row>
    <row r="159" spans="1:7" ht="9">
      <c r="A159" s="404"/>
      <c r="B159" s="408"/>
      <c r="C159" s="405"/>
      <c r="D159" s="397"/>
      <c r="E159" s="397"/>
      <c r="F159" s="397"/>
      <c r="G159" s="397"/>
    </row>
    <row r="160" spans="1:7" ht="9">
      <c r="A160" s="404"/>
      <c r="C160" s="376"/>
      <c r="D160" s="397"/>
      <c r="E160" s="397"/>
      <c r="F160" s="397"/>
      <c r="G160" s="397"/>
    </row>
    <row r="161" spans="1:7" ht="9">
      <c r="A161" s="399" t="s">
        <v>270</v>
      </c>
      <c r="B161" s="408"/>
      <c r="C161" s="376"/>
      <c r="D161" s="397">
        <f>SUM(D163:D168)</f>
        <v>37</v>
      </c>
      <c r="E161" s="397">
        <f>SUM(E163:E168)</f>
        <v>82</v>
      </c>
      <c r="F161" s="397">
        <f>SUM(F163:F168)</f>
        <v>76</v>
      </c>
      <c r="G161" s="397">
        <f>SUM(G163:G168)</f>
        <v>114</v>
      </c>
    </row>
    <row r="162" spans="1:3" ht="6" customHeight="1">
      <c r="A162" s="400"/>
      <c r="B162" s="401"/>
      <c r="C162" s="402"/>
    </row>
    <row r="163" spans="1:7" ht="9">
      <c r="A163" s="404" t="s">
        <v>271</v>
      </c>
      <c r="B163" s="408" t="s">
        <v>272</v>
      </c>
      <c r="C163" s="405" t="s">
        <v>273</v>
      </c>
      <c r="D163" s="397">
        <v>6</v>
      </c>
      <c r="E163" s="397">
        <v>47</v>
      </c>
      <c r="F163" s="397">
        <v>41</v>
      </c>
      <c r="G163" s="397">
        <v>49</v>
      </c>
    </row>
    <row r="164" spans="1:7" ht="9">
      <c r="A164" s="404"/>
      <c r="B164" s="408" t="s">
        <v>451</v>
      </c>
      <c r="C164" s="406" t="s">
        <v>452</v>
      </c>
      <c r="D164" s="397">
        <v>4</v>
      </c>
      <c r="E164" s="397">
        <v>17</v>
      </c>
      <c r="F164" s="397">
        <v>16</v>
      </c>
      <c r="G164" s="397">
        <v>19</v>
      </c>
    </row>
    <row r="165" spans="1:7" ht="9">
      <c r="A165" s="404"/>
      <c r="B165" s="408" t="s">
        <v>274</v>
      </c>
      <c r="C165" s="405" t="s">
        <v>275</v>
      </c>
      <c r="D165" s="397">
        <v>6</v>
      </c>
      <c r="E165" s="397">
        <v>15</v>
      </c>
      <c r="F165" s="397">
        <v>14</v>
      </c>
      <c r="G165" s="397">
        <v>20</v>
      </c>
    </row>
    <row r="166" spans="1:7" ht="9">
      <c r="A166" s="404" t="s">
        <v>276</v>
      </c>
      <c r="B166" s="408" t="s">
        <v>277</v>
      </c>
      <c r="C166" s="405" t="s">
        <v>278</v>
      </c>
      <c r="D166" s="397">
        <v>6</v>
      </c>
      <c r="E166" s="397">
        <v>2</v>
      </c>
      <c r="F166" s="397">
        <v>4</v>
      </c>
      <c r="G166" s="397">
        <v>9</v>
      </c>
    </row>
    <row r="167" spans="1:7" ht="9">
      <c r="A167" s="404"/>
      <c r="B167" s="408" t="s">
        <v>453</v>
      </c>
      <c r="C167" s="406" t="s">
        <v>454</v>
      </c>
      <c r="D167" s="397">
        <v>2</v>
      </c>
      <c r="E167" s="397">
        <v>1</v>
      </c>
      <c r="F167" s="397">
        <v>1</v>
      </c>
      <c r="G167" s="397">
        <v>3</v>
      </c>
    </row>
    <row r="168" spans="1:7" ht="9">
      <c r="A168" s="404"/>
      <c r="B168" s="408" t="s">
        <v>279</v>
      </c>
      <c r="C168" s="405" t="s">
        <v>280</v>
      </c>
      <c r="D168" s="397">
        <v>13</v>
      </c>
      <c r="E168" s="397">
        <v>0</v>
      </c>
      <c r="F168" s="397">
        <v>0</v>
      </c>
      <c r="G168" s="397">
        <v>14</v>
      </c>
    </row>
    <row r="169" spans="1:7" ht="9">
      <c r="A169" s="404"/>
      <c r="B169" s="408"/>
      <c r="C169" s="405"/>
      <c r="D169" s="397"/>
      <c r="E169" s="397"/>
      <c r="F169" s="397"/>
      <c r="G169" s="397"/>
    </row>
    <row r="170" spans="1:7" ht="9">
      <c r="A170" s="404"/>
      <c r="B170" s="408"/>
      <c r="C170" s="405"/>
      <c r="D170" s="397"/>
      <c r="E170" s="397"/>
      <c r="F170" s="397"/>
      <c r="G170" s="397"/>
    </row>
    <row r="171" spans="1:7" ht="9">
      <c r="A171" s="404"/>
      <c r="B171" s="408"/>
      <c r="C171" s="405"/>
      <c r="D171" s="376"/>
      <c r="E171" s="376"/>
      <c r="F171" s="376"/>
      <c r="G171" s="376"/>
    </row>
    <row r="172" spans="1:7" ht="9">
      <c r="A172" s="399" t="s">
        <v>281</v>
      </c>
      <c r="B172" s="408"/>
      <c r="C172" s="376"/>
      <c r="D172" s="407">
        <f>SUM(D174:D181)</f>
        <v>216</v>
      </c>
      <c r="E172" s="407">
        <f>SUM(E174:E181)</f>
        <v>695</v>
      </c>
      <c r="F172" s="407">
        <f>SUM(F174:F181)</f>
        <v>745</v>
      </c>
      <c r="G172" s="407">
        <f>SUM(G174:G181)</f>
        <v>969</v>
      </c>
    </row>
    <row r="173" spans="1:3" ht="6" customHeight="1">
      <c r="A173" s="400"/>
      <c r="B173" s="401"/>
      <c r="C173" s="402"/>
    </row>
    <row r="174" spans="1:7" ht="9">
      <c r="A174" s="404" t="s">
        <v>223</v>
      </c>
      <c r="B174" s="408" t="s">
        <v>229</v>
      </c>
      <c r="C174" s="405" t="s">
        <v>282</v>
      </c>
      <c r="D174" s="397">
        <v>20</v>
      </c>
      <c r="E174" s="397">
        <v>112</v>
      </c>
      <c r="F174" s="397">
        <v>107</v>
      </c>
      <c r="G174" s="397">
        <v>128</v>
      </c>
    </row>
    <row r="175" spans="1:7" ht="9">
      <c r="A175" s="404" t="s">
        <v>283</v>
      </c>
      <c r="B175" s="408" t="s">
        <v>286</v>
      </c>
      <c r="C175" s="405" t="s">
        <v>287</v>
      </c>
      <c r="D175" s="397">
        <v>21</v>
      </c>
      <c r="E175" s="397">
        <v>20</v>
      </c>
      <c r="F175" s="397">
        <v>19</v>
      </c>
      <c r="G175" s="397">
        <v>45</v>
      </c>
    </row>
    <row r="176" spans="1:7" ht="9">
      <c r="A176" s="404"/>
      <c r="B176" s="408" t="s">
        <v>456</v>
      </c>
      <c r="C176" s="406" t="s">
        <v>457</v>
      </c>
      <c r="D176" s="397">
        <v>23</v>
      </c>
      <c r="E176" s="397">
        <v>82</v>
      </c>
      <c r="F176" s="397">
        <v>87</v>
      </c>
      <c r="G176" s="397">
        <v>111</v>
      </c>
    </row>
    <row r="177" spans="1:7" ht="9">
      <c r="A177" s="404"/>
      <c r="B177" s="408" t="s">
        <v>284</v>
      </c>
      <c r="C177" s="405" t="s">
        <v>285</v>
      </c>
      <c r="D177" s="397">
        <v>26</v>
      </c>
      <c r="E177" s="397">
        <v>109</v>
      </c>
      <c r="F177" s="397">
        <v>115</v>
      </c>
      <c r="G177" s="397">
        <v>142</v>
      </c>
    </row>
    <row r="178" spans="1:7" ht="9">
      <c r="A178" s="404" t="s">
        <v>288</v>
      </c>
      <c r="B178" s="408" t="s">
        <v>178</v>
      </c>
      <c r="C178" s="405" t="s">
        <v>289</v>
      </c>
      <c r="D178" s="397">
        <v>30</v>
      </c>
      <c r="E178" s="397">
        <v>44</v>
      </c>
      <c r="F178" s="397">
        <v>40</v>
      </c>
      <c r="G178" s="397">
        <v>74</v>
      </c>
    </row>
    <row r="179" spans="1:7" ht="9">
      <c r="A179" s="404"/>
      <c r="B179" s="408" t="s">
        <v>290</v>
      </c>
      <c r="C179" s="405" t="s">
        <v>291</v>
      </c>
      <c r="D179" s="397">
        <v>48</v>
      </c>
      <c r="E179" s="397">
        <v>227</v>
      </c>
      <c r="F179" s="397">
        <v>282</v>
      </c>
      <c r="G179" s="397">
        <v>320</v>
      </c>
    </row>
    <row r="180" spans="1:7" ht="9">
      <c r="A180" s="404"/>
      <c r="B180" s="408" t="s">
        <v>292</v>
      </c>
      <c r="C180" s="405" t="s">
        <v>293</v>
      </c>
      <c r="D180" s="397">
        <v>8</v>
      </c>
      <c r="E180" s="397">
        <v>15</v>
      </c>
      <c r="F180" s="397">
        <v>14</v>
      </c>
      <c r="G180" s="397">
        <v>24</v>
      </c>
    </row>
    <row r="181" spans="1:7" ht="9">
      <c r="A181" s="404"/>
      <c r="B181" s="408" t="s">
        <v>294</v>
      </c>
      <c r="C181" s="405" t="s">
        <v>295</v>
      </c>
      <c r="D181" s="397">
        <v>40</v>
      </c>
      <c r="E181" s="397">
        <v>86</v>
      </c>
      <c r="F181" s="397">
        <v>81</v>
      </c>
      <c r="G181" s="397">
        <v>125</v>
      </c>
    </row>
    <row r="182" spans="1:7" ht="9">
      <c r="A182" s="404"/>
      <c r="B182" s="408"/>
      <c r="C182" s="405"/>
      <c r="D182" s="397"/>
      <c r="E182" s="397"/>
      <c r="F182" s="397"/>
      <c r="G182" s="397"/>
    </row>
    <row r="183" spans="1:7" ht="9">
      <c r="A183" s="404"/>
      <c r="B183" s="408"/>
      <c r="C183" s="405"/>
      <c r="D183" s="397"/>
      <c r="E183" s="397"/>
      <c r="F183" s="397"/>
      <c r="G183" s="397"/>
    </row>
    <row r="184" spans="1:7" ht="9">
      <c r="A184" s="404"/>
      <c r="B184" s="408"/>
      <c r="C184" s="405"/>
      <c r="D184" s="376"/>
      <c r="E184" s="376"/>
      <c r="F184" s="376"/>
      <c r="G184" s="376"/>
    </row>
    <row r="185" spans="1:7" ht="9">
      <c r="A185" s="399" t="s">
        <v>296</v>
      </c>
      <c r="B185" s="408"/>
      <c r="C185" s="376"/>
      <c r="D185" s="407">
        <f>SUM(D187:D196)</f>
        <v>257</v>
      </c>
      <c r="E185" s="407">
        <f>SUM(E187:E196)</f>
        <v>891</v>
      </c>
      <c r="F185" s="407">
        <f>SUM(F187:F196)</f>
        <v>967</v>
      </c>
      <c r="G185" s="407">
        <f>SUM(G187:G196)</f>
        <v>1184</v>
      </c>
    </row>
    <row r="186" spans="1:3" ht="6" customHeight="1">
      <c r="A186" s="400"/>
      <c r="B186" s="401"/>
      <c r="C186" s="402"/>
    </row>
    <row r="187" spans="1:7" ht="9">
      <c r="A187" s="404" t="s">
        <v>297</v>
      </c>
      <c r="B187" s="408" t="s">
        <v>147</v>
      </c>
      <c r="C187" s="405" t="s">
        <v>298</v>
      </c>
      <c r="D187" s="397">
        <v>5</v>
      </c>
      <c r="E187" s="397">
        <v>17</v>
      </c>
      <c r="F187" s="397">
        <v>15</v>
      </c>
      <c r="G187" s="397">
        <v>23</v>
      </c>
    </row>
    <row r="188" spans="1:7" ht="9">
      <c r="A188" s="404"/>
      <c r="B188" s="406" t="s">
        <v>506</v>
      </c>
      <c r="C188" s="405" t="s">
        <v>300</v>
      </c>
      <c r="D188" s="397">
        <v>33</v>
      </c>
      <c r="E188" s="397">
        <v>137</v>
      </c>
      <c r="F188" s="397">
        <v>144</v>
      </c>
      <c r="G188" s="397">
        <v>177</v>
      </c>
    </row>
    <row r="189" spans="1:7" ht="9">
      <c r="A189" s="404" t="s">
        <v>301</v>
      </c>
      <c r="B189" s="408" t="s">
        <v>302</v>
      </c>
      <c r="C189" s="405" t="s">
        <v>303</v>
      </c>
      <c r="D189" s="397">
        <v>48</v>
      </c>
      <c r="E189" s="397">
        <v>168</v>
      </c>
      <c r="F189" s="397">
        <v>156</v>
      </c>
      <c r="G189" s="397">
        <v>221</v>
      </c>
    </row>
    <row r="190" spans="1:7" ht="9">
      <c r="A190" s="404"/>
      <c r="B190" s="408" t="s">
        <v>304</v>
      </c>
      <c r="C190" s="405" t="s">
        <v>305</v>
      </c>
      <c r="D190" s="397">
        <v>24</v>
      </c>
      <c r="E190" s="397">
        <v>13</v>
      </c>
      <c r="F190" s="397">
        <v>19</v>
      </c>
      <c r="G190" s="397">
        <v>40</v>
      </c>
    </row>
    <row r="191" spans="2:7" ht="9">
      <c r="B191" s="408" t="s">
        <v>306</v>
      </c>
      <c r="C191" s="405" t="s">
        <v>307</v>
      </c>
      <c r="D191" s="397">
        <v>9</v>
      </c>
      <c r="E191" s="397">
        <v>58</v>
      </c>
      <c r="F191" s="397">
        <v>61</v>
      </c>
      <c r="G191" s="397">
        <v>71</v>
      </c>
    </row>
    <row r="192" spans="1:7" ht="9">
      <c r="A192" s="404" t="s">
        <v>308</v>
      </c>
      <c r="B192" s="406" t="s">
        <v>606</v>
      </c>
      <c r="C192" s="405" t="s">
        <v>310</v>
      </c>
      <c r="D192" s="397">
        <v>30</v>
      </c>
      <c r="E192" s="397">
        <v>26</v>
      </c>
      <c r="F192" s="397">
        <v>37</v>
      </c>
      <c r="G192" s="397">
        <v>65</v>
      </c>
    </row>
    <row r="193" spans="1:7" ht="9">
      <c r="A193" s="404"/>
      <c r="B193" s="408" t="s">
        <v>311</v>
      </c>
      <c r="C193" s="405" t="s">
        <v>312</v>
      </c>
      <c r="D193" s="397">
        <v>24</v>
      </c>
      <c r="E193" s="397">
        <v>70</v>
      </c>
      <c r="F193" s="397">
        <v>75</v>
      </c>
      <c r="G193" s="397">
        <v>97</v>
      </c>
    </row>
    <row r="194" spans="1:7" ht="9">
      <c r="A194" s="404" t="s">
        <v>313</v>
      </c>
      <c r="B194" s="408" t="s">
        <v>314</v>
      </c>
      <c r="C194" s="405" t="s">
        <v>315</v>
      </c>
      <c r="D194" s="397">
        <v>18</v>
      </c>
      <c r="E194" s="397">
        <v>95</v>
      </c>
      <c r="F194" s="397">
        <v>115</v>
      </c>
      <c r="G194" s="397">
        <v>127</v>
      </c>
    </row>
    <row r="195" spans="1:7" ht="9">
      <c r="A195" s="404"/>
      <c r="B195" s="408" t="s">
        <v>316</v>
      </c>
      <c r="C195" s="405" t="s">
        <v>317</v>
      </c>
      <c r="D195" s="397">
        <v>19</v>
      </c>
      <c r="E195" s="397">
        <v>109</v>
      </c>
      <c r="F195" s="397">
        <v>116</v>
      </c>
      <c r="G195" s="397">
        <v>134</v>
      </c>
    </row>
    <row r="196" spans="1:7" ht="9">
      <c r="A196" s="404" t="s">
        <v>318</v>
      </c>
      <c r="B196" s="408" t="s">
        <v>319</v>
      </c>
      <c r="C196" s="405" t="s">
        <v>320</v>
      </c>
      <c r="D196" s="397">
        <v>47</v>
      </c>
      <c r="E196" s="397">
        <v>198</v>
      </c>
      <c r="F196" s="397">
        <v>229</v>
      </c>
      <c r="G196" s="397">
        <v>229</v>
      </c>
    </row>
    <row r="197" spans="1:7" ht="9">
      <c r="A197" s="404"/>
      <c r="B197" s="408"/>
      <c r="C197" s="405"/>
      <c r="D197" s="397"/>
      <c r="E197" s="397"/>
      <c r="F197" s="397"/>
      <c r="G197" s="397"/>
    </row>
    <row r="198" spans="1:7" ht="9">
      <c r="A198" s="404"/>
      <c r="B198" s="408"/>
      <c r="C198" s="405"/>
      <c r="D198" s="397"/>
      <c r="E198" s="397"/>
      <c r="F198" s="397"/>
      <c r="G198" s="397"/>
    </row>
    <row r="199" spans="1:7" ht="9">
      <c r="A199" s="404"/>
      <c r="B199" s="408"/>
      <c r="C199" s="405"/>
      <c r="D199" s="397"/>
      <c r="E199" s="397"/>
      <c r="F199" s="397"/>
      <c r="G199" s="397"/>
    </row>
    <row r="200" spans="1:7" ht="9">
      <c r="A200" s="404"/>
      <c r="B200" s="408"/>
      <c r="C200" s="405"/>
      <c r="D200" s="397"/>
      <c r="E200" s="397"/>
      <c r="F200" s="397"/>
      <c r="G200" s="397"/>
    </row>
    <row r="201" spans="1:7" ht="9">
      <c r="A201" s="404"/>
      <c r="B201" s="408"/>
      <c r="C201" s="405"/>
      <c r="D201" s="376"/>
      <c r="E201" s="376"/>
      <c r="F201" s="376"/>
      <c r="G201" s="376"/>
    </row>
    <row r="202" spans="1:7" ht="9">
      <c r="A202" s="399" t="s">
        <v>321</v>
      </c>
      <c r="B202" s="408"/>
      <c r="C202" s="376"/>
      <c r="D202" s="407">
        <f>SUM(D204:D210)</f>
        <v>262</v>
      </c>
      <c r="E202" s="407">
        <f>SUM(E204:E210)</f>
        <v>432</v>
      </c>
      <c r="F202" s="407">
        <f>SUM(F204:F210)</f>
        <v>2128</v>
      </c>
      <c r="G202" s="407">
        <f>SUM(G204:G210)</f>
        <v>2413</v>
      </c>
    </row>
    <row r="203" spans="1:3" ht="6" customHeight="1">
      <c r="A203" s="400"/>
      <c r="B203" s="401"/>
      <c r="C203" s="402"/>
    </row>
    <row r="204" spans="1:7" ht="9">
      <c r="A204" s="404" t="s">
        <v>318</v>
      </c>
      <c r="B204" s="408" t="s">
        <v>322</v>
      </c>
      <c r="C204" s="405" t="s">
        <v>323</v>
      </c>
      <c r="D204" s="397">
        <v>58</v>
      </c>
      <c r="E204" s="397">
        <v>52</v>
      </c>
      <c r="F204" s="397">
        <v>1768</v>
      </c>
      <c r="G204" s="397">
        <v>1822</v>
      </c>
    </row>
    <row r="205" spans="1:7" ht="9">
      <c r="A205" s="404"/>
      <c r="B205" s="408" t="s">
        <v>324</v>
      </c>
      <c r="C205" s="405" t="s">
        <v>325</v>
      </c>
      <c r="D205" s="397">
        <v>73</v>
      </c>
      <c r="E205" s="397">
        <v>90</v>
      </c>
      <c r="F205" s="397">
        <v>97</v>
      </c>
      <c r="G205" s="397">
        <v>175</v>
      </c>
    </row>
    <row r="206" spans="1:7" ht="9">
      <c r="A206" s="404"/>
      <c r="B206" s="408" t="s">
        <v>326</v>
      </c>
      <c r="C206" s="405" t="s">
        <v>327</v>
      </c>
      <c r="D206" s="397">
        <v>131</v>
      </c>
      <c r="E206" s="397">
        <v>290</v>
      </c>
      <c r="F206" s="397">
        <v>263</v>
      </c>
      <c r="G206" s="397">
        <v>416</v>
      </c>
    </row>
    <row r="207" spans="1:7" ht="9">
      <c r="A207" s="404"/>
      <c r="B207" s="408"/>
      <c r="C207" s="405"/>
      <c r="D207" s="397"/>
      <c r="E207" s="397"/>
      <c r="F207" s="397"/>
      <c r="G207" s="397"/>
    </row>
    <row r="208" spans="1:7" ht="9">
      <c r="A208" s="404"/>
      <c r="B208" s="408"/>
      <c r="C208" s="405"/>
      <c r="D208" s="397"/>
      <c r="E208" s="397"/>
      <c r="F208" s="397"/>
      <c r="G208" s="397"/>
    </row>
    <row r="209" spans="1:7" ht="9">
      <c r="A209" s="404"/>
      <c r="B209" s="408"/>
      <c r="C209" s="405"/>
      <c r="D209" s="397"/>
      <c r="E209" s="397"/>
      <c r="F209" s="397"/>
      <c r="G209" s="397"/>
    </row>
    <row r="210" spans="1:7" ht="9">
      <c r="A210" s="404"/>
      <c r="B210" s="408"/>
      <c r="C210" s="405"/>
      <c r="D210" s="376"/>
      <c r="E210" s="376"/>
      <c r="F210" s="376"/>
      <c r="G210" s="376"/>
    </row>
    <row r="211" spans="1:7" ht="9">
      <c r="A211" s="399" t="s">
        <v>508</v>
      </c>
      <c r="B211" s="408"/>
      <c r="C211" s="376"/>
      <c r="D211" s="397">
        <f>SUM(D213:D219)</f>
        <v>116</v>
      </c>
      <c r="E211" s="397">
        <f>SUM(E213:E219)</f>
        <v>540</v>
      </c>
      <c r="F211" s="397">
        <f>SUM(F213:F219)</f>
        <v>626</v>
      </c>
      <c r="G211" s="397">
        <f>SUM(G213:G219)</f>
        <v>719</v>
      </c>
    </row>
    <row r="212" spans="1:3" ht="6" customHeight="1">
      <c r="A212" s="400"/>
      <c r="B212" s="401"/>
      <c r="C212" s="402"/>
    </row>
    <row r="213" spans="1:7" ht="9">
      <c r="A213" s="404" t="s">
        <v>329</v>
      </c>
      <c r="B213" s="408" t="s">
        <v>330</v>
      </c>
      <c r="C213" s="405" t="s">
        <v>331</v>
      </c>
      <c r="D213" s="397">
        <v>34</v>
      </c>
      <c r="E213" s="397">
        <v>203</v>
      </c>
      <c r="F213" s="397">
        <v>216</v>
      </c>
      <c r="G213" s="397">
        <v>257</v>
      </c>
    </row>
    <row r="214" spans="1:7" ht="9">
      <c r="A214" s="404"/>
      <c r="B214" s="408" t="s">
        <v>332</v>
      </c>
      <c r="C214" s="405" t="s">
        <v>333</v>
      </c>
      <c r="D214" s="397">
        <v>14</v>
      </c>
      <c r="E214" s="397">
        <v>68</v>
      </c>
      <c r="F214" s="397">
        <v>70</v>
      </c>
      <c r="G214" s="397">
        <v>79</v>
      </c>
    </row>
    <row r="215" spans="1:7" ht="9">
      <c r="A215" s="404"/>
      <c r="B215" s="408" t="s">
        <v>334</v>
      </c>
      <c r="C215" s="405" t="s">
        <v>335</v>
      </c>
      <c r="D215" s="397">
        <v>31</v>
      </c>
      <c r="E215" s="397">
        <v>88</v>
      </c>
      <c r="F215" s="397">
        <v>110</v>
      </c>
      <c r="G215" s="397">
        <v>132</v>
      </c>
    </row>
    <row r="216" spans="1:7" ht="9">
      <c r="A216" s="404" t="s">
        <v>336</v>
      </c>
      <c r="B216" s="408" t="s">
        <v>337</v>
      </c>
      <c r="C216" s="405" t="s">
        <v>338</v>
      </c>
      <c r="D216" s="397">
        <v>18</v>
      </c>
      <c r="E216" s="397">
        <v>115</v>
      </c>
      <c r="F216" s="397">
        <v>126</v>
      </c>
      <c r="G216" s="397">
        <v>141</v>
      </c>
    </row>
    <row r="217" spans="1:7" ht="9">
      <c r="A217" s="404" t="s">
        <v>318</v>
      </c>
      <c r="B217" s="408" t="s">
        <v>339</v>
      </c>
      <c r="C217" s="405" t="s">
        <v>340</v>
      </c>
      <c r="D217" s="397">
        <v>10</v>
      </c>
      <c r="E217" s="397">
        <v>49</v>
      </c>
      <c r="F217" s="397">
        <v>68</v>
      </c>
      <c r="G217" s="397">
        <v>72</v>
      </c>
    </row>
    <row r="218" spans="1:7" ht="9">
      <c r="A218" s="404"/>
      <c r="B218" s="408" t="s">
        <v>341</v>
      </c>
      <c r="C218" s="405" t="s">
        <v>342</v>
      </c>
      <c r="D218" s="397">
        <v>8</v>
      </c>
      <c r="E218" s="397">
        <v>13</v>
      </c>
      <c r="F218" s="397">
        <v>24</v>
      </c>
      <c r="G218" s="397">
        <v>26</v>
      </c>
    </row>
    <row r="219" spans="1:7" ht="9">
      <c r="A219" s="404"/>
      <c r="B219" s="408" t="s">
        <v>544</v>
      </c>
      <c r="C219" s="405" t="s">
        <v>545</v>
      </c>
      <c r="D219" s="397">
        <v>1</v>
      </c>
      <c r="E219" s="397">
        <v>4</v>
      </c>
      <c r="F219" s="397">
        <v>12</v>
      </c>
      <c r="G219" s="397">
        <v>12</v>
      </c>
    </row>
    <row r="220" spans="1:7" ht="9">
      <c r="A220" s="404"/>
      <c r="B220" s="408"/>
      <c r="C220" s="405"/>
      <c r="D220" s="397"/>
      <c r="E220" s="397"/>
      <c r="F220" s="397"/>
      <c r="G220" s="397"/>
    </row>
    <row r="221" spans="1:7" ht="9">
      <c r="A221" s="404"/>
      <c r="B221" s="408"/>
      <c r="C221" s="405"/>
      <c r="D221" s="397"/>
      <c r="E221" s="397"/>
      <c r="F221" s="397"/>
      <c r="G221" s="397"/>
    </row>
    <row r="222" spans="1:3" ht="10.5">
      <c r="A222" s="404"/>
      <c r="B222" s="408"/>
      <c r="C222" s="405"/>
    </row>
    <row r="223" spans="1:7" ht="9">
      <c r="A223" s="399" t="s">
        <v>343</v>
      </c>
      <c r="B223" s="408"/>
      <c r="C223" s="376"/>
      <c r="D223" s="397">
        <f>SUM(D225:D231)</f>
        <v>95</v>
      </c>
      <c r="E223" s="397">
        <f>SUM(E225:E231)</f>
        <v>460</v>
      </c>
      <c r="F223" s="397">
        <f>SUM(F225:F231)</f>
        <v>456</v>
      </c>
      <c r="G223" s="397">
        <f>SUM(G225:G231)</f>
        <v>526</v>
      </c>
    </row>
    <row r="224" spans="1:3" ht="6" customHeight="1">
      <c r="A224" s="400"/>
      <c r="B224" s="401"/>
      <c r="C224" s="402"/>
    </row>
    <row r="225" spans="1:7" ht="9">
      <c r="A225" s="404" t="s">
        <v>344</v>
      </c>
      <c r="B225" s="408" t="s">
        <v>345</v>
      </c>
      <c r="C225" s="405" t="s">
        <v>346</v>
      </c>
      <c r="D225" s="397">
        <v>18</v>
      </c>
      <c r="E225" s="397">
        <v>0</v>
      </c>
      <c r="F225" s="397">
        <v>0</v>
      </c>
      <c r="G225" s="397">
        <v>0</v>
      </c>
    </row>
    <row r="226" spans="1:7" ht="9">
      <c r="A226" s="404"/>
      <c r="B226" s="408" t="s">
        <v>547</v>
      </c>
      <c r="C226" s="405" t="s">
        <v>548</v>
      </c>
      <c r="D226" s="397">
        <v>7</v>
      </c>
      <c r="E226" s="397">
        <v>2</v>
      </c>
      <c r="F226" s="397">
        <v>0</v>
      </c>
      <c r="G226" s="397">
        <v>7</v>
      </c>
    </row>
    <row r="227" spans="1:7" ht="9">
      <c r="A227" s="404"/>
      <c r="B227" s="408" t="s">
        <v>347</v>
      </c>
      <c r="C227" s="405" t="s">
        <v>348</v>
      </c>
      <c r="D227" s="397">
        <v>7</v>
      </c>
      <c r="E227" s="397">
        <v>53</v>
      </c>
      <c r="F227" s="397">
        <v>53</v>
      </c>
      <c r="G227" s="397">
        <v>61</v>
      </c>
    </row>
    <row r="228" spans="1:7" ht="9">
      <c r="A228" s="404" t="s">
        <v>349</v>
      </c>
      <c r="B228" s="408" t="s">
        <v>350</v>
      </c>
      <c r="C228" s="405" t="s">
        <v>351</v>
      </c>
      <c r="D228" s="397">
        <v>21</v>
      </c>
      <c r="E228" s="397">
        <v>135</v>
      </c>
      <c r="F228" s="397">
        <v>114</v>
      </c>
      <c r="G228" s="397">
        <v>149</v>
      </c>
    </row>
    <row r="229" spans="2:7" ht="9">
      <c r="B229" s="408" t="s">
        <v>551</v>
      </c>
      <c r="C229" s="405" t="s">
        <v>607</v>
      </c>
      <c r="D229" s="397">
        <v>1</v>
      </c>
      <c r="E229" s="397">
        <v>2</v>
      </c>
      <c r="F229" s="397">
        <v>0</v>
      </c>
      <c r="G229" s="397">
        <v>0</v>
      </c>
    </row>
    <row r="230" spans="1:7" ht="9">
      <c r="A230" s="404" t="s">
        <v>352</v>
      </c>
      <c r="B230" s="408" t="s">
        <v>353</v>
      </c>
      <c r="C230" s="405" t="s">
        <v>354</v>
      </c>
      <c r="D230" s="397">
        <v>39</v>
      </c>
      <c r="E230" s="397">
        <v>255</v>
      </c>
      <c r="F230" s="397">
        <v>280</v>
      </c>
      <c r="G230" s="397">
        <v>296</v>
      </c>
    </row>
    <row r="231" spans="1:7" ht="9">
      <c r="A231" s="404" t="s">
        <v>355</v>
      </c>
      <c r="B231" s="408" t="s">
        <v>356</v>
      </c>
      <c r="C231" s="405" t="s">
        <v>357</v>
      </c>
      <c r="D231" s="397">
        <v>2</v>
      </c>
      <c r="E231" s="397">
        <v>13</v>
      </c>
      <c r="F231" s="397">
        <v>9</v>
      </c>
      <c r="G231" s="397">
        <v>13</v>
      </c>
    </row>
    <row r="232" spans="1:7" ht="9">
      <c r="A232" s="404"/>
      <c r="B232" s="408"/>
      <c r="C232" s="405"/>
      <c r="D232" s="397"/>
      <c r="E232" s="397"/>
      <c r="F232" s="397"/>
      <c r="G232" s="397"/>
    </row>
    <row r="233" spans="1:7" ht="9">
      <c r="A233" s="404"/>
      <c r="B233" s="408"/>
      <c r="C233" s="405"/>
      <c r="D233" s="397"/>
      <c r="E233" s="397"/>
      <c r="F233" s="397"/>
      <c r="G233" s="397"/>
    </row>
    <row r="234" spans="1:7" ht="9">
      <c r="A234" s="404"/>
      <c r="B234" s="408"/>
      <c r="C234" s="405"/>
      <c r="D234" s="397"/>
      <c r="E234" s="397"/>
      <c r="F234" s="397"/>
      <c r="G234" s="397"/>
    </row>
    <row r="235" spans="1:7" ht="6.75" customHeight="1">
      <c r="A235" s="404"/>
      <c r="B235" s="408"/>
      <c r="C235" s="405"/>
      <c r="D235" s="376"/>
      <c r="E235" s="376"/>
      <c r="F235" s="376"/>
      <c r="G235" s="376"/>
    </row>
    <row r="236" spans="1:7" ht="9">
      <c r="A236" s="399" t="s">
        <v>510</v>
      </c>
      <c r="B236" s="408"/>
      <c r="C236" s="376"/>
      <c r="D236" s="397">
        <f>SUM(D238:D245)</f>
        <v>209</v>
      </c>
      <c r="E236" s="397">
        <f>SUM(E238:E245)</f>
        <v>966</v>
      </c>
      <c r="F236" s="397">
        <f>SUM(F238:F245)</f>
        <v>1032</v>
      </c>
      <c r="G236" s="397">
        <f>SUM(G238:G245)</f>
        <v>1219</v>
      </c>
    </row>
    <row r="237" spans="1:3" ht="6" customHeight="1">
      <c r="A237" s="400"/>
      <c r="B237" s="401"/>
      <c r="C237" s="402"/>
    </row>
    <row r="238" spans="1:7" ht="9">
      <c r="A238" s="404" t="s">
        <v>361</v>
      </c>
      <c r="B238" s="406" t="s">
        <v>608</v>
      </c>
      <c r="C238" s="405" t="s">
        <v>363</v>
      </c>
      <c r="D238" s="397">
        <v>8</v>
      </c>
      <c r="E238" s="397">
        <v>57</v>
      </c>
      <c r="F238" s="397">
        <v>61</v>
      </c>
      <c r="G238" s="397">
        <v>72</v>
      </c>
    </row>
    <row r="239" spans="1:7" ht="9">
      <c r="A239" s="404" t="s">
        <v>364</v>
      </c>
      <c r="B239" s="408" t="s">
        <v>365</v>
      </c>
      <c r="C239" s="405" t="s">
        <v>366</v>
      </c>
      <c r="D239" s="397">
        <v>1</v>
      </c>
      <c r="E239" s="397">
        <v>4</v>
      </c>
      <c r="F239" s="397">
        <v>15</v>
      </c>
      <c r="G239" s="397">
        <v>15</v>
      </c>
    </row>
    <row r="240" spans="1:7" ht="9">
      <c r="A240" s="404" t="s">
        <v>367</v>
      </c>
      <c r="B240" s="406" t="s">
        <v>471</v>
      </c>
      <c r="C240" s="405" t="s">
        <v>369</v>
      </c>
      <c r="D240" s="397">
        <v>49</v>
      </c>
      <c r="E240" s="397">
        <v>417</v>
      </c>
      <c r="F240" s="397">
        <v>433</v>
      </c>
      <c r="G240" s="397">
        <v>475</v>
      </c>
    </row>
    <row r="241" spans="2:7" ht="9">
      <c r="B241" s="408" t="s">
        <v>370</v>
      </c>
      <c r="C241" s="405" t="s">
        <v>371</v>
      </c>
      <c r="D241" s="397">
        <v>25</v>
      </c>
      <c r="E241" s="397">
        <v>93</v>
      </c>
      <c r="F241" s="397">
        <v>106</v>
      </c>
      <c r="G241" s="397">
        <v>125</v>
      </c>
    </row>
    <row r="242" spans="2:7" ht="9">
      <c r="B242" s="408" t="s">
        <v>559</v>
      </c>
      <c r="C242" s="405" t="s">
        <v>560</v>
      </c>
      <c r="D242" s="397">
        <v>3</v>
      </c>
      <c r="E242" s="397">
        <v>22</v>
      </c>
      <c r="F242" s="397">
        <v>17</v>
      </c>
      <c r="G242" s="397">
        <v>19</v>
      </c>
    </row>
    <row r="243" spans="1:7" ht="9">
      <c r="A243" s="404" t="s">
        <v>134</v>
      </c>
      <c r="B243" s="408" t="s">
        <v>372</v>
      </c>
      <c r="C243" s="405" t="s">
        <v>373</v>
      </c>
      <c r="D243" s="397">
        <v>106</v>
      </c>
      <c r="E243" s="397">
        <v>266</v>
      </c>
      <c r="F243" s="397">
        <v>289</v>
      </c>
      <c r="G243" s="397">
        <v>386</v>
      </c>
    </row>
    <row r="244" spans="1:7" ht="9">
      <c r="A244" s="404"/>
      <c r="B244" s="408" t="s">
        <v>374</v>
      </c>
      <c r="C244" s="405" t="s">
        <v>375</v>
      </c>
      <c r="D244" s="397">
        <v>8</v>
      </c>
      <c r="E244" s="397">
        <v>69</v>
      </c>
      <c r="F244" s="397">
        <v>70</v>
      </c>
      <c r="G244" s="397">
        <v>78</v>
      </c>
    </row>
    <row r="245" spans="1:7" ht="9">
      <c r="A245" s="404"/>
      <c r="B245" s="408" t="s">
        <v>376</v>
      </c>
      <c r="C245" s="405" t="s">
        <v>377</v>
      </c>
      <c r="D245" s="397">
        <v>9</v>
      </c>
      <c r="E245" s="397">
        <v>38</v>
      </c>
      <c r="F245" s="397">
        <v>41</v>
      </c>
      <c r="G245" s="397">
        <v>49</v>
      </c>
    </row>
    <row r="246" spans="1:3" ht="10.5">
      <c r="A246" s="404"/>
      <c r="B246" s="408"/>
      <c r="C246" s="405"/>
    </row>
    <row r="247" spans="1:3" ht="10.5">
      <c r="A247" s="404"/>
      <c r="B247" s="408"/>
      <c r="C247" s="405"/>
    </row>
    <row r="248" spans="1:3" ht="10.5">
      <c r="A248" s="404"/>
      <c r="B248" s="408"/>
      <c r="C248" s="405"/>
    </row>
    <row r="249" spans="1:3" ht="6.75" customHeight="1">
      <c r="A249" s="404"/>
      <c r="B249" s="408"/>
      <c r="C249" s="405"/>
    </row>
    <row r="250" spans="1:3" ht="6.75" customHeight="1">
      <c r="A250" s="404"/>
      <c r="B250" s="408"/>
      <c r="C250" s="405"/>
    </row>
    <row r="251" spans="1:3" ht="6.75" customHeight="1">
      <c r="A251" s="404"/>
      <c r="B251" s="408"/>
      <c r="C251" s="405"/>
    </row>
    <row r="252" spans="1:3" ht="6.75" customHeight="1">
      <c r="A252" s="404"/>
      <c r="B252" s="408"/>
      <c r="C252" s="405"/>
    </row>
    <row r="253" spans="1:3" ht="6.75" customHeight="1">
      <c r="A253" s="404"/>
      <c r="B253" s="408"/>
      <c r="C253" s="405"/>
    </row>
    <row r="254" spans="1:3" ht="6.75" customHeight="1">
      <c r="A254" s="404"/>
      <c r="B254" s="408"/>
      <c r="C254" s="405"/>
    </row>
    <row r="255" spans="1:7" ht="9">
      <c r="A255" s="399" t="s">
        <v>378</v>
      </c>
      <c r="B255" s="408"/>
      <c r="C255" s="376"/>
      <c r="D255" s="397">
        <f>SUM(D257:D265)</f>
        <v>165</v>
      </c>
      <c r="E255" s="397">
        <f>SUM(E257:E265)</f>
        <v>154</v>
      </c>
      <c r="F255" s="397">
        <f>SUM(F257:F265)</f>
        <v>195</v>
      </c>
      <c r="G255" s="397">
        <f>SUM(G257:G265)</f>
        <v>345</v>
      </c>
    </row>
    <row r="256" spans="1:3" ht="6" customHeight="1">
      <c r="A256" s="400"/>
      <c r="B256" s="401"/>
      <c r="C256" s="402"/>
    </row>
    <row r="257" spans="1:7" ht="9">
      <c r="A257" s="404" t="s">
        <v>379</v>
      </c>
      <c r="B257" s="408" t="s">
        <v>380</v>
      </c>
      <c r="C257" s="405" t="s">
        <v>381</v>
      </c>
      <c r="D257" s="397">
        <v>13</v>
      </c>
      <c r="E257" s="397">
        <v>9</v>
      </c>
      <c r="F257" s="397">
        <v>11</v>
      </c>
      <c r="G257" s="397">
        <v>25</v>
      </c>
    </row>
    <row r="258" spans="1:7" ht="9">
      <c r="A258" s="409"/>
      <c r="B258" s="406" t="s">
        <v>612</v>
      </c>
      <c r="C258" s="405" t="s">
        <v>382</v>
      </c>
      <c r="D258" s="397">
        <v>61</v>
      </c>
      <c r="E258" s="397">
        <v>70</v>
      </c>
      <c r="F258" s="397">
        <v>67</v>
      </c>
      <c r="G258" s="397">
        <v>121</v>
      </c>
    </row>
    <row r="259" spans="1:7" ht="9">
      <c r="A259" s="409"/>
      <c r="B259" s="408" t="s">
        <v>565</v>
      </c>
      <c r="C259" s="405" t="s">
        <v>383</v>
      </c>
      <c r="D259" s="397">
        <v>40</v>
      </c>
      <c r="E259" s="397">
        <v>44</v>
      </c>
      <c r="F259" s="397">
        <v>63</v>
      </c>
      <c r="G259" s="397">
        <v>105</v>
      </c>
    </row>
    <row r="260" spans="1:7" ht="9">
      <c r="A260" s="404"/>
      <c r="B260" s="408" t="s">
        <v>384</v>
      </c>
      <c r="C260" s="405" t="s">
        <v>385</v>
      </c>
      <c r="D260" s="397">
        <v>27</v>
      </c>
      <c r="E260" s="397">
        <v>0</v>
      </c>
      <c r="F260" s="397">
        <v>9</v>
      </c>
      <c r="G260" s="397">
        <v>32</v>
      </c>
    </row>
    <row r="261" spans="1:7" ht="9">
      <c r="A261" s="404" t="s">
        <v>386</v>
      </c>
      <c r="B261" s="408" t="s">
        <v>387</v>
      </c>
      <c r="C261" s="405" t="s">
        <v>388</v>
      </c>
      <c r="D261" s="397">
        <v>9</v>
      </c>
      <c r="E261" s="397">
        <v>4</v>
      </c>
      <c r="F261" s="397">
        <v>11</v>
      </c>
      <c r="G261" s="397">
        <v>17</v>
      </c>
    </row>
    <row r="262" spans="1:7" ht="9">
      <c r="A262" s="404" t="s">
        <v>389</v>
      </c>
      <c r="B262" s="408" t="s">
        <v>390</v>
      </c>
      <c r="C262" s="405" t="s">
        <v>391</v>
      </c>
      <c r="D262" s="397">
        <v>15</v>
      </c>
      <c r="E262" s="397">
        <v>27</v>
      </c>
      <c r="F262" s="397">
        <v>34</v>
      </c>
      <c r="G262" s="397">
        <v>45</v>
      </c>
    </row>
    <row r="263" spans="1:7" ht="9">
      <c r="A263" s="404"/>
      <c r="B263" s="408"/>
      <c r="C263" s="405"/>
      <c r="D263" s="397"/>
      <c r="E263" s="397"/>
      <c r="F263" s="397"/>
      <c r="G263" s="397"/>
    </row>
    <row r="264" spans="1:7" ht="9">
      <c r="A264" s="404"/>
      <c r="B264" s="408"/>
      <c r="C264" s="405"/>
      <c r="D264" s="397"/>
      <c r="E264" s="397"/>
      <c r="F264" s="397"/>
      <c r="G264" s="397"/>
    </row>
    <row r="265" spans="3:7" ht="9">
      <c r="C265" s="376"/>
      <c r="D265" s="397"/>
      <c r="E265" s="397"/>
      <c r="F265" s="397"/>
      <c r="G265" s="397"/>
    </row>
    <row r="266" spans="1:7" ht="9">
      <c r="A266" s="399" t="s">
        <v>392</v>
      </c>
      <c r="B266" s="408"/>
      <c r="C266" s="376"/>
      <c r="D266" s="397">
        <f>SUM(D268:D273)</f>
        <v>317</v>
      </c>
      <c r="E266" s="397">
        <f>SUM(E268:E273)</f>
        <v>604</v>
      </c>
      <c r="F266" s="397">
        <f>SUM(F268:F273)</f>
        <v>564</v>
      </c>
      <c r="G266" s="397">
        <f>SUM(G268:G273)</f>
        <v>914</v>
      </c>
    </row>
    <row r="267" spans="1:3" ht="6" customHeight="1">
      <c r="A267" s="400"/>
      <c r="B267" s="401"/>
      <c r="C267" s="402"/>
    </row>
    <row r="268" spans="1:7" ht="9">
      <c r="A268" s="404" t="s">
        <v>379</v>
      </c>
      <c r="B268" s="408" t="s">
        <v>393</v>
      </c>
      <c r="C268" s="405" t="s">
        <v>394</v>
      </c>
      <c r="D268" s="397">
        <v>62</v>
      </c>
      <c r="E268" s="397">
        <v>130</v>
      </c>
      <c r="F268" s="397">
        <v>127</v>
      </c>
      <c r="G268" s="397">
        <v>186</v>
      </c>
    </row>
    <row r="269" spans="1:7" ht="9">
      <c r="A269" s="404"/>
      <c r="B269" s="408" t="s">
        <v>395</v>
      </c>
      <c r="C269" s="405" t="s">
        <v>396</v>
      </c>
      <c r="D269" s="397">
        <v>47</v>
      </c>
      <c r="E269" s="397">
        <v>71</v>
      </c>
      <c r="F269" s="397">
        <v>71</v>
      </c>
      <c r="G269" s="397">
        <v>125</v>
      </c>
    </row>
    <row r="270" spans="1:7" ht="9">
      <c r="A270" s="404"/>
      <c r="B270" s="408" t="s">
        <v>397</v>
      </c>
      <c r="C270" s="405" t="s">
        <v>398</v>
      </c>
      <c r="D270" s="397">
        <v>60</v>
      </c>
      <c r="E270" s="397">
        <v>181</v>
      </c>
      <c r="F270" s="397">
        <v>196</v>
      </c>
      <c r="G270" s="397">
        <v>246</v>
      </c>
    </row>
    <row r="271" spans="1:7" ht="9">
      <c r="A271" s="404"/>
      <c r="B271" s="408" t="s">
        <v>399</v>
      </c>
      <c r="C271" s="405" t="s">
        <v>400</v>
      </c>
      <c r="D271" s="397">
        <v>133</v>
      </c>
      <c r="E271" s="397">
        <v>148</v>
      </c>
      <c r="F271" s="397">
        <v>100</v>
      </c>
      <c r="G271" s="397">
        <v>267</v>
      </c>
    </row>
    <row r="272" spans="1:7" ht="9">
      <c r="A272" s="404" t="s">
        <v>389</v>
      </c>
      <c r="B272" s="408" t="s">
        <v>401</v>
      </c>
      <c r="C272" s="405" t="s">
        <v>402</v>
      </c>
      <c r="D272" s="397">
        <v>15</v>
      </c>
      <c r="E272" s="397">
        <v>74</v>
      </c>
      <c r="F272" s="397">
        <v>70</v>
      </c>
      <c r="G272" s="397">
        <v>90</v>
      </c>
    </row>
    <row r="273" spans="4:7" ht="10.5">
      <c r="D273" s="397"/>
      <c r="E273" s="397"/>
      <c r="F273" s="397"/>
      <c r="G273" s="397"/>
    </row>
    <row r="274" spans="1:3" ht="10.5">
      <c r="A274" s="404"/>
      <c r="C274" s="376"/>
    </row>
  </sheetData>
  <printOptions horizontalCentered="1"/>
  <pageMargins left="0.1" right="0.1" top="0.6" bottom="0.6" header="0.5" footer="0.5"/>
  <pageSetup orientation="landscape" r:id="rId1"/>
  <headerFooter alignWithMargins="0">
    <oddFooter>&amp;CPage &amp;8&amp;P+32</oddFooter>
  </headerFooter>
  <rowBreaks count="2" manualBreakCount="2">
    <brk id="50" max="255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Patricia J. O'Neil</Manager>
  <Company>Office of Planning and Analysis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FY99 Summary of Medical Programs (SMP)</dc:title>
  <dc:subject>Medical workload data</dc:subject>
  <dc:creator>Henry Caplan</dc:creator>
  <cp:keywords>Inpatient Care;Nursing Home Care;Outpatient Care</cp:keywords>
  <dc:description/>
  <cp:lastModifiedBy>vacobeadsc</cp:lastModifiedBy>
  <cp:lastPrinted>2000-05-05T14:31:16Z</cp:lastPrinted>
  <dcterms:created xsi:type="dcterms:W3CDTF">1998-06-11T14:58:53Z</dcterms:created>
  <dcterms:modified xsi:type="dcterms:W3CDTF">2001-02-21T13:41:28Z</dcterms:modified>
  <cp:category>Data/Tables</cp:category>
  <cp:version/>
  <cp:contentType/>
  <cp:contentStatus/>
</cp:coreProperties>
</file>