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192" windowHeight="8700" tabRatio="623" activeTab="6"/>
  </bookViews>
  <sheets>
    <sheet name="Summary" sheetId="1" r:id="rId1"/>
    <sheet name="Group 1 ITE" sheetId="2" r:id="rId2"/>
    <sheet name="Group 2 BTE" sheetId="3" r:id="rId3"/>
    <sheet name="Group 3 RIC" sheetId="4" r:id="rId4"/>
    <sheet name="Group 4 Wireless" sheetId="7" r:id="rId5"/>
    <sheet name="Group 6 Remotes" sheetId="6" r:id="rId6"/>
    <sheet name="Group 7 CROS" sheetId="5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M28" i="5" l="1"/>
  <c r="M27" i="5"/>
  <c r="M4" i="1"/>
  <c r="M12" i="1"/>
  <c r="M25" i="4" l="1"/>
  <c r="L28" i="5" l="1"/>
  <c r="L27" i="5"/>
  <c r="L25" i="4" l="1"/>
  <c r="L96" i="1" l="1"/>
  <c r="L95" i="1"/>
  <c r="L90" i="1"/>
  <c r="L89" i="1"/>
  <c r="K96" i="1"/>
  <c r="K90" i="1"/>
  <c r="K95" i="1"/>
  <c r="K89" i="1"/>
  <c r="K28" i="5"/>
  <c r="K27" i="5"/>
  <c r="K25" i="4" l="1"/>
  <c r="J28" i="5" l="1"/>
  <c r="J27" i="5"/>
  <c r="J25" i="4" l="1"/>
  <c r="I96" i="1" l="1"/>
  <c r="I95" i="1"/>
  <c r="I89" i="1"/>
  <c r="I90" i="1"/>
  <c r="I25" i="4" l="1"/>
  <c r="I28" i="5"/>
  <c r="I27" i="5"/>
  <c r="H25" i="4" l="1"/>
  <c r="N96" i="1" l="1"/>
  <c r="H95" i="1"/>
  <c r="N95" i="1" s="1"/>
  <c r="N16" i="5" l="1"/>
  <c r="N15" i="5"/>
  <c r="N5" i="5"/>
  <c r="N4" i="5"/>
  <c r="H28" i="5"/>
  <c r="H27" i="5"/>
  <c r="H7" i="5"/>
  <c r="H9" i="5" s="1"/>
  <c r="N28" i="5" l="1"/>
  <c r="N27" i="5"/>
  <c r="H11" i="5"/>
  <c r="H90" i="1"/>
  <c r="N90" i="1" s="1"/>
  <c r="H89" i="1"/>
  <c r="N89" i="1" s="1"/>
  <c r="H10" i="5" l="1"/>
  <c r="H6" i="6" l="1"/>
  <c r="H6" i="4"/>
  <c r="H6" i="3"/>
  <c r="H6" i="2"/>
  <c r="H3" i="6" l="1"/>
  <c r="H3" i="4"/>
  <c r="H3" i="3"/>
  <c r="H3" i="2"/>
  <c r="H71" i="1" l="1"/>
  <c r="H37" i="1"/>
  <c r="H20" i="1"/>
  <c r="H3" i="1"/>
  <c r="G29" i="5" l="1"/>
  <c r="G26" i="5"/>
  <c r="G40" i="6"/>
  <c r="G39" i="6"/>
  <c r="G38" i="6"/>
  <c r="G37" i="6"/>
  <c r="G36" i="6"/>
  <c r="G35" i="6"/>
  <c r="G60" i="7"/>
  <c r="G59" i="7"/>
  <c r="G58" i="7"/>
  <c r="G57" i="7"/>
  <c r="G56" i="7"/>
  <c r="G55" i="7"/>
  <c r="G40" i="4"/>
  <c r="G39" i="4"/>
  <c r="G38" i="4"/>
  <c r="G37" i="4"/>
  <c r="G36" i="4"/>
  <c r="G35" i="4"/>
  <c r="G25" i="4"/>
  <c r="G31" i="4" s="1"/>
  <c r="G40" i="3"/>
  <c r="G39" i="3"/>
  <c r="G38" i="3"/>
  <c r="G37" i="3"/>
  <c r="G36" i="3"/>
  <c r="G35" i="3"/>
  <c r="G28" i="4" l="1"/>
  <c r="G29" i="4"/>
  <c r="G32" i="4"/>
  <c r="G30" i="4"/>
  <c r="G27" i="4"/>
  <c r="G61" i="7"/>
  <c r="F25" i="4"/>
  <c r="G33" i="4" l="1"/>
  <c r="G73" i="7"/>
  <c r="G76" i="7"/>
  <c r="G75" i="7"/>
  <c r="G71" i="7"/>
  <c r="G74" i="7"/>
  <c r="G72" i="7"/>
  <c r="E50" i="1"/>
  <c r="E3" i="1"/>
  <c r="E25" i="4"/>
  <c r="G77" i="7" l="1"/>
  <c r="D25" i="4"/>
  <c r="C25" i="4" l="1"/>
  <c r="B25" i="4" l="1"/>
  <c r="M28" i="4" l="1"/>
  <c r="K68" i="7" l="1"/>
  <c r="J68" i="7" l="1"/>
  <c r="I68" i="7"/>
  <c r="E58" i="7" l="1"/>
  <c r="E9" i="7"/>
  <c r="C57" i="7" l="1"/>
  <c r="C9" i="2" l="1"/>
  <c r="C16" i="2" s="1"/>
  <c r="C11" i="2" l="1"/>
  <c r="C15" i="2"/>
  <c r="C14" i="2"/>
  <c r="C13" i="2"/>
  <c r="C12" i="2"/>
  <c r="B40" i="4"/>
  <c r="C63" i="7" l="1"/>
  <c r="D63" i="7"/>
  <c r="E63" i="7"/>
  <c r="F63" i="7"/>
  <c r="G63" i="7"/>
  <c r="H63" i="7"/>
  <c r="I63" i="7"/>
  <c r="J63" i="7"/>
  <c r="K63" i="7"/>
  <c r="L63" i="7"/>
  <c r="M63" i="7"/>
  <c r="B68" i="7"/>
  <c r="B63" i="7"/>
  <c r="B62" i="1" s="1"/>
  <c r="B20" i="1" l="1"/>
  <c r="B55" i="7" l="1"/>
  <c r="B15" i="1" l="1"/>
  <c r="B97" i="1" l="1"/>
  <c r="C97" i="1"/>
  <c r="D97" i="1"/>
  <c r="E97" i="1"/>
  <c r="F97" i="1"/>
  <c r="G97" i="1"/>
  <c r="H97" i="1"/>
  <c r="I97" i="1"/>
  <c r="J97" i="1"/>
  <c r="K97" i="1"/>
  <c r="L97" i="1"/>
  <c r="M97" i="1"/>
  <c r="C94" i="1"/>
  <c r="D94" i="1"/>
  <c r="E94" i="1"/>
  <c r="F94" i="1"/>
  <c r="G94" i="1"/>
  <c r="H94" i="1"/>
  <c r="I94" i="1"/>
  <c r="J94" i="1"/>
  <c r="K94" i="1"/>
  <c r="L94" i="1"/>
  <c r="M94" i="1"/>
  <c r="B91" i="1"/>
  <c r="C91" i="1"/>
  <c r="D91" i="1"/>
  <c r="E91" i="1"/>
  <c r="F91" i="1"/>
  <c r="G91" i="1"/>
  <c r="H91" i="1"/>
  <c r="I91" i="1"/>
  <c r="J91" i="1"/>
  <c r="K91" i="1"/>
  <c r="L91" i="1"/>
  <c r="M91" i="1"/>
  <c r="C88" i="1"/>
  <c r="D88" i="1"/>
  <c r="E88" i="1"/>
  <c r="F88" i="1"/>
  <c r="G88" i="1"/>
  <c r="H88" i="1"/>
  <c r="I88" i="1"/>
  <c r="J88" i="1"/>
  <c r="K88" i="1"/>
  <c r="L88" i="1"/>
  <c r="M88" i="1"/>
  <c r="B80" i="1"/>
  <c r="C80" i="1"/>
  <c r="D80" i="1"/>
  <c r="E80" i="1"/>
  <c r="F80" i="1"/>
  <c r="G80" i="1"/>
  <c r="H80" i="1"/>
  <c r="I80" i="1"/>
  <c r="J80" i="1"/>
  <c r="K80" i="1"/>
  <c r="L80" i="1"/>
  <c r="M80" i="1"/>
  <c r="B81" i="1"/>
  <c r="C81" i="1"/>
  <c r="D81" i="1"/>
  <c r="E81" i="1"/>
  <c r="F81" i="1"/>
  <c r="G81" i="1"/>
  <c r="H81" i="1"/>
  <c r="I81" i="1"/>
  <c r="J81" i="1"/>
  <c r="K81" i="1"/>
  <c r="L81" i="1"/>
  <c r="M81" i="1"/>
  <c r="B82" i="1"/>
  <c r="C82" i="1"/>
  <c r="D82" i="1"/>
  <c r="E82" i="1"/>
  <c r="F82" i="1"/>
  <c r="G82" i="1"/>
  <c r="H82" i="1"/>
  <c r="I82" i="1"/>
  <c r="J82" i="1"/>
  <c r="K82" i="1"/>
  <c r="L82" i="1"/>
  <c r="M82" i="1"/>
  <c r="B83" i="1"/>
  <c r="C83" i="1"/>
  <c r="D83" i="1"/>
  <c r="E83" i="1"/>
  <c r="F83" i="1"/>
  <c r="G83" i="1"/>
  <c r="H83" i="1"/>
  <c r="I83" i="1"/>
  <c r="J83" i="1"/>
  <c r="K83" i="1"/>
  <c r="L83" i="1"/>
  <c r="M83" i="1"/>
  <c r="B84" i="1"/>
  <c r="C84" i="1"/>
  <c r="D84" i="1"/>
  <c r="E84" i="1"/>
  <c r="F84" i="1"/>
  <c r="G84" i="1"/>
  <c r="H84" i="1"/>
  <c r="I84" i="1"/>
  <c r="J84" i="1"/>
  <c r="K84" i="1"/>
  <c r="L84" i="1"/>
  <c r="M84" i="1"/>
  <c r="C79" i="1"/>
  <c r="D79" i="1"/>
  <c r="E79" i="1"/>
  <c r="F79" i="1"/>
  <c r="G79" i="1"/>
  <c r="I79" i="1"/>
  <c r="J79" i="1"/>
  <c r="K79" i="1"/>
  <c r="L79" i="1"/>
  <c r="M79" i="1"/>
  <c r="B72" i="1"/>
  <c r="C72" i="1"/>
  <c r="D72" i="1"/>
  <c r="E72" i="1"/>
  <c r="F72" i="1"/>
  <c r="G72" i="1"/>
  <c r="H72" i="1"/>
  <c r="I72" i="1"/>
  <c r="J72" i="1"/>
  <c r="K72" i="1"/>
  <c r="L72" i="1"/>
  <c r="M72" i="1"/>
  <c r="B73" i="1"/>
  <c r="C73" i="1"/>
  <c r="D73" i="1"/>
  <c r="E73" i="1"/>
  <c r="F73" i="1"/>
  <c r="G73" i="1"/>
  <c r="H73" i="1"/>
  <c r="I73" i="1"/>
  <c r="J73" i="1"/>
  <c r="K73" i="1"/>
  <c r="L73" i="1"/>
  <c r="M73" i="1"/>
  <c r="B74" i="1"/>
  <c r="C74" i="1"/>
  <c r="D74" i="1"/>
  <c r="E74" i="1"/>
  <c r="F74" i="1"/>
  <c r="G74" i="1"/>
  <c r="H74" i="1"/>
  <c r="I74" i="1"/>
  <c r="J74" i="1"/>
  <c r="K74" i="1"/>
  <c r="L74" i="1"/>
  <c r="M74" i="1"/>
  <c r="B75" i="1"/>
  <c r="C75" i="1"/>
  <c r="D75" i="1"/>
  <c r="E75" i="1"/>
  <c r="F75" i="1"/>
  <c r="G75" i="1"/>
  <c r="H75" i="1"/>
  <c r="I75" i="1"/>
  <c r="J75" i="1"/>
  <c r="K75" i="1"/>
  <c r="L75" i="1"/>
  <c r="M75" i="1"/>
  <c r="B76" i="1"/>
  <c r="C76" i="1"/>
  <c r="D76" i="1"/>
  <c r="E76" i="1"/>
  <c r="F76" i="1"/>
  <c r="G76" i="1"/>
  <c r="H76" i="1"/>
  <c r="I76" i="1"/>
  <c r="J76" i="1"/>
  <c r="K76" i="1"/>
  <c r="L76" i="1"/>
  <c r="M76" i="1"/>
  <c r="C71" i="1"/>
  <c r="D71" i="1"/>
  <c r="E71" i="1"/>
  <c r="F71" i="1"/>
  <c r="G71" i="1"/>
  <c r="I71" i="1"/>
  <c r="J71" i="1"/>
  <c r="K71" i="1"/>
  <c r="L71" i="1"/>
  <c r="M71" i="1"/>
  <c r="J67" i="1"/>
  <c r="C62" i="1"/>
  <c r="D62" i="1"/>
  <c r="E62" i="1"/>
  <c r="F62" i="1"/>
  <c r="G62" i="1"/>
  <c r="I62" i="1"/>
  <c r="J62" i="1"/>
  <c r="K62" i="1"/>
  <c r="L62" i="1"/>
  <c r="M62" i="1"/>
  <c r="B46" i="1"/>
  <c r="C46" i="1"/>
  <c r="D46" i="1"/>
  <c r="E46" i="1"/>
  <c r="F46" i="1"/>
  <c r="G46" i="1"/>
  <c r="H46" i="1"/>
  <c r="I46" i="1"/>
  <c r="J46" i="1"/>
  <c r="K46" i="1"/>
  <c r="L46" i="1"/>
  <c r="M46" i="1"/>
  <c r="B47" i="1"/>
  <c r="C47" i="1"/>
  <c r="D47" i="1"/>
  <c r="E47" i="1"/>
  <c r="F47" i="1"/>
  <c r="G47" i="1"/>
  <c r="H47" i="1"/>
  <c r="I47" i="1"/>
  <c r="K47" i="1"/>
  <c r="L47" i="1"/>
  <c r="M47" i="1"/>
  <c r="B48" i="1"/>
  <c r="C48" i="1"/>
  <c r="D48" i="1"/>
  <c r="E48" i="1"/>
  <c r="F48" i="1"/>
  <c r="G48" i="1"/>
  <c r="H48" i="1"/>
  <c r="I48" i="1"/>
  <c r="J48" i="1"/>
  <c r="K48" i="1"/>
  <c r="L48" i="1"/>
  <c r="M48" i="1"/>
  <c r="B49" i="1"/>
  <c r="C49" i="1"/>
  <c r="D49" i="1"/>
  <c r="E49" i="1"/>
  <c r="F49" i="1"/>
  <c r="G49" i="1"/>
  <c r="H49" i="1"/>
  <c r="I49" i="1"/>
  <c r="J49" i="1"/>
  <c r="K49" i="1"/>
  <c r="L49" i="1"/>
  <c r="M49" i="1"/>
  <c r="C50" i="1"/>
  <c r="D50" i="1"/>
  <c r="F50" i="1"/>
  <c r="G50" i="1"/>
  <c r="H50" i="1"/>
  <c r="I50" i="1"/>
  <c r="J50" i="1"/>
  <c r="K50" i="1"/>
  <c r="L50" i="1"/>
  <c r="M50" i="1"/>
  <c r="C45" i="1"/>
  <c r="D45" i="1"/>
  <c r="E45" i="1"/>
  <c r="F45" i="1"/>
  <c r="G45" i="1"/>
  <c r="I45" i="1"/>
  <c r="J45" i="1"/>
  <c r="K45" i="1"/>
  <c r="L45" i="1"/>
  <c r="M45" i="1"/>
  <c r="B38" i="1"/>
  <c r="C38" i="1"/>
  <c r="D38" i="1"/>
  <c r="E38" i="1"/>
  <c r="F38" i="1"/>
  <c r="G38" i="1"/>
  <c r="H38" i="1"/>
  <c r="I38" i="1"/>
  <c r="J38" i="1"/>
  <c r="K38" i="1"/>
  <c r="L38" i="1"/>
  <c r="M38" i="1"/>
  <c r="B39" i="1"/>
  <c r="C39" i="1"/>
  <c r="D39" i="1"/>
  <c r="E39" i="1"/>
  <c r="F39" i="1"/>
  <c r="G39" i="1"/>
  <c r="H39" i="1"/>
  <c r="I39" i="1"/>
  <c r="J39" i="1"/>
  <c r="K39" i="1"/>
  <c r="L39" i="1"/>
  <c r="M39" i="1"/>
  <c r="B40" i="1"/>
  <c r="C40" i="1"/>
  <c r="D40" i="1"/>
  <c r="E40" i="1"/>
  <c r="F40" i="1"/>
  <c r="G40" i="1"/>
  <c r="H40" i="1"/>
  <c r="I40" i="1"/>
  <c r="J40" i="1"/>
  <c r="K40" i="1"/>
  <c r="L40" i="1"/>
  <c r="M40" i="1"/>
  <c r="B41" i="1"/>
  <c r="C41" i="1"/>
  <c r="D41" i="1"/>
  <c r="E41" i="1"/>
  <c r="F41" i="1"/>
  <c r="G41" i="1"/>
  <c r="H41" i="1"/>
  <c r="I41" i="1"/>
  <c r="J41" i="1"/>
  <c r="K41" i="1"/>
  <c r="L41" i="1"/>
  <c r="M41" i="1"/>
  <c r="B42" i="1"/>
  <c r="C42" i="1"/>
  <c r="D42" i="1"/>
  <c r="E42" i="1"/>
  <c r="F42" i="1"/>
  <c r="G42" i="1"/>
  <c r="H42" i="1"/>
  <c r="I42" i="1"/>
  <c r="J42" i="1"/>
  <c r="K42" i="1"/>
  <c r="L42" i="1"/>
  <c r="M42" i="1"/>
  <c r="C37" i="1"/>
  <c r="D37" i="1"/>
  <c r="E37" i="1"/>
  <c r="F37" i="1"/>
  <c r="G37" i="1"/>
  <c r="I37" i="1"/>
  <c r="J37" i="1"/>
  <c r="K37" i="1"/>
  <c r="L37" i="1"/>
  <c r="M37" i="1"/>
  <c r="B29" i="1"/>
  <c r="C29" i="1"/>
  <c r="D29" i="1"/>
  <c r="E29" i="1"/>
  <c r="F29" i="1"/>
  <c r="G29" i="1"/>
  <c r="H29" i="1"/>
  <c r="I29" i="1"/>
  <c r="J29" i="1"/>
  <c r="K29" i="1"/>
  <c r="L29" i="1"/>
  <c r="M29" i="1"/>
  <c r="B30" i="1"/>
  <c r="C30" i="1"/>
  <c r="D30" i="1"/>
  <c r="E30" i="1"/>
  <c r="F30" i="1"/>
  <c r="G30" i="1"/>
  <c r="H30" i="1"/>
  <c r="I30" i="1"/>
  <c r="J30" i="1"/>
  <c r="K30" i="1"/>
  <c r="L30" i="1"/>
  <c r="M30" i="1"/>
  <c r="B31" i="1"/>
  <c r="C31" i="1"/>
  <c r="D31" i="1"/>
  <c r="E31" i="1"/>
  <c r="F31" i="1"/>
  <c r="G31" i="1"/>
  <c r="H31" i="1"/>
  <c r="I31" i="1"/>
  <c r="J31" i="1"/>
  <c r="K31" i="1"/>
  <c r="L31" i="1"/>
  <c r="M31" i="1"/>
  <c r="B32" i="1"/>
  <c r="C32" i="1"/>
  <c r="D32" i="1"/>
  <c r="E32" i="1"/>
  <c r="F32" i="1"/>
  <c r="G32" i="1"/>
  <c r="H32" i="1"/>
  <c r="I32" i="1"/>
  <c r="J32" i="1"/>
  <c r="K32" i="1"/>
  <c r="L32" i="1"/>
  <c r="M32" i="1"/>
  <c r="B33" i="1"/>
  <c r="C33" i="1"/>
  <c r="D33" i="1"/>
  <c r="E33" i="1"/>
  <c r="F33" i="1"/>
  <c r="G33" i="1"/>
  <c r="H33" i="1"/>
  <c r="I33" i="1"/>
  <c r="J33" i="1"/>
  <c r="K33" i="1"/>
  <c r="L33" i="1"/>
  <c r="M33" i="1"/>
  <c r="C28" i="1"/>
  <c r="D28" i="1"/>
  <c r="E28" i="1"/>
  <c r="F28" i="1"/>
  <c r="G28" i="1"/>
  <c r="I28" i="1"/>
  <c r="J28" i="1"/>
  <c r="K28" i="1"/>
  <c r="M28" i="1"/>
  <c r="B21" i="1"/>
  <c r="C21" i="1"/>
  <c r="D21" i="1"/>
  <c r="E21" i="1"/>
  <c r="F21" i="1"/>
  <c r="G21" i="1"/>
  <c r="H21" i="1"/>
  <c r="I21" i="1"/>
  <c r="J21" i="1"/>
  <c r="K21" i="1"/>
  <c r="L21" i="1"/>
  <c r="M21" i="1"/>
  <c r="B22" i="1"/>
  <c r="C22" i="1"/>
  <c r="D22" i="1"/>
  <c r="E22" i="1"/>
  <c r="F22" i="1"/>
  <c r="G22" i="1"/>
  <c r="H22" i="1"/>
  <c r="I22" i="1"/>
  <c r="J22" i="1"/>
  <c r="K22" i="1"/>
  <c r="L22" i="1"/>
  <c r="M22" i="1"/>
  <c r="B23" i="1"/>
  <c r="C23" i="1"/>
  <c r="D23" i="1"/>
  <c r="E23" i="1"/>
  <c r="F23" i="1"/>
  <c r="G23" i="1"/>
  <c r="H23" i="1"/>
  <c r="I23" i="1"/>
  <c r="J23" i="1"/>
  <c r="K23" i="1"/>
  <c r="L23" i="1"/>
  <c r="M23" i="1"/>
  <c r="B24" i="1"/>
  <c r="C24" i="1"/>
  <c r="D24" i="1"/>
  <c r="E24" i="1"/>
  <c r="F24" i="1"/>
  <c r="G24" i="1"/>
  <c r="H24" i="1"/>
  <c r="I24" i="1"/>
  <c r="J24" i="1"/>
  <c r="K24" i="1"/>
  <c r="L24" i="1"/>
  <c r="M24" i="1"/>
  <c r="B25" i="1"/>
  <c r="C25" i="1"/>
  <c r="D25" i="1"/>
  <c r="E25" i="1"/>
  <c r="F25" i="1"/>
  <c r="G25" i="1"/>
  <c r="H25" i="1"/>
  <c r="I25" i="1"/>
  <c r="J25" i="1"/>
  <c r="K25" i="1"/>
  <c r="L25" i="1"/>
  <c r="M25" i="1"/>
  <c r="C20" i="1"/>
  <c r="D20" i="1"/>
  <c r="E20" i="1"/>
  <c r="F20" i="1"/>
  <c r="G20" i="1"/>
  <c r="I20" i="1"/>
  <c r="J20" i="1"/>
  <c r="K20" i="1"/>
  <c r="M20" i="1"/>
  <c r="B12" i="1"/>
  <c r="C12" i="1"/>
  <c r="D12" i="1"/>
  <c r="E12" i="1"/>
  <c r="F12" i="1"/>
  <c r="G12" i="1"/>
  <c r="H12" i="1"/>
  <c r="I12" i="1"/>
  <c r="J12" i="1"/>
  <c r="K12" i="1"/>
  <c r="L12" i="1"/>
  <c r="B13" i="1"/>
  <c r="C13" i="1"/>
  <c r="D13" i="1"/>
  <c r="E13" i="1"/>
  <c r="F13" i="1"/>
  <c r="G13" i="1"/>
  <c r="H13" i="1"/>
  <c r="I13" i="1"/>
  <c r="J13" i="1"/>
  <c r="K13" i="1"/>
  <c r="L13" i="1"/>
  <c r="M13" i="1"/>
  <c r="B14" i="1"/>
  <c r="C14" i="1"/>
  <c r="D14" i="1"/>
  <c r="E14" i="1"/>
  <c r="F14" i="1"/>
  <c r="G14" i="1"/>
  <c r="H14" i="1"/>
  <c r="I14" i="1"/>
  <c r="J14" i="1"/>
  <c r="K14" i="1"/>
  <c r="L14" i="1"/>
  <c r="M14" i="1"/>
  <c r="C15" i="1"/>
  <c r="D15" i="1"/>
  <c r="E15" i="1"/>
  <c r="F15" i="1"/>
  <c r="G15" i="1"/>
  <c r="H15" i="1"/>
  <c r="I15" i="1"/>
  <c r="J15" i="1"/>
  <c r="K15" i="1"/>
  <c r="L15" i="1"/>
  <c r="M15" i="1"/>
  <c r="B16" i="1"/>
  <c r="C16" i="1"/>
  <c r="D16" i="1"/>
  <c r="E16" i="1"/>
  <c r="F16" i="1"/>
  <c r="G16" i="1"/>
  <c r="H16" i="1"/>
  <c r="I16" i="1"/>
  <c r="J16" i="1"/>
  <c r="J122" i="1" s="1"/>
  <c r="K16" i="1"/>
  <c r="L16" i="1"/>
  <c r="M16" i="1"/>
  <c r="C11" i="1"/>
  <c r="D11" i="1"/>
  <c r="E11" i="1"/>
  <c r="F11" i="1"/>
  <c r="G11" i="1"/>
  <c r="I11" i="1"/>
  <c r="J11" i="1"/>
  <c r="K11" i="1"/>
  <c r="M11" i="1"/>
  <c r="B4" i="1"/>
  <c r="C4" i="1"/>
  <c r="D4" i="1"/>
  <c r="E4" i="1"/>
  <c r="F4" i="1"/>
  <c r="G4" i="1"/>
  <c r="H4" i="1"/>
  <c r="I4" i="1"/>
  <c r="J4" i="1"/>
  <c r="K4" i="1"/>
  <c r="L4" i="1"/>
  <c r="B5" i="1"/>
  <c r="C5" i="1"/>
  <c r="D5" i="1"/>
  <c r="E5" i="1"/>
  <c r="F5" i="1"/>
  <c r="G5" i="1"/>
  <c r="H5" i="1"/>
  <c r="I5" i="1"/>
  <c r="J5" i="1"/>
  <c r="K5" i="1"/>
  <c r="L5" i="1"/>
  <c r="M5" i="1"/>
  <c r="B6" i="1"/>
  <c r="C6" i="1"/>
  <c r="D6" i="1"/>
  <c r="E6" i="1"/>
  <c r="F6" i="1"/>
  <c r="G6" i="1"/>
  <c r="H6" i="1"/>
  <c r="I6" i="1"/>
  <c r="J6" i="1"/>
  <c r="K6" i="1"/>
  <c r="L6" i="1"/>
  <c r="M6" i="1"/>
  <c r="B7" i="1"/>
  <c r="C7" i="1"/>
  <c r="D7" i="1"/>
  <c r="E7" i="1"/>
  <c r="F7" i="1"/>
  <c r="G7" i="1"/>
  <c r="H7" i="1"/>
  <c r="I7" i="1"/>
  <c r="J7" i="1"/>
  <c r="K7" i="1"/>
  <c r="M7" i="1"/>
  <c r="B8" i="1"/>
  <c r="C8" i="1"/>
  <c r="D8" i="1"/>
  <c r="E8" i="1"/>
  <c r="F8" i="1"/>
  <c r="G8" i="1"/>
  <c r="H8" i="1"/>
  <c r="I8" i="1"/>
  <c r="J8" i="1"/>
  <c r="K8" i="1"/>
  <c r="L8" i="1"/>
  <c r="M8" i="1"/>
  <c r="C3" i="1"/>
  <c r="D3" i="1"/>
  <c r="F3" i="1"/>
  <c r="G3" i="1"/>
  <c r="I3" i="1"/>
  <c r="J3" i="1"/>
  <c r="K3" i="1"/>
  <c r="M3" i="1"/>
  <c r="B3" i="1"/>
  <c r="M34" i="1" l="1"/>
  <c r="B144" i="1"/>
  <c r="B146" i="1"/>
  <c r="K92" i="1"/>
  <c r="G92" i="1"/>
  <c r="C92" i="1"/>
  <c r="M92" i="1"/>
  <c r="I92" i="1"/>
  <c r="E92" i="1"/>
  <c r="J145" i="1"/>
  <c r="F145" i="1"/>
  <c r="J144" i="1"/>
  <c r="F144" i="1"/>
  <c r="J143" i="1"/>
  <c r="F143" i="1"/>
  <c r="L134" i="1"/>
  <c r="H134" i="1"/>
  <c r="D134" i="1"/>
  <c r="K139" i="1"/>
  <c r="G139" i="1"/>
  <c r="C139" i="1"/>
  <c r="K138" i="1"/>
  <c r="G138" i="1"/>
  <c r="C138" i="1"/>
  <c r="K137" i="1"/>
  <c r="G137" i="1"/>
  <c r="C137" i="1"/>
  <c r="K136" i="1"/>
  <c r="G136" i="1"/>
  <c r="C136" i="1"/>
  <c r="K135" i="1"/>
  <c r="G135" i="1"/>
  <c r="C135" i="1"/>
  <c r="K142" i="1"/>
  <c r="G142" i="1"/>
  <c r="C142" i="1"/>
  <c r="J147" i="1"/>
  <c r="F147" i="1"/>
  <c r="M146" i="1"/>
  <c r="I146" i="1"/>
  <c r="E146" i="1"/>
  <c r="M145" i="1"/>
  <c r="I145" i="1"/>
  <c r="E145" i="1"/>
  <c r="M144" i="1"/>
  <c r="I144" i="1"/>
  <c r="E144" i="1"/>
  <c r="M143" i="1"/>
  <c r="I143" i="1"/>
  <c r="E143" i="1"/>
  <c r="B147" i="1"/>
  <c r="J146" i="1"/>
  <c r="F146" i="1"/>
  <c r="K134" i="1"/>
  <c r="K150" i="1" s="1"/>
  <c r="G134" i="1"/>
  <c r="C134" i="1"/>
  <c r="J139" i="1"/>
  <c r="J155" i="1" s="1"/>
  <c r="F139" i="1"/>
  <c r="J138" i="1"/>
  <c r="F138" i="1"/>
  <c r="J137" i="1"/>
  <c r="F137" i="1"/>
  <c r="J136" i="1"/>
  <c r="F136" i="1"/>
  <c r="J135" i="1"/>
  <c r="F135" i="1"/>
  <c r="J142" i="1"/>
  <c r="F142" i="1"/>
  <c r="M147" i="1"/>
  <c r="I147" i="1"/>
  <c r="E147" i="1"/>
  <c r="L146" i="1"/>
  <c r="H146" i="1"/>
  <c r="D146" i="1"/>
  <c r="L145" i="1"/>
  <c r="H145" i="1"/>
  <c r="D145" i="1"/>
  <c r="L144" i="1"/>
  <c r="H144" i="1"/>
  <c r="D144" i="1"/>
  <c r="L143" i="1"/>
  <c r="H143" i="1"/>
  <c r="D143" i="1"/>
  <c r="B139" i="1"/>
  <c r="B138" i="1"/>
  <c r="B136" i="1"/>
  <c r="B152" i="1" s="1"/>
  <c r="J134" i="1"/>
  <c r="F134" i="1"/>
  <c r="F150" i="1" s="1"/>
  <c r="M139" i="1"/>
  <c r="I139" i="1"/>
  <c r="E139" i="1"/>
  <c r="M138" i="1"/>
  <c r="I138" i="1"/>
  <c r="E138" i="1"/>
  <c r="M137" i="1"/>
  <c r="I137" i="1"/>
  <c r="E137" i="1"/>
  <c r="M136" i="1"/>
  <c r="I136" i="1"/>
  <c r="E136" i="1"/>
  <c r="M135" i="1"/>
  <c r="I135" i="1"/>
  <c r="E135" i="1"/>
  <c r="M142" i="1"/>
  <c r="I142" i="1"/>
  <c r="E142" i="1"/>
  <c r="L147" i="1"/>
  <c r="H147" i="1"/>
  <c r="D147" i="1"/>
  <c r="K146" i="1"/>
  <c r="G146" i="1"/>
  <c r="C146" i="1"/>
  <c r="K145" i="1"/>
  <c r="G145" i="1"/>
  <c r="C145" i="1"/>
  <c r="K144" i="1"/>
  <c r="G144" i="1"/>
  <c r="C144" i="1"/>
  <c r="K143" i="1"/>
  <c r="G143" i="1"/>
  <c r="C143" i="1"/>
  <c r="M134" i="1"/>
  <c r="I134" i="1"/>
  <c r="E134" i="1"/>
  <c r="L139" i="1"/>
  <c r="H139" i="1"/>
  <c r="D139" i="1"/>
  <c r="L138" i="1"/>
  <c r="H138" i="1"/>
  <c r="D138" i="1"/>
  <c r="L137" i="1"/>
  <c r="H137" i="1"/>
  <c r="D137" i="1"/>
  <c r="L136" i="1"/>
  <c r="H136" i="1"/>
  <c r="D136" i="1"/>
  <c r="L135" i="1"/>
  <c r="H135" i="1"/>
  <c r="D135" i="1"/>
  <c r="L142" i="1"/>
  <c r="L150" i="1" s="1"/>
  <c r="H142" i="1"/>
  <c r="D142" i="1"/>
  <c r="K147" i="1"/>
  <c r="G147" i="1"/>
  <c r="G155" i="1" s="1"/>
  <c r="C147" i="1"/>
  <c r="J117" i="1"/>
  <c r="F117" i="1"/>
  <c r="M117" i="1"/>
  <c r="I117" i="1"/>
  <c r="E117" i="1"/>
  <c r="K117" i="1"/>
  <c r="G117" i="1"/>
  <c r="C117" i="1"/>
  <c r="L117" i="1"/>
  <c r="H117" i="1"/>
  <c r="D117" i="1"/>
  <c r="J92" i="1"/>
  <c r="L92" i="1"/>
  <c r="H92" i="1"/>
  <c r="D92" i="1"/>
  <c r="B137" i="1"/>
  <c r="B135" i="1"/>
  <c r="B145" i="1"/>
  <c r="B143" i="1"/>
  <c r="K9" i="1"/>
  <c r="G9" i="1"/>
  <c r="C9" i="1"/>
  <c r="M26" i="1"/>
  <c r="I26" i="1"/>
  <c r="E26" i="1"/>
  <c r="K43" i="1"/>
  <c r="G43" i="1"/>
  <c r="C43" i="1"/>
  <c r="J51" i="1"/>
  <c r="F51" i="1"/>
  <c r="K77" i="1"/>
  <c r="G77" i="1"/>
  <c r="C77" i="1"/>
  <c r="J85" i="1"/>
  <c r="F85" i="1"/>
  <c r="M98" i="1"/>
  <c r="I98" i="1"/>
  <c r="E98" i="1"/>
  <c r="M9" i="1"/>
  <c r="I9" i="1"/>
  <c r="E9" i="1"/>
  <c r="C26" i="1"/>
  <c r="M43" i="1"/>
  <c r="I43" i="1"/>
  <c r="E43" i="1"/>
  <c r="L51" i="1"/>
  <c r="H51" i="1"/>
  <c r="D51" i="1"/>
  <c r="M77" i="1"/>
  <c r="I77" i="1"/>
  <c r="E77" i="1"/>
  <c r="L85" i="1"/>
  <c r="H85" i="1"/>
  <c r="D85" i="1"/>
  <c r="K98" i="1"/>
  <c r="G98" i="1"/>
  <c r="C98" i="1"/>
  <c r="N8" i="1"/>
  <c r="N7" i="1"/>
  <c r="N6" i="1"/>
  <c r="N5" i="1"/>
  <c r="N4" i="1"/>
  <c r="J17" i="1"/>
  <c r="F17" i="1"/>
  <c r="L17" i="1"/>
  <c r="H17" i="1"/>
  <c r="D17" i="1"/>
  <c r="K26" i="1"/>
  <c r="G26" i="1"/>
  <c r="N25" i="1"/>
  <c r="N24" i="1"/>
  <c r="N23" i="1"/>
  <c r="N22" i="1"/>
  <c r="N21" i="1"/>
  <c r="N97" i="1"/>
  <c r="L9" i="1"/>
  <c r="H9" i="1"/>
  <c r="D9" i="1"/>
  <c r="K17" i="1"/>
  <c r="G17" i="1"/>
  <c r="C17" i="1"/>
  <c r="N16" i="1"/>
  <c r="N15" i="1"/>
  <c r="N14" i="1"/>
  <c r="N13" i="1"/>
  <c r="N12" i="1"/>
  <c r="J26" i="1"/>
  <c r="F26" i="1"/>
  <c r="L43" i="1"/>
  <c r="H43" i="1"/>
  <c r="D43" i="1"/>
  <c r="K51" i="1"/>
  <c r="G51" i="1"/>
  <c r="C51" i="1"/>
  <c r="N50" i="1"/>
  <c r="N49" i="1"/>
  <c r="N48" i="1"/>
  <c r="N47" i="1"/>
  <c r="N46" i="1"/>
  <c r="L77" i="1"/>
  <c r="H77" i="1"/>
  <c r="D77" i="1"/>
  <c r="K85" i="1"/>
  <c r="G85" i="1"/>
  <c r="C85" i="1"/>
  <c r="N84" i="1"/>
  <c r="N83" i="1"/>
  <c r="N82" i="1"/>
  <c r="N81" i="1"/>
  <c r="N80" i="1"/>
  <c r="F92" i="1"/>
  <c r="N91" i="1"/>
  <c r="J98" i="1"/>
  <c r="F98" i="1"/>
  <c r="N42" i="1"/>
  <c r="N41" i="1"/>
  <c r="N40" i="1"/>
  <c r="N39" i="1"/>
  <c r="N38" i="1"/>
  <c r="N76" i="1"/>
  <c r="N75" i="1"/>
  <c r="N74" i="1"/>
  <c r="N73" i="1"/>
  <c r="N72" i="1"/>
  <c r="N3" i="1"/>
  <c r="J9" i="1"/>
  <c r="F9" i="1"/>
  <c r="M17" i="1"/>
  <c r="I17" i="1"/>
  <c r="E17" i="1"/>
  <c r="L26" i="1"/>
  <c r="H26" i="1"/>
  <c r="D26" i="1"/>
  <c r="J43" i="1"/>
  <c r="F43" i="1"/>
  <c r="M51" i="1"/>
  <c r="I51" i="1"/>
  <c r="E51" i="1"/>
  <c r="J77" i="1"/>
  <c r="F77" i="1"/>
  <c r="M85" i="1"/>
  <c r="I85" i="1"/>
  <c r="E85" i="1"/>
  <c r="L98" i="1"/>
  <c r="H98" i="1"/>
  <c r="D98" i="1"/>
  <c r="B94" i="1"/>
  <c r="B88" i="1"/>
  <c r="N88" i="1" s="1"/>
  <c r="B79" i="1"/>
  <c r="N79" i="1" s="1"/>
  <c r="B71" i="1"/>
  <c r="B45" i="1"/>
  <c r="B37" i="1"/>
  <c r="N31" i="1"/>
  <c r="N30" i="1"/>
  <c r="B28" i="1"/>
  <c r="N28" i="1" s="1"/>
  <c r="N33" i="1"/>
  <c r="N32" i="1"/>
  <c r="N29" i="1"/>
  <c r="L34" i="1"/>
  <c r="K34" i="1"/>
  <c r="J34" i="1"/>
  <c r="I34" i="1"/>
  <c r="H34" i="1"/>
  <c r="G34" i="1"/>
  <c r="F34" i="1"/>
  <c r="E34" i="1"/>
  <c r="D34" i="1"/>
  <c r="C34" i="1"/>
  <c r="N20" i="1"/>
  <c r="B11" i="1"/>
  <c r="B9" i="1"/>
  <c r="M29" i="5"/>
  <c r="M26" i="5"/>
  <c r="L29" i="5"/>
  <c r="L26" i="5"/>
  <c r="K29" i="5"/>
  <c r="K26" i="5"/>
  <c r="J29" i="5"/>
  <c r="J26" i="5"/>
  <c r="I29" i="5"/>
  <c r="I26" i="5"/>
  <c r="H29" i="5"/>
  <c r="H26" i="5"/>
  <c r="F29" i="5"/>
  <c r="F26" i="5"/>
  <c r="E29" i="5"/>
  <c r="E26" i="5"/>
  <c r="D29" i="5"/>
  <c r="D26" i="5"/>
  <c r="C29" i="5"/>
  <c r="C26" i="5"/>
  <c r="N17" i="5"/>
  <c r="N14" i="5"/>
  <c r="M18" i="5"/>
  <c r="L18" i="5"/>
  <c r="K18" i="5"/>
  <c r="J18" i="5"/>
  <c r="I18" i="5"/>
  <c r="H18" i="5"/>
  <c r="G18" i="5"/>
  <c r="F18" i="5"/>
  <c r="E18" i="5"/>
  <c r="E23" i="5" s="1"/>
  <c r="D18" i="5"/>
  <c r="D23" i="5" s="1"/>
  <c r="C18" i="5"/>
  <c r="B18" i="5"/>
  <c r="B23" i="5" s="1"/>
  <c r="N6" i="5"/>
  <c r="N3" i="5"/>
  <c r="M7" i="5"/>
  <c r="L7" i="5"/>
  <c r="K7" i="5"/>
  <c r="J7" i="5"/>
  <c r="I7" i="5"/>
  <c r="H12" i="5"/>
  <c r="G7" i="5"/>
  <c r="F7" i="5"/>
  <c r="F9" i="5" s="1"/>
  <c r="E7" i="5"/>
  <c r="E12" i="5" s="1"/>
  <c r="D7" i="5"/>
  <c r="D9" i="5" s="1"/>
  <c r="C7" i="5"/>
  <c r="C9" i="5" s="1"/>
  <c r="M68" i="7"/>
  <c r="M67" i="1" s="1"/>
  <c r="M122" i="1" s="1"/>
  <c r="M67" i="7"/>
  <c r="M66" i="1" s="1"/>
  <c r="M121" i="1" s="1"/>
  <c r="M66" i="7"/>
  <c r="M65" i="1" s="1"/>
  <c r="M120" i="1" s="1"/>
  <c r="M65" i="7"/>
  <c r="M64" i="1" s="1"/>
  <c r="M119" i="1" s="1"/>
  <c r="M64" i="7"/>
  <c r="M63" i="1" s="1"/>
  <c r="M118" i="1" s="1"/>
  <c r="M60" i="7"/>
  <c r="M59" i="1" s="1"/>
  <c r="M106" i="1" s="1"/>
  <c r="M59" i="7"/>
  <c r="M58" i="1" s="1"/>
  <c r="M105" i="1" s="1"/>
  <c r="M58" i="7"/>
  <c r="M57" i="1" s="1"/>
  <c r="M104" i="1" s="1"/>
  <c r="M57" i="7"/>
  <c r="M56" i="1" s="1"/>
  <c r="M103" i="1" s="1"/>
  <c r="M56" i="7"/>
  <c r="M55" i="1" s="1"/>
  <c r="M102" i="1" s="1"/>
  <c r="M55" i="7"/>
  <c r="M54" i="1" s="1"/>
  <c r="M101" i="1" s="1"/>
  <c r="L68" i="7"/>
  <c r="L67" i="1" s="1"/>
  <c r="L122" i="1" s="1"/>
  <c r="L67" i="7"/>
  <c r="L66" i="1" s="1"/>
  <c r="L121" i="1" s="1"/>
  <c r="L66" i="7"/>
  <c r="L65" i="1" s="1"/>
  <c r="L120" i="1" s="1"/>
  <c r="L65" i="7"/>
  <c r="L64" i="1" s="1"/>
  <c r="L119" i="1" s="1"/>
  <c r="L64" i="7"/>
  <c r="L63" i="1" s="1"/>
  <c r="L118" i="1" s="1"/>
  <c r="L60" i="7"/>
  <c r="L59" i="1" s="1"/>
  <c r="L106" i="1" s="1"/>
  <c r="L59" i="7"/>
  <c r="L58" i="1" s="1"/>
  <c r="L105" i="1" s="1"/>
  <c r="L58" i="7"/>
  <c r="L57" i="1" s="1"/>
  <c r="L104" i="1" s="1"/>
  <c r="L57" i="7"/>
  <c r="L56" i="1" s="1"/>
  <c r="L103" i="1" s="1"/>
  <c r="L56" i="7"/>
  <c r="L55" i="1" s="1"/>
  <c r="L102" i="1" s="1"/>
  <c r="L55" i="7"/>
  <c r="L54" i="1" s="1"/>
  <c r="L101" i="1" s="1"/>
  <c r="K67" i="1"/>
  <c r="K122" i="1" s="1"/>
  <c r="K67" i="7"/>
  <c r="K66" i="1" s="1"/>
  <c r="K121" i="1" s="1"/>
  <c r="K66" i="7"/>
  <c r="K65" i="1" s="1"/>
  <c r="K120" i="1" s="1"/>
  <c r="K65" i="7"/>
  <c r="K64" i="1" s="1"/>
  <c r="K119" i="1" s="1"/>
  <c r="K64" i="7"/>
  <c r="K63" i="1" s="1"/>
  <c r="K118" i="1" s="1"/>
  <c r="K60" i="7"/>
  <c r="K59" i="1" s="1"/>
  <c r="K106" i="1" s="1"/>
  <c r="K59" i="7"/>
  <c r="K58" i="1" s="1"/>
  <c r="K58" i="7"/>
  <c r="K57" i="1" s="1"/>
  <c r="K104" i="1" s="1"/>
  <c r="K57" i="7"/>
  <c r="K56" i="1" s="1"/>
  <c r="K103" i="1" s="1"/>
  <c r="K56" i="7"/>
  <c r="K55" i="1" s="1"/>
  <c r="K102" i="1" s="1"/>
  <c r="K55" i="7"/>
  <c r="K54" i="1" s="1"/>
  <c r="K101" i="1" s="1"/>
  <c r="J67" i="7"/>
  <c r="J66" i="1" s="1"/>
  <c r="J121" i="1" s="1"/>
  <c r="J66" i="7"/>
  <c r="J65" i="1" s="1"/>
  <c r="J120" i="1" s="1"/>
  <c r="J65" i="7"/>
  <c r="J64" i="1" s="1"/>
  <c r="J119" i="1" s="1"/>
  <c r="J64" i="7"/>
  <c r="J63" i="1" s="1"/>
  <c r="J60" i="7"/>
  <c r="J59" i="1" s="1"/>
  <c r="J106" i="1" s="1"/>
  <c r="J59" i="7"/>
  <c r="J58" i="1" s="1"/>
  <c r="J105" i="1" s="1"/>
  <c r="J58" i="7"/>
  <c r="J57" i="1" s="1"/>
  <c r="J104" i="1" s="1"/>
  <c r="J57" i="7"/>
  <c r="J56" i="1" s="1"/>
  <c r="J103" i="1" s="1"/>
  <c r="J56" i="7"/>
  <c r="J55" i="1" s="1"/>
  <c r="J102" i="1" s="1"/>
  <c r="J55" i="7"/>
  <c r="J54" i="1" s="1"/>
  <c r="J101" i="1" s="1"/>
  <c r="I67" i="1"/>
  <c r="I122" i="1" s="1"/>
  <c r="I67" i="7"/>
  <c r="I66" i="1" s="1"/>
  <c r="I121" i="1" s="1"/>
  <c r="I66" i="7"/>
  <c r="I65" i="1" s="1"/>
  <c r="I120" i="1" s="1"/>
  <c r="I65" i="7"/>
  <c r="I64" i="1" s="1"/>
  <c r="I119" i="1" s="1"/>
  <c r="I64" i="7"/>
  <c r="I63" i="1" s="1"/>
  <c r="I60" i="7"/>
  <c r="I59" i="1" s="1"/>
  <c r="I106" i="1" s="1"/>
  <c r="I59" i="7"/>
  <c r="I58" i="1" s="1"/>
  <c r="I105" i="1" s="1"/>
  <c r="I58" i="7"/>
  <c r="I57" i="1" s="1"/>
  <c r="I104" i="1" s="1"/>
  <c r="I57" i="7"/>
  <c r="I56" i="1" s="1"/>
  <c r="I103" i="1" s="1"/>
  <c r="I56" i="7"/>
  <c r="I55" i="1" s="1"/>
  <c r="I102" i="1" s="1"/>
  <c r="I55" i="7"/>
  <c r="I54" i="1" s="1"/>
  <c r="I101" i="1" s="1"/>
  <c r="B29" i="5"/>
  <c r="B26" i="5"/>
  <c r="B7" i="5"/>
  <c r="B92" i="1" s="1"/>
  <c r="H68" i="7"/>
  <c r="H67" i="1" s="1"/>
  <c r="H122" i="1" s="1"/>
  <c r="H67" i="7"/>
  <c r="H66" i="1" s="1"/>
  <c r="H121" i="1" s="1"/>
  <c r="H66" i="7"/>
  <c r="H65" i="1" s="1"/>
  <c r="H120" i="1" s="1"/>
  <c r="H65" i="7"/>
  <c r="H64" i="1" s="1"/>
  <c r="H119" i="1" s="1"/>
  <c r="H64" i="7"/>
  <c r="H63" i="1" s="1"/>
  <c r="H60" i="7"/>
  <c r="H59" i="1" s="1"/>
  <c r="H106" i="1" s="1"/>
  <c r="H59" i="7"/>
  <c r="H58" i="1" s="1"/>
  <c r="H105" i="1" s="1"/>
  <c r="H58" i="7"/>
  <c r="H57" i="1" s="1"/>
  <c r="H104" i="1" s="1"/>
  <c r="H57" i="7"/>
  <c r="H56" i="1" s="1"/>
  <c r="H103" i="1" s="1"/>
  <c r="H56" i="7"/>
  <c r="H55" i="1" s="1"/>
  <c r="H102" i="1" s="1"/>
  <c r="H55" i="7"/>
  <c r="H101" i="1" s="1"/>
  <c r="G68" i="7"/>
  <c r="G67" i="1" s="1"/>
  <c r="G122" i="1" s="1"/>
  <c r="G67" i="7"/>
  <c r="G66" i="1" s="1"/>
  <c r="G121" i="1" s="1"/>
  <c r="G66" i="7"/>
  <c r="G65" i="1" s="1"/>
  <c r="G120" i="1" s="1"/>
  <c r="G65" i="7"/>
  <c r="G64" i="1" s="1"/>
  <c r="G119" i="1" s="1"/>
  <c r="G64" i="7"/>
  <c r="G63" i="1" s="1"/>
  <c r="G59" i="1"/>
  <c r="G106" i="1" s="1"/>
  <c r="G58" i="1"/>
  <c r="G105" i="1" s="1"/>
  <c r="G57" i="1"/>
  <c r="G56" i="1"/>
  <c r="G103" i="1" s="1"/>
  <c r="G55" i="1"/>
  <c r="G102" i="1" s="1"/>
  <c r="G54" i="1"/>
  <c r="G101" i="1" s="1"/>
  <c r="F68" i="7"/>
  <c r="F67" i="1" s="1"/>
  <c r="F122" i="1" s="1"/>
  <c r="F67" i="7"/>
  <c r="F66" i="1" s="1"/>
  <c r="F121" i="1" s="1"/>
  <c r="F66" i="7"/>
  <c r="F65" i="1" s="1"/>
  <c r="F120" i="1" s="1"/>
  <c r="F65" i="7"/>
  <c r="F64" i="1" s="1"/>
  <c r="F119" i="1" s="1"/>
  <c r="F64" i="7"/>
  <c r="F63" i="1" s="1"/>
  <c r="F60" i="7"/>
  <c r="F59" i="1" s="1"/>
  <c r="F106" i="1" s="1"/>
  <c r="F59" i="7"/>
  <c r="F58" i="1" s="1"/>
  <c r="F105" i="1" s="1"/>
  <c r="F58" i="7"/>
  <c r="F57" i="1" s="1"/>
  <c r="F104" i="1" s="1"/>
  <c r="F57" i="7"/>
  <c r="F56" i="7"/>
  <c r="F55" i="1" s="1"/>
  <c r="F102" i="1" s="1"/>
  <c r="F55" i="7"/>
  <c r="F54" i="1" s="1"/>
  <c r="F101" i="1" s="1"/>
  <c r="E68" i="7"/>
  <c r="E67" i="1" s="1"/>
  <c r="E122" i="1" s="1"/>
  <c r="E67" i="7"/>
  <c r="E66" i="1" s="1"/>
  <c r="E121" i="1" s="1"/>
  <c r="E66" i="7"/>
  <c r="E65" i="1" s="1"/>
  <c r="E120" i="1" s="1"/>
  <c r="E65" i="7"/>
  <c r="E64" i="1" s="1"/>
  <c r="E119" i="1" s="1"/>
  <c r="E64" i="7"/>
  <c r="E63" i="1" s="1"/>
  <c r="E118" i="1" s="1"/>
  <c r="E60" i="7"/>
  <c r="E59" i="1" s="1"/>
  <c r="E106" i="1" s="1"/>
  <c r="E59" i="7"/>
  <c r="E58" i="1" s="1"/>
  <c r="E105" i="1" s="1"/>
  <c r="E57" i="1"/>
  <c r="E104" i="1" s="1"/>
  <c r="E57" i="7"/>
  <c r="E56" i="1" s="1"/>
  <c r="E103" i="1" s="1"/>
  <c r="E56" i="7"/>
  <c r="E55" i="1" s="1"/>
  <c r="E102" i="1" s="1"/>
  <c r="E55" i="7"/>
  <c r="E54" i="1" s="1"/>
  <c r="E101" i="1" s="1"/>
  <c r="D68" i="7"/>
  <c r="D67" i="1" s="1"/>
  <c r="D122" i="1" s="1"/>
  <c r="D67" i="7"/>
  <c r="D66" i="1" s="1"/>
  <c r="D121" i="1" s="1"/>
  <c r="D66" i="7"/>
  <c r="D65" i="1" s="1"/>
  <c r="D120" i="1" s="1"/>
  <c r="D65" i="7"/>
  <c r="D64" i="1" s="1"/>
  <c r="D119" i="1" s="1"/>
  <c r="D64" i="7"/>
  <c r="D63" i="1" s="1"/>
  <c r="D60" i="7"/>
  <c r="D59" i="1" s="1"/>
  <c r="D106" i="1" s="1"/>
  <c r="D59" i="7"/>
  <c r="D58" i="1" s="1"/>
  <c r="D105" i="1" s="1"/>
  <c r="D58" i="7"/>
  <c r="D57" i="1" s="1"/>
  <c r="D104" i="1" s="1"/>
  <c r="D57" i="7"/>
  <c r="D56" i="1" s="1"/>
  <c r="D103" i="1" s="1"/>
  <c r="D56" i="7"/>
  <c r="D55" i="1" s="1"/>
  <c r="D102" i="1" s="1"/>
  <c r="D55" i="7"/>
  <c r="C68" i="7"/>
  <c r="C67" i="1" s="1"/>
  <c r="C122" i="1" s="1"/>
  <c r="C67" i="7"/>
  <c r="C66" i="1" s="1"/>
  <c r="C121" i="1" s="1"/>
  <c r="C66" i="7"/>
  <c r="C65" i="1" s="1"/>
  <c r="C120" i="1" s="1"/>
  <c r="C65" i="7"/>
  <c r="C64" i="1" s="1"/>
  <c r="C119" i="1" s="1"/>
  <c r="C64" i="7"/>
  <c r="C63" i="1" s="1"/>
  <c r="C118" i="1" s="1"/>
  <c r="C60" i="7"/>
  <c r="C59" i="1" s="1"/>
  <c r="C106" i="1" s="1"/>
  <c r="C59" i="7"/>
  <c r="C58" i="1" s="1"/>
  <c r="C105" i="1" s="1"/>
  <c r="C58" i="7"/>
  <c r="C57" i="1" s="1"/>
  <c r="C56" i="1"/>
  <c r="C103" i="1" s="1"/>
  <c r="C56" i="7"/>
  <c r="C55" i="1" s="1"/>
  <c r="C102" i="1" s="1"/>
  <c r="C55" i="7"/>
  <c r="C54" i="1" s="1"/>
  <c r="C101" i="1" s="1"/>
  <c r="B67" i="1"/>
  <c r="B67" i="7"/>
  <c r="B66" i="1" s="1"/>
  <c r="B121" i="1" s="1"/>
  <c r="B66" i="7"/>
  <c r="B65" i="1" s="1"/>
  <c r="B120" i="1" s="1"/>
  <c r="B65" i="7"/>
  <c r="B64" i="1" s="1"/>
  <c r="B64" i="7"/>
  <c r="B63" i="1" s="1"/>
  <c r="B118" i="1" s="1"/>
  <c r="B60" i="7"/>
  <c r="B59" i="1" s="1"/>
  <c r="B59" i="7"/>
  <c r="B58" i="1" s="1"/>
  <c r="B58" i="7"/>
  <c r="B57" i="1" s="1"/>
  <c r="B57" i="7"/>
  <c r="B56" i="1" s="1"/>
  <c r="B56" i="7"/>
  <c r="B55" i="1" s="1"/>
  <c r="B102" i="1" s="1"/>
  <c r="B54" i="1"/>
  <c r="N50" i="7"/>
  <c r="N49" i="7"/>
  <c r="N48" i="7"/>
  <c r="N47" i="7"/>
  <c r="N46" i="7"/>
  <c r="N45" i="7"/>
  <c r="M51" i="7"/>
  <c r="L51" i="7"/>
  <c r="K51" i="7"/>
  <c r="J51" i="7"/>
  <c r="I51" i="7"/>
  <c r="H51" i="7"/>
  <c r="G51" i="7"/>
  <c r="F51" i="7"/>
  <c r="E51" i="7"/>
  <c r="D51" i="7"/>
  <c r="C51" i="7"/>
  <c r="B51" i="7"/>
  <c r="N42" i="7"/>
  <c r="N41" i="7"/>
  <c r="N40" i="7"/>
  <c r="N39" i="7"/>
  <c r="N38" i="7"/>
  <c r="N37" i="7"/>
  <c r="M43" i="7"/>
  <c r="L43" i="7"/>
  <c r="K43" i="7"/>
  <c r="J43" i="7"/>
  <c r="I43" i="7"/>
  <c r="H43" i="7"/>
  <c r="G43" i="7"/>
  <c r="F43" i="7"/>
  <c r="E43" i="7"/>
  <c r="D43" i="7"/>
  <c r="C43" i="7"/>
  <c r="B43" i="7"/>
  <c r="N33" i="7"/>
  <c r="N32" i="7"/>
  <c r="N31" i="7"/>
  <c r="N30" i="7"/>
  <c r="N29" i="7"/>
  <c r="N28" i="7"/>
  <c r="M34" i="7"/>
  <c r="L34" i="7"/>
  <c r="K34" i="7"/>
  <c r="J34" i="7"/>
  <c r="I34" i="7"/>
  <c r="H34" i="7"/>
  <c r="G34" i="7"/>
  <c r="F34" i="7"/>
  <c r="E34" i="7"/>
  <c r="D34" i="7"/>
  <c r="C34" i="7"/>
  <c r="B34" i="7"/>
  <c r="N25" i="7"/>
  <c r="N24" i="7"/>
  <c r="N23" i="7"/>
  <c r="N22" i="7"/>
  <c r="N21" i="7"/>
  <c r="N20" i="7"/>
  <c r="M26" i="7"/>
  <c r="L26" i="7"/>
  <c r="K26" i="7"/>
  <c r="J26" i="7"/>
  <c r="I26" i="7"/>
  <c r="H26" i="7"/>
  <c r="G26" i="7"/>
  <c r="F26" i="7"/>
  <c r="E26" i="7"/>
  <c r="D26" i="7"/>
  <c r="C26" i="7"/>
  <c r="B26" i="7"/>
  <c r="N16" i="7"/>
  <c r="N15" i="7"/>
  <c r="N14" i="7"/>
  <c r="N13" i="7"/>
  <c r="N12" i="7"/>
  <c r="N11" i="7"/>
  <c r="M17" i="7"/>
  <c r="L17" i="7"/>
  <c r="K17" i="7"/>
  <c r="J17" i="7"/>
  <c r="I17" i="7"/>
  <c r="H17" i="7"/>
  <c r="G17" i="7"/>
  <c r="F17" i="7"/>
  <c r="E17" i="7"/>
  <c r="D17" i="7"/>
  <c r="C17" i="7"/>
  <c r="B17" i="7"/>
  <c r="N8" i="7"/>
  <c r="N7" i="7"/>
  <c r="N6" i="7"/>
  <c r="N5" i="7"/>
  <c r="N4" i="7"/>
  <c r="N3" i="7"/>
  <c r="M9" i="7"/>
  <c r="L9" i="7"/>
  <c r="K9" i="7"/>
  <c r="J9" i="7"/>
  <c r="I9" i="7"/>
  <c r="H9" i="7"/>
  <c r="G9" i="7"/>
  <c r="F9" i="7"/>
  <c r="D9" i="7"/>
  <c r="C9" i="7"/>
  <c r="B9" i="7"/>
  <c r="M40" i="6"/>
  <c r="L40" i="6"/>
  <c r="K40" i="6"/>
  <c r="J40" i="6"/>
  <c r="I40" i="6"/>
  <c r="H40" i="6"/>
  <c r="F40" i="6"/>
  <c r="E40" i="6"/>
  <c r="D40" i="6"/>
  <c r="C40" i="6"/>
  <c r="B40" i="6"/>
  <c r="M39" i="6"/>
  <c r="L39" i="6"/>
  <c r="K39" i="6"/>
  <c r="J39" i="6"/>
  <c r="I39" i="6"/>
  <c r="H39" i="6"/>
  <c r="F39" i="6"/>
  <c r="E39" i="6"/>
  <c r="D39" i="6"/>
  <c r="C39" i="6"/>
  <c r="B39" i="6"/>
  <c r="M38" i="6"/>
  <c r="L38" i="6"/>
  <c r="K38" i="6"/>
  <c r="J38" i="6"/>
  <c r="I38" i="6"/>
  <c r="H38" i="6"/>
  <c r="F38" i="6"/>
  <c r="E38" i="6"/>
  <c r="D38" i="6"/>
  <c r="C38" i="6"/>
  <c r="B38" i="6"/>
  <c r="M37" i="6"/>
  <c r="L37" i="6"/>
  <c r="K37" i="6"/>
  <c r="J37" i="6"/>
  <c r="I37" i="6"/>
  <c r="H37" i="6"/>
  <c r="F37" i="6"/>
  <c r="E37" i="6"/>
  <c r="D37" i="6"/>
  <c r="C37" i="6"/>
  <c r="B37" i="6"/>
  <c r="M36" i="6"/>
  <c r="L36" i="6"/>
  <c r="K36" i="6"/>
  <c r="J36" i="6"/>
  <c r="I36" i="6"/>
  <c r="H36" i="6"/>
  <c r="F36" i="6"/>
  <c r="E36" i="6"/>
  <c r="D36" i="6"/>
  <c r="C36" i="6"/>
  <c r="B36" i="6"/>
  <c r="M35" i="6"/>
  <c r="L35" i="6"/>
  <c r="K35" i="6"/>
  <c r="J35" i="6"/>
  <c r="I35" i="6"/>
  <c r="H35" i="6"/>
  <c r="F35" i="6"/>
  <c r="E35" i="6"/>
  <c r="D35" i="6"/>
  <c r="C35" i="6"/>
  <c r="B35" i="6"/>
  <c r="M25" i="6"/>
  <c r="L25" i="6"/>
  <c r="L29" i="6" s="1"/>
  <c r="K25" i="6"/>
  <c r="K30" i="6" s="1"/>
  <c r="J25" i="6"/>
  <c r="J31" i="6" s="1"/>
  <c r="I25" i="6"/>
  <c r="I32" i="6" s="1"/>
  <c r="H25" i="6"/>
  <c r="H29" i="6" s="1"/>
  <c r="G25" i="6"/>
  <c r="F25" i="6"/>
  <c r="F31" i="6" s="1"/>
  <c r="E25" i="6"/>
  <c r="E32" i="6" s="1"/>
  <c r="D25" i="6"/>
  <c r="D29" i="6" s="1"/>
  <c r="C25" i="6"/>
  <c r="C30" i="6" s="1"/>
  <c r="B25" i="6"/>
  <c r="B31" i="6" s="1"/>
  <c r="N24" i="6"/>
  <c r="N23" i="6"/>
  <c r="N22" i="6"/>
  <c r="N21" i="6"/>
  <c r="N20" i="6"/>
  <c r="N19" i="6"/>
  <c r="M9" i="6"/>
  <c r="M15" i="6" s="1"/>
  <c r="L9" i="6"/>
  <c r="K9" i="6"/>
  <c r="K13" i="6" s="1"/>
  <c r="J9" i="6"/>
  <c r="I9" i="6"/>
  <c r="I15" i="6" s="1"/>
  <c r="H9" i="6"/>
  <c r="H16" i="6" s="1"/>
  <c r="G9" i="6"/>
  <c r="F9" i="6"/>
  <c r="E9" i="6"/>
  <c r="E15" i="6" s="1"/>
  <c r="D9" i="6"/>
  <c r="D16" i="6" s="1"/>
  <c r="C9" i="6"/>
  <c r="C13" i="6" s="1"/>
  <c r="B9" i="6"/>
  <c r="N8" i="6"/>
  <c r="N7" i="6"/>
  <c r="N6" i="6"/>
  <c r="N5" i="6"/>
  <c r="N4" i="6"/>
  <c r="N3" i="6"/>
  <c r="M40" i="4"/>
  <c r="L40" i="4"/>
  <c r="K40" i="4"/>
  <c r="J40" i="4"/>
  <c r="I40" i="4"/>
  <c r="H40" i="4"/>
  <c r="F40" i="4"/>
  <c r="E40" i="4"/>
  <c r="D40" i="4"/>
  <c r="C40" i="4"/>
  <c r="M39" i="4"/>
  <c r="L39" i="4"/>
  <c r="K39" i="4"/>
  <c r="J39" i="4"/>
  <c r="I39" i="4"/>
  <c r="H39" i="4"/>
  <c r="F39" i="4"/>
  <c r="E39" i="4"/>
  <c r="D39" i="4"/>
  <c r="C39" i="4"/>
  <c r="B39" i="4"/>
  <c r="M38" i="4"/>
  <c r="L38" i="4"/>
  <c r="K38" i="4"/>
  <c r="J38" i="4"/>
  <c r="I38" i="4"/>
  <c r="H38" i="4"/>
  <c r="F38" i="4"/>
  <c r="E38" i="4"/>
  <c r="D38" i="4"/>
  <c r="C38" i="4"/>
  <c r="B38" i="4"/>
  <c r="M37" i="4"/>
  <c r="L37" i="4"/>
  <c r="K37" i="4"/>
  <c r="J37" i="4"/>
  <c r="I37" i="4"/>
  <c r="H37" i="4"/>
  <c r="F37" i="4"/>
  <c r="E37" i="4"/>
  <c r="D37" i="4"/>
  <c r="C37" i="4"/>
  <c r="B37" i="4"/>
  <c r="M36" i="4"/>
  <c r="L36" i="4"/>
  <c r="K36" i="4"/>
  <c r="J36" i="4"/>
  <c r="I36" i="4"/>
  <c r="H36" i="4"/>
  <c r="F36" i="4"/>
  <c r="E36" i="4"/>
  <c r="D36" i="4"/>
  <c r="C36" i="4"/>
  <c r="B36" i="4"/>
  <c r="M35" i="4"/>
  <c r="L35" i="4"/>
  <c r="K35" i="4"/>
  <c r="J35" i="4"/>
  <c r="I35" i="4"/>
  <c r="H35" i="4"/>
  <c r="F35" i="4"/>
  <c r="E35" i="4"/>
  <c r="D35" i="4"/>
  <c r="C35" i="4"/>
  <c r="B35" i="4"/>
  <c r="M30" i="4"/>
  <c r="L29" i="4"/>
  <c r="K30" i="4"/>
  <c r="J31" i="4"/>
  <c r="I30" i="4"/>
  <c r="H29" i="4"/>
  <c r="F31" i="4"/>
  <c r="E30" i="4"/>
  <c r="D29" i="4"/>
  <c r="C30" i="4"/>
  <c r="B31" i="4"/>
  <c r="N24" i="4"/>
  <c r="N23" i="4"/>
  <c r="N22" i="4"/>
  <c r="N21" i="4"/>
  <c r="N20" i="4"/>
  <c r="N19" i="4"/>
  <c r="M9" i="4"/>
  <c r="M15" i="4" s="1"/>
  <c r="L9" i="4"/>
  <c r="L16" i="4" s="1"/>
  <c r="K9" i="4"/>
  <c r="K13" i="4" s="1"/>
  <c r="J9" i="4"/>
  <c r="J13" i="4" s="1"/>
  <c r="I9" i="4"/>
  <c r="I15" i="4" s="1"/>
  <c r="H9" i="4"/>
  <c r="H16" i="4" s="1"/>
  <c r="G9" i="4"/>
  <c r="F9" i="4"/>
  <c r="F11" i="4" s="1"/>
  <c r="E9" i="4"/>
  <c r="E15" i="4" s="1"/>
  <c r="D9" i="4"/>
  <c r="D16" i="4" s="1"/>
  <c r="C9" i="4"/>
  <c r="B9" i="4"/>
  <c r="N8" i="4"/>
  <c r="N7" i="4"/>
  <c r="N6" i="4"/>
  <c r="N5" i="4"/>
  <c r="N4" i="4"/>
  <c r="N3" i="4"/>
  <c r="M40" i="3"/>
  <c r="L40" i="3"/>
  <c r="K40" i="3"/>
  <c r="J40" i="3"/>
  <c r="I40" i="3"/>
  <c r="H40" i="3"/>
  <c r="F40" i="3"/>
  <c r="E40" i="3"/>
  <c r="D40" i="3"/>
  <c r="C40" i="3"/>
  <c r="B40" i="3"/>
  <c r="M39" i="3"/>
  <c r="L39" i="3"/>
  <c r="K39" i="3"/>
  <c r="J39" i="3"/>
  <c r="I39" i="3"/>
  <c r="H39" i="3"/>
  <c r="F39" i="3"/>
  <c r="E39" i="3"/>
  <c r="D39" i="3"/>
  <c r="C39" i="3"/>
  <c r="B39" i="3"/>
  <c r="M38" i="3"/>
  <c r="L38" i="3"/>
  <c r="K38" i="3"/>
  <c r="J38" i="3"/>
  <c r="I38" i="3"/>
  <c r="H38" i="3"/>
  <c r="F38" i="3"/>
  <c r="E38" i="3"/>
  <c r="D38" i="3"/>
  <c r="C38" i="3"/>
  <c r="B38" i="3"/>
  <c r="M37" i="3"/>
  <c r="L37" i="3"/>
  <c r="K37" i="3"/>
  <c r="J37" i="3"/>
  <c r="I37" i="3"/>
  <c r="H37" i="3"/>
  <c r="F37" i="3"/>
  <c r="E37" i="3"/>
  <c r="D37" i="3"/>
  <c r="C37" i="3"/>
  <c r="B37" i="3"/>
  <c r="M36" i="3"/>
  <c r="L36" i="3"/>
  <c r="K36" i="3"/>
  <c r="J36" i="3"/>
  <c r="I36" i="3"/>
  <c r="H36" i="3"/>
  <c r="F36" i="3"/>
  <c r="E36" i="3"/>
  <c r="D36" i="3"/>
  <c r="C36" i="3"/>
  <c r="B36" i="3"/>
  <c r="M35" i="3"/>
  <c r="L35" i="3"/>
  <c r="K35" i="3"/>
  <c r="J35" i="3"/>
  <c r="I35" i="3"/>
  <c r="H35" i="3"/>
  <c r="F35" i="3"/>
  <c r="E35" i="3"/>
  <c r="D35" i="3"/>
  <c r="C35" i="3"/>
  <c r="B35" i="3"/>
  <c r="M25" i="3"/>
  <c r="L25" i="3"/>
  <c r="L29" i="3" s="1"/>
  <c r="K25" i="3"/>
  <c r="K30" i="3" s="1"/>
  <c r="J25" i="3"/>
  <c r="J31" i="3" s="1"/>
  <c r="I25" i="3"/>
  <c r="I32" i="3" s="1"/>
  <c r="H25" i="3"/>
  <c r="H29" i="3" s="1"/>
  <c r="G25" i="3"/>
  <c r="F25" i="3"/>
  <c r="F31" i="3" s="1"/>
  <c r="E25" i="3"/>
  <c r="E32" i="3" s="1"/>
  <c r="D25" i="3"/>
  <c r="D29" i="3" s="1"/>
  <c r="C25" i="3"/>
  <c r="C30" i="3" s="1"/>
  <c r="B25" i="3"/>
  <c r="B31" i="3" s="1"/>
  <c r="N24" i="3"/>
  <c r="N23" i="3"/>
  <c r="N22" i="3"/>
  <c r="N21" i="3"/>
  <c r="N20" i="3"/>
  <c r="N19" i="3"/>
  <c r="M9" i="3"/>
  <c r="L9" i="3"/>
  <c r="L16" i="3" s="1"/>
  <c r="K9" i="3"/>
  <c r="J9" i="3"/>
  <c r="I9" i="3"/>
  <c r="H9" i="3"/>
  <c r="H16" i="3" s="1"/>
  <c r="G9" i="3"/>
  <c r="F9" i="3"/>
  <c r="F12" i="3" s="1"/>
  <c r="E9" i="3"/>
  <c r="D9" i="3"/>
  <c r="D16" i="3" s="1"/>
  <c r="C9" i="3"/>
  <c r="B9" i="3"/>
  <c r="N8" i="3"/>
  <c r="N7" i="3"/>
  <c r="N6" i="3"/>
  <c r="N5" i="3"/>
  <c r="N4" i="3"/>
  <c r="N3" i="3"/>
  <c r="J12" i="5" l="1"/>
  <c r="J10" i="5"/>
  <c r="J11" i="5"/>
  <c r="H23" i="5"/>
  <c r="H22" i="5"/>
  <c r="H21" i="5"/>
  <c r="M23" i="5"/>
  <c r="M21" i="5"/>
  <c r="M24" i="5" s="1"/>
  <c r="M22" i="5"/>
  <c r="J20" i="5"/>
  <c r="J22" i="5"/>
  <c r="J21" i="5"/>
  <c r="M12" i="5"/>
  <c r="M11" i="5"/>
  <c r="M10" i="5"/>
  <c r="K23" i="5"/>
  <c r="K22" i="5"/>
  <c r="K21" i="5"/>
  <c r="L16" i="6"/>
  <c r="L11" i="6"/>
  <c r="D54" i="1"/>
  <c r="D101" i="1" s="1"/>
  <c r="D107" i="1" s="1"/>
  <c r="D113" i="1" s="1"/>
  <c r="F56" i="1"/>
  <c r="F60" i="1" s="1"/>
  <c r="F103" i="1"/>
  <c r="F107" i="1" s="1"/>
  <c r="F109" i="1" s="1"/>
  <c r="G41" i="4"/>
  <c r="G14" i="4"/>
  <c r="G13" i="4"/>
  <c r="G16" i="4"/>
  <c r="G12" i="4"/>
  <c r="G15" i="4"/>
  <c r="G11" i="4"/>
  <c r="G29" i="3"/>
  <c r="G32" i="3"/>
  <c r="G28" i="3"/>
  <c r="G31" i="3"/>
  <c r="G27" i="3"/>
  <c r="G30" i="3"/>
  <c r="M20" i="5"/>
  <c r="L23" i="5"/>
  <c r="L22" i="5"/>
  <c r="L21" i="5"/>
  <c r="L12" i="5"/>
  <c r="L11" i="5"/>
  <c r="L10" i="5"/>
  <c r="K12" i="5"/>
  <c r="K11" i="5"/>
  <c r="K10" i="5"/>
  <c r="I23" i="5"/>
  <c r="I22" i="5"/>
  <c r="I21" i="5"/>
  <c r="I12" i="5"/>
  <c r="I11" i="5"/>
  <c r="I10" i="5"/>
  <c r="J9" i="5"/>
  <c r="G23" i="5"/>
  <c r="G20" i="5"/>
  <c r="I20" i="5"/>
  <c r="G41" i="3"/>
  <c r="G16" i="3"/>
  <c r="G12" i="3"/>
  <c r="G15" i="3"/>
  <c r="G11" i="3"/>
  <c r="G13" i="3"/>
  <c r="G14" i="3"/>
  <c r="G30" i="5"/>
  <c r="G12" i="5"/>
  <c r="G9" i="5"/>
  <c r="G31" i="6"/>
  <c r="G27" i="6"/>
  <c r="G30" i="6"/>
  <c r="G29" i="6"/>
  <c r="G32" i="6"/>
  <c r="G28" i="6"/>
  <c r="G15" i="6"/>
  <c r="G11" i="6"/>
  <c r="G14" i="6"/>
  <c r="G41" i="6"/>
  <c r="G13" i="6"/>
  <c r="G16" i="6"/>
  <c r="G12" i="6"/>
  <c r="G150" i="1"/>
  <c r="F155" i="1"/>
  <c r="K20" i="5"/>
  <c r="M32" i="3"/>
  <c r="M28" i="3"/>
  <c r="F151" i="1"/>
  <c r="F153" i="1"/>
  <c r="M68" i="1"/>
  <c r="M69" i="7"/>
  <c r="M32" i="6"/>
  <c r="M28" i="6"/>
  <c r="M27" i="4"/>
  <c r="L68" i="1"/>
  <c r="L69" i="7"/>
  <c r="L20" i="5"/>
  <c r="L13" i="4"/>
  <c r="K69" i="7"/>
  <c r="K68" i="1"/>
  <c r="K9" i="5"/>
  <c r="J68" i="1"/>
  <c r="J118" i="1"/>
  <c r="J123" i="1" s="1"/>
  <c r="J69" i="7"/>
  <c r="J41" i="6"/>
  <c r="J11" i="4"/>
  <c r="I68" i="1"/>
  <c r="I118" i="1"/>
  <c r="I123" i="1" s="1"/>
  <c r="I125" i="1" s="1"/>
  <c r="I69" i="7"/>
  <c r="I61" i="7"/>
  <c r="I73" i="7" s="1"/>
  <c r="I28" i="4"/>
  <c r="I32" i="4"/>
  <c r="H20" i="5"/>
  <c r="H68" i="1"/>
  <c r="H118" i="1"/>
  <c r="H123" i="1" s="1"/>
  <c r="H69" i="7"/>
  <c r="H28" i="4"/>
  <c r="G68" i="1"/>
  <c r="G118" i="1"/>
  <c r="G123" i="1" s="1"/>
  <c r="G130" i="1" s="1"/>
  <c r="G69" i="7"/>
  <c r="I60" i="1"/>
  <c r="L155" i="1"/>
  <c r="M151" i="1"/>
  <c r="J151" i="1"/>
  <c r="J153" i="1"/>
  <c r="H60" i="1"/>
  <c r="J152" i="1"/>
  <c r="B154" i="1"/>
  <c r="G60" i="1"/>
  <c r="B142" i="1"/>
  <c r="K60" i="1"/>
  <c r="M148" i="1"/>
  <c r="F68" i="1"/>
  <c r="F118" i="1"/>
  <c r="F123" i="1" s="1"/>
  <c r="F130" i="1" s="1"/>
  <c r="F69" i="7"/>
  <c r="F30" i="5"/>
  <c r="F41" i="6"/>
  <c r="F152" i="1"/>
  <c r="E60" i="1"/>
  <c r="E68" i="1"/>
  <c r="E69" i="7"/>
  <c r="E107" i="1"/>
  <c r="E113" i="1" s="1"/>
  <c r="E61" i="7"/>
  <c r="E20" i="5"/>
  <c r="E24" i="5" s="1"/>
  <c r="E27" i="4"/>
  <c r="E31" i="4"/>
  <c r="D68" i="1"/>
  <c r="D69" i="7"/>
  <c r="D118" i="1"/>
  <c r="D123" i="1" s="1"/>
  <c r="D20" i="5"/>
  <c r="D24" i="5" s="1"/>
  <c r="D13" i="4"/>
  <c r="C13" i="4"/>
  <c r="C41" i="4"/>
  <c r="C30" i="5"/>
  <c r="C27" i="6"/>
  <c r="N64" i="1"/>
  <c r="C69" i="7"/>
  <c r="C68" i="1"/>
  <c r="N57" i="7"/>
  <c r="C60" i="1"/>
  <c r="C16" i="4"/>
  <c r="C61" i="7"/>
  <c r="C74" i="7" s="1"/>
  <c r="M60" i="1"/>
  <c r="C104" i="1"/>
  <c r="C107" i="1" s="1"/>
  <c r="C111" i="1" s="1"/>
  <c r="F61" i="7"/>
  <c r="F75" i="7" s="1"/>
  <c r="H61" i="7"/>
  <c r="H75" i="7" s="1"/>
  <c r="J61" i="7"/>
  <c r="J75" i="7" s="1"/>
  <c r="K61" i="7"/>
  <c r="K75" i="7" s="1"/>
  <c r="L61" i="7"/>
  <c r="M61" i="7"/>
  <c r="M75" i="7" s="1"/>
  <c r="G104" i="1"/>
  <c r="G107" i="1" s="1"/>
  <c r="G109" i="1" s="1"/>
  <c r="K105" i="1"/>
  <c r="K107" i="1" s="1"/>
  <c r="K109" i="1" s="1"/>
  <c r="J60" i="1"/>
  <c r="H107" i="1"/>
  <c r="H114" i="1" s="1"/>
  <c r="I107" i="1"/>
  <c r="N57" i="1"/>
  <c r="L60" i="1"/>
  <c r="N58" i="1"/>
  <c r="N59" i="1"/>
  <c r="D61" i="7"/>
  <c r="D75" i="7" s="1"/>
  <c r="D60" i="1"/>
  <c r="M150" i="1"/>
  <c r="K152" i="1"/>
  <c r="J154" i="1"/>
  <c r="C155" i="1"/>
  <c r="L151" i="1"/>
  <c r="D153" i="1"/>
  <c r="H154" i="1"/>
  <c r="I151" i="1"/>
  <c r="M152" i="1"/>
  <c r="E154" i="1"/>
  <c r="F148" i="1"/>
  <c r="D150" i="1"/>
  <c r="E148" i="1"/>
  <c r="D140" i="1"/>
  <c r="E150" i="1"/>
  <c r="F154" i="1"/>
  <c r="J148" i="1"/>
  <c r="B104" i="1"/>
  <c r="G151" i="1"/>
  <c r="C154" i="1"/>
  <c r="E151" i="1"/>
  <c r="I152" i="1"/>
  <c r="M153" i="1"/>
  <c r="I154" i="1"/>
  <c r="G153" i="1"/>
  <c r="K154" i="1"/>
  <c r="N147" i="1"/>
  <c r="G148" i="1"/>
  <c r="G140" i="1"/>
  <c r="K155" i="1"/>
  <c r="C151" i="1"/>
  <c r="G152" i="1"/>
  <c r="K153" i="1"/>
  <c r="I148" i="1"/>
  <c r="E153" i="1"/>
  <c r="K140" i="1"/>
  <c r="E152" i="1"/>
  <c r="I153" i="1"/>
  <c r="M154" i="1"/>
  <c r="H148" i="1"/>
  <c r="K151" i="1"/>
  <c r="C153" i="1"/>
  <c r="B155" i="1"/>
  <c r="C140" i="1"/>
  <c r="E140" i="1"/>
  <c r="I150" i="1"/>
  <c r="D155" i="1"/>
  <c r="N146" i="1"/>
  <c r="E155" i="1"/>
  <c r="J150" i="1"/>
  <c r="N144" i="1"/>
  <c r="F140" i="1"/>
  <c r="N138" i="1"/>
  <c r="H150" i="1"/>
  <c r="I140" i="1"/>
  <c r="H151" i="1"/>
  <c r="L152" i="1"/>
  <c r="D154" i="1"/>
  <c r="H155" i="1"/>
  <c r="M140" i="1"/>
  <c r="C148" i="1"/>
  <c r="I155" i="1"/>
  <c r="N136" i="1"/>
  <c r="N139" i="1"/>
  <c r="N135" i="1"/>
  <c r="J140" i="1"/>
  <c r="C150" i="1"/>
  <c r="L148" i="1"/>
  <c r="D152" i="1"/>
  <c r="H153" i="1"/>
  <c r="L154" i="1"/>
  <c r="K148" i="1"/>
  <c r="G154" i="1"/>
  <c r="N143" i="1"/>
  <c r="N137" i="1"/>
  <c r="D151" i="1"/>
  <c r="H152" i="1"/>
  <c r="L153" i="1"/>
  <c r="M155" i="1"/>
  <c r="N145" i="1"/>
  <c r="H140" i="1"/>
  <c r="L140" i="1"/>
  <c r="D148" i="1"/>
  <c r="C152" i="1"/>
  <c r="F41" i="4"/>
  <c r="J41" i="4"/>
  <c r="D11" i="4"/>
  <c r="L11" i="4"/>
  <c r="H12" i="4"/>
  <c r="F13" i="4"/>
  <c r="D15" i="4"/>
  <c r="D28" i="4"/>
  <c r="L28" i="4"/>
  <c r="I29" i="4"/>
  <c r="I31" i="4"/>
  <c r="M32" i="4"/>
  <c r="C12" i="4"/>
  <c r="K12" i="4"/>
  <c r="H13" i="4"/>
  <c r="H15" i="4"/>
  <c r="K16" i="4"/>
  <c r="I27" i="4"/>
  <c r="E28" i="4"/>
  <c r="C29" i="4"/>
  <c r="K29" i="4"/>
  <c r="M31" i="4"/>
  <c r="N35" i="4"/>
  <c r="H11" i="4"/>
  <c r="D12" i="4"/>
  <c r="L12" i="4"/>
  <c r="L15" i="4"/>
  <c r="C27" i="4"/>
  <c r="K27" i="4"/>
  <c r="E29" i="4"/>
  <c r="M29" i="4"/>
  <c r="E32" i="4"/>
  <c r="F11" i="6"/>
  <c r="N36" i="6"/>
  <c r="N40" i="6"/>
  <c r="N38" i="6"/>
  <c r="J11" i="6"/>
  <c r="N39" i="6"/>
  <c r="K27" i="6"/>
  <c r="B101" i="1"/>
  <c r="E9" i="5"/>
  <c r="F23" i="5"/>
  <c r="I9" i="5"/>
  <c r="J23" i="5"/>
  <c r="M9" i="5"/>
  <c r="C12" i="5"/>
  <c r="D12" i="5"/>
  <c r="E30" i="5"/>
  <c r="F12" i="5"/>
  <c r="H30" i="5"/>
  <c r="I30" i="5"/>
  <c r="J30" i="5"/>
  <c r="K30" i="5"/>
  <c r="L30" i="5"/>
  <c r="M30" i="5"/>
  <c r="D30" i="5"/>
  <c r="F20" i="5"/>
  <c r="N29" i="5"/>
  <c r="L9" i="5"/>
  <c r="N26" i="5"/>
  <c r="N45" i="1"/>
  <c r="N51" i="1" s="1"/>
  <c r="B117" i="1"/>
  <c r="N67" i="1"/>
  <c r="B122" i="1"/>
  <c r="N122" i="1" s="1"/>
  <c r="N18" i="5"/>
  <c r="B20" i="5"/>
  <c r="B12" i="5"/>
  <c r="B9" i="5"/>
  <c r="B30" i="5"/>
  <c r="N7" i="5"/>
  <c r="N10" i="5" s="1"/>
  <c r="N37" i="6"/>
  <c r="B41" i="6"/>
  <c r="N25" i="6"/>
  <c r="N28" i="6" s="1"/>
  <c r="N9" i="6"/>
  <c r="N16" i="6" s="1"/>
  <c r="B11" i="6"/>
  <c r="N65" i="1"/>
  <c r="N51" i="7"/>
  <c r="N68" i="7"/>
  <c r="N59" i="7"/>
  <c r="B105" i="1"/>
  <c r="N43" i="7"/>
  <c r="N67" i="7"/>
  <c r="N66" i="7"/>
  <c r="N34" i="7"/>
  <c r="N26" i="7"/>
  <c r="B106" i="1"/>
  <c r="N106" i="1" s="1"/>
  <c r="N58" i="7"/>
  <c r="N66" i="1"/>
  <c r="N17" i="7"/>
  <c r="B119" i="1"/>
  <c r="N119" i="1" s="1"/>
  <c r="N65" i="7"/>
  <c r="N64" i="7"/>
  <c r="N63" i="1"/>
  <c r="B69" i="7"/>
  <c r="N63" i="7"/>
  <c r="N60" i="7"/>
  <c r="N9" i="7"/>
  <c r="N56" i="7"/>
  <c r="N55" i="1"/>
  <c r="N55" i="7"/>
  <c r="B61" i="7"/>
  <c r="B71" i="7" s="1"/>
  <c r="N40" i="4"/>
  <c r="N39" i="4"/>
  <c r="N38" i="4"/>
  <c r="N37" i="4"/>
  <c r="N25" i="4"/>
  <c r="N27" i="4" s="1"/>
  <c r="N36" i="4"/>
  <c r="B41" i="4"/>
  <c r="B11" i="4"/>
  <c r="B13" i="4"/>
  <c r="B153" i="1"/>
  <c r="B151" i="1"/>
  <c r="B134" i="1"/>
  <c r="B17" i="1"/>
  <c r="C20" i="5"/>
  <c r="C23" i="5"/>
  <c r="J107" i="1"/>
  <c r="J113" i="1" s="1"/>
  <c r="B103" i="1"/>
  <c r="L107" i="1"/>
  <c r="L112" i="1" s="1"/>
  <c r="N9" i="1"/>
  <c r="B85" i="1"/>
  <c r="B60" i="1"/>
  <c r="N54" i="1"/>
  <c r="N11" i="1"/>
  <c r="N17" i="1" s="1"/>
  <c r="B68" i="1"/>
  <c r="N62" i="1"/>
  <c r="M107" i="1"/>
  <c r="M111" i="1" s="1"/>
  <c r="N120" i="1"/>
  <c r="N121" i="1"/>
  <c r="C123" i="1"/>
  <c r="C128" i="1" s="1"/>
  <c r="K123" i="1"/>
  <c r="K130" i="1" s="1"/>
  <c r="L123" i="1"/>
  <c r="L125" i="1" s="1"/>
  <c r="N26" i="1"/>
  <c r="B77" i="1"/>
  <c r="N71" i="1"/>
  <c r="N77" i="1" s="1"/>
  <c r="B98" i="1"/>
  <c r="N94" i="1"/>
  <c r="N98" i="1" s="1"/>
  <c r="N102" i="1"/>
  <c r="B43" i="1"/>
  <c r="N37" i="1"/>
  <c r="N43" i="1" s="1"/>
  <c r="B51" i="1"/>
  <c r="N85" i="1"/>
  <c r="E123" i="1"/>
  <c r="M123" i="1"/>
  <c r="M125" i="1" s="1"/>
  <c r="B26" i="1"/>
  <c r="N34" i="1"/>
  <c r="B34" i="1"/>
  <c r="E12" i="6"/>
  <c r="I12" i="6"/>
  <c r="M12" i="6"/>
  <c r="D13" i="6"/>
  <c r="H13" i="6"/>
  <c r="L13" i="6"/>
  <c r="C14" i="6"/>
  <c r="K14" i="6"/>
  <c r="B15" i="6"/>
  <c r="F15" i="6"/>
  <c r="J15" i="6"/>
  <c r="E16" i="6"/>
  <c r="I16" i="6"/>
  <c r="M16" i="6"/>
  <c r="C41" i="6"/>
  <c r="K41" i="6"/>
  <c r="B28" i="6"/>
  <c r="F28" i="6"/>
  <c r="J28" i="6"/>
  <c r="E29" i="6"/>
  <c r="I29" i="6"/>
  <c r="M29" i="6"/>
  <c r="D30" i="6"/>
  <c r="H30" i="6"/>
  <c r="L30" i="6"/>
  <c r="C31" i="6"/>
  <c r="K31" i="6"/>
  <c r="B32" i="6"/>
  <c r="F32" i="6"/>
  <c r="J32" i="6"/>
  <c r="C11" i="6"/>
  <c r="K11" i="6"/>
  <c r="B12" i="6"/>
  <c r="F12" i="6"/>
  <c r="J12" i="6"/>
  <c r="E13" i="6"/>
  <c r="I13" i="6"/>
  <c r="M13" i="6"/>
  <c r="D14" i="6"/>
  <c r="H14" i="6"/>
  <c r="L14" i="6"/>
  <c r="C15" i="6"/>
  <c r="K15" i="6"/>
  <c r="B16" i="6"/>
  <c r="F16" i="6"/>
  <c r="J16" i="6"/>
  <c r="D41" i="6"/>
  <c r="H41" i="6"/>
  <c r="L41" i="6"/>
  <c r="D27" i="6"/>
  <c r="H27" i="6"/>
  <c r="L27" i="6"/>
  <c r="C28" i="6"/>
  <c r="K28" i="6"/>
  <c r="B29" i="6"/>
  <c r="F29" i="6"/>
  <c r="J29" i="6"/>
  <c r="E30" i="6"/>
  <c r="I30" i="6"/>
  <c r="M30" i="6"/>
  <c r="D31" i="6"/>
  <c r="H31" i="6"/>
  <c r="L31" i="6"/>
  <c r="C32" i="6"/>
  <c r="K32" i="6"/>
  <c r="D11" i="6"/>
  <c r="H11" i="6"/>
  <c r="C12" i="6"/>
  <c r="K12" i="6"/>
  <c r="B13" i="6"/>
  <c r="F13" i="6"/>
  <c r="J13" i="6"/>
  <c r="E14" i="6"/>
  <c r="I14" i="6"/>
  <c r="M14" i="6"/>
  <c r="D15" i="6"/>
  <c r="H15" i="6"/>
  <c r="L15" i="6"/>
  <c r="C16" i="6"/>
  <c r="K16" i="6"/>
  <c r="E41" i="6"/>
  <c r="I41" i="6"/>
  <c r="M41" i="6"/>
  <c r="E27" i="6"/>
  <c r="I27" i="6"/>
  <c r="M27" i="6"/>
  <c r="D28" i="6"/>
  <c r="H28" i="6"/>
  <c r="L28" i="6"/>
  <c r="C29" i="6"/>
  <c r="K29" i="6"/>
  <c r="B30" i="6"/>
  <c r="F30" i="6"/>
  <c r="J30" i="6"/>
  <c r="E31" i="6"/>
  <c r="I31" i="6"/>
  <c r="M31" i="6"/>
  <c r="D32" i="6"/>
  <c r="H32" i="6"/>
  <c r="L32" i="6"/>
  <c r="N35" i="6"/>
  <c r="E11" i="6"/>
  <c r="I11" i="6"/>
  <c r="M11" i="6"/>
  <c r="D12" i="6"/>
  <c r="H12" i="6"/>
  <c r="L12" i="6"/>
  <c r="B14" i="6"/>
  <c r="F14" i="6"/>
  <c r="J14" i="6"/>
  <c r="B27" i="6"/>
  <c r="F27" i="6"/>
  <c r="J27" i="6"/>
  <c r="E28" i="6"/>
  <c r="I28" i="6"/>
  <c r="M14" i="4"/>
  <c r="E12" i="4"/>
  <c r="M12" i="4"/>
  <c r="C14" i="4"/>
  <c r="K14" i="4"/>
  <c r="B15" i="4"/>
  <c r="F15" i="4"/>
  <c r="J15" i="4"/>
  <c r="E16" i="4"/>
  <c r="I16" i="4"/>
  <c r="M16" i="4"/>
  <c r="K41" i="4"/>
  <c r="B28" i="4"/>
  <c r="F28" i="4"/>
  <c r="J28" i="4"/>
  <c r="D30" i="4"/>
  <c r="H30" i="4"/>
  <c r="L30" i="4"/>
  <c r="C31" i="4"/>
  <c r="K31" i="4"/>
  <c r="B32" i="4"/>
  <c r="F32" i="4"/>
  <c r="J32" i="4"/>
  <c r="I12" i="4"/>
  <c r="C11" i="4"/>
  <c r="K11" i="4"/>
  <c r="B12" i="4"/>
  <c r="F12" i="4"/>
  <c r="J12" i="4"/>
  <c r="E13" i="4"/>
  <c r="I13" i="4"/>
  <c r="M13" i="4"/>
  <c r="D14" i="4"/>
  <c r="H14" i="4"/>
  <c r="L14" i="4"/>
  <c r="C15" i="4"/>
  <c r="K15" i="4"/>
  <c r="B16" i="4"/>
  <c r="F16" i="4"/>
  <c r="J16" i="4"/>
  <c r="D41" i="4"/>
  <c r="H41" i="4"/>
  <c r="L41" i="4"/>
  <c r="D27" i="4"/>
  <c r="H27" i="4"/>
  <c r="L27" i="4"/>
  <c r="C28" i="4"/>
  <c r="K28" i="4"/>
  <c r="B29" i="4"/>
  <c r="F29" i="4"/>
  <c r="J29" i="4"/>
  <c r="D31" i="4"/>
  <c r="H31" i="4"/>
  <c r="L31" i="4"/>
  <c r="C32" i="4"/>
  <c r="K32" i="4"/>
  <c r="I14" i="4"/>
  <c r="E41" i="4"/>
  <c r="I41" i="4"/>
  <c r="M41" i="4"/>
  <c r="B30" i="4"/>
  <c r="F30" i="4"/>
  <c r="J30" i="4"/>
  <c r="D32" i="4"/>
  <c r="H32" i="4"/>
  <c r="L32" i="4"/>
  <c r="E14" i="4"/>
  <c r="N9" i="4"/>
  <c r="N16" i="4" s="1"/>
  <c r="E11" i="4"/>
  <c r="I11" i="4"/>
  <c r="M11" i="4"/>
  <c r="B14" i="4"/>
  <c r="F14" i="4"/>
  <c r="J14" i="4"/>
  <c r="B27" i="4"/>
  <c r="F27" i="4"/>
  <c r="J27" i="4"/>
  <c r="H13" i="3"/>
  <c r="E31" i="3"/>
  <c r="N36" i="3"/>
  <c r="N40" i="3"/>
  <c r="D15" i="3"/>
  <c r="E27" i="3"/>
  <c r="M31" i="3"/>
  <c r="B41" i="3"/>
  <c r="F41" i="3"/>
  <c r="J41" i="3"/>
  <c r="D11" i="3"/>
  <c r="L15" i="3"/>
  <c r="M27" i="3"/>
  <c r="N38" i="3"/>
  <c r="L11" i="3"/>
  <c r="I29" i="3"/>
  <c r="J11" i="3"/>
  <c r="N37" i="3"/>
  <c r="F11" i="3"/>
  <c r="B13" i="3"/>
  <c r="J13" i="3"/>
  <c r="F15" i="3"/>
  <c r="N35" i="3"/>
  <c r="N39" i="3"/>
  <c r="C29" i="3"/>
  <c r="K29" i="3"/>
  <c r="H11" i="3"/>
  <c r="D13" i="3"/>
  <c r="L13" i="3"/>
  <c r="H15" i="3"/>
  <c r="I27" i="3"/>
  <c r="E29" i="3"/>
  <c r="M29" i="3"/>
  <c r="I31" i="3"/>
  <c r="F13" i="3"/>
  <c r="J15" i="3"/>
  <c r="C27" i="3"/>
  <c r="K27" i="3"/>
  <c r="C31" i="3"/>
  <c r="K31" i="3"/>
  <c r="B11" i="3"/>
  <c r="B15" i="3"/>
  <c r="N9" i="3"/>
  <c r="N16" i="3" s="1"/>
  <c r="E15" i="3"/>
  <c r="E11" i="3"/>
  <c r="E41" i="3"/>
  <c r="E14" i="3"/>
  <c r="E13" i="3"/>
  <c r="E16" i="3"/>
  <c r="E12" i="3"/>
  <c r="I15" i="3"/>
  <c r="I11" i="3"/>
  <c r="I41" i="3"/>
  <c r="I14" i="3"/>
  <c r="I13" i="3"/>
  <c r="I16" i="3"/>
  <c r="I12" i="3"/>
  <c r="M15" i="3"/>
  <c r="M11" i="3"/>
  <c r="M41" i="3"/>
  <c r="M14" i="3"/>
  <c r="M13" i="3"/>
  <c r="M16" i="3"/>
  <c r="M12" i="3"/>
  <c r="C13" i="3"/>
  <c r="C16" i="3"/>
  <c r="C12" i="3"/>
  <c r="C15" i="3"/>
  <c r="C11" i="3"/>
  <c r="C41" i="3"/>
  <c r="C14" i="3"/>
  <c r="K13" i="3"/>
  <c r="K16" i="3"/>
  <c r="K12" i="3"/>
  <c r="K15" i="3"/>
  <c r="K11" i="3"/>
  <c r="K41" i="3"/>
  <c r="K14" i="3"/>
  <c r="B28" i="3"/>
  <c r="F28" i="3"/>
  <c r="J28" i="3"/>
  <c r="D30" i="3"/>
  <c r="H30" i="3"/>
  <c r="L30" i="3"/>
  <c r="B32" i="3"/>
  <c r="F32" i="3"/>
  <c r="J32" i="3"/>
  <c r="B12" i="3"/>
  <c r="J12" i="3"/>
  <c r="D14" i="3"/>
  <c r="H14" i="3"/>
  <c r="L14" i="3"/>
  <c r="B16" i="3"/>
  <c r="F16" i="3"/>
  <c r="J16" i="3"/>
  <c r="D41" i="3"/>
  <c r="H41" i="3"/>
  <c r="L41" i="3"/>
  <c r="D27" i="3"/>
  <c r="H27" i="3"/>
  <c r="L27" i="3"/>
  <c r="C28" i="3"/>
  <c r="K28" i="3"/>
  <c r="B29" i="3"/>
  <c r="F29" i="3"/>
  <c r="J29" i="3"/>
  <c r="E30" i="3"/>
  <c r="I30" i="3"/>
  <c r="M30" i="3"/>
  <c r="D31" i="3"/>
  <c r="H31" i="3"/>
  <c r="L31" i="3"/>
  <c r="C32" i="3"/>
  <c r="K32" i="3"/>
  <c r="N25" i="3"/>
  <c r="N28" i="3" s="1"/>
  <c r="D28" i="3"/>
  <c r="H28" i="3"/>
  <c r="L28" i="3"/>
  <c r="B30" i="3"/>
  <c r="F30" i="3"/>
  <c r="J30" i="3"/>
  <c r="D32" i="3"/>
  <c r="H32" i="3"/>
  <c r="L32" i="3"/>
  <c r="D12" i="3"/>
  <c r="H12" i="3"/>
  <c r="L12" i="3"/>
  <c r="B14" i="3"/>
  <c r="F14" i="3"/>
  <c r="J14" i="3"/>
  <c r="B27" i="3"/>
  <c r="F27" i="3"/>
  <c r="J27" i="3"/>
  <c r="E28" i="3"/>
  <c r="I28" i="3"/>
  <c r="N56" i="1" l="1"/>
  <c r="J24" i="5"/>
  <c r="H24" i="5"/>
  <c r="K24" i="5"/>
  <c r="N103" i="1"/>
  <c r="D71" i="7"/>
  <c r="G17" i="4"/>
  <c r="F17" i="3"/>
  <c r="G17" i="3"/>
  <c r="G33" i="3"/>
  <c r="L24" i="5"/>
  <c r="K33" i="3"/>
  <c r="I24" i="5"/>
  <c r="N20" i="5"/>
  <c r="N22" i="5"/>
  <c r="N21" i="5"/>
  <c r="N9" i="5"/>
  <c r="N11" i="5"/>
  <c r="G24" i="5"/>
  <c r="G33" i="6"/>
  <c r="G17" i="6"/>
  <c r="M17" i="6"/>
  <c r="M33" i="6"/>
  <c r="M33" i="4"/>
  <c r="M17" i="4"/>
  <c r="M33" i="3"/>
  <c r="M17" i="3"/>
  <c r="L33" i="6"/>
  <c r="L17" i="6"/>
  <c r="L33" i="4"/>
  <c r="L17" i="4"/>
  <c r="L33" i="3"/>
  <c r="L17" i="3"/>
  <c r="K33" i="6"/>
  <c r="K17" i="6"/>
  <c r="K33" i="4"/>
  <c r="K17" i="4"/>
  <c r="K17" i="3"/>
  <c r="J33" i="6"/>
  <c r="J17" i="6"/>
  <c r="J156" i="1"/>
  <c r="J33" i="4"/>
  <c r="J17" i="4"/>
  <c r="J33" i="3"/>
  <c r="J17" i="3"/>
  <c r="I71" i="7"/>
  <c r="I72" i="7"/>
  <c r="I76" i="7"/>
  <c r="I75" i="7"/>
  <c r="I74" i="7"/>
  <c r="I17" i="6"/>
  <c r="I33" i="6"/>
  <c r="I33" i="4"/>
  <c r="I17" i="4"/>
  <c r="I33" i="3"/>
  <c r="I17" i="3"/>
  <c r="H33" i="6"/>
  <c r="H17" i="6"/>
  <c r="H33" i="4"/>
  <c r="H17" i="4"/>
  <c r="H33" i="3"/>
  <c r="H17" i="3"/>
  <c r="H156" i="1"/>
  <c r="I109" i="1"/>
  <c r="I111" i="1"/>
  <c r="N118" i="1"/>
  <c r="F24" i="5"/>
  <c r="F33" i="6"/>
  <c r="F17" i="6"/>
  <c r="F33" i="4"/>
  <c r="F17" i="4"/>
  <c r="F33" i="3"/>
  <c r="F156" i="1"/>
  <c r="E76" i="7"/>
  <c r="E72" i="7"/>
  <c r="E75" i="7"/>
  <c r="E74" i="7"/>
  <c r="E73" i="7"/>
  <c r="E71" i="7"/>
  <c r="E33" i="6"/>
  <c r="E17" i="6"/>
  <c r="E33" i="4"/>
  <c r="E156" i="1"/>
  <c r="E17" i="4"/>
  <c r="E17" i="3"/>
  <c r="D76" i="7"/>
  <c r="D74" i="7"/>
  <c r="D33" i="6"/>
  <c r="D17" i="6"/>
  <c r="D33" i="4"/>
  <c r="D17" i="4"/>
  <c r="D17" i="3"/>
  <c r="D33" i="3"/>
  <c r="C24" i="5"/>
  <c r="N31" i="6"/>
  <c r="N32" i="6"/>
  <c r="C33" i="6"/>
  <c r="C17" i="6"/>
  <c r="N11" i="6"/>
  <c r="N12" i="6"/>
  <c r="N28" i="4"/>
  <c r="C33" i="4"/>
  <c r="N31" i="4"/>
  <c r="N32" i="4"/>
  <c r="N12" i="4"/>
  <c r="C17" i="4"/>
  <c r="C33" i="3"/>
  <c r="C17" i="3"/>
  <c r="N11" i="3"/>
  <c r="N13" i="3"/>
  <c r="N14" i="3"/>
  <c r="K73" i="7"/>
  <c r="K74" i="7"/>
  <c r="K76" i="7"/>
  <c r="K72" i="7"/>
  <c r="K71" i="7"/>
  <c r="H73" i="7"/>
  <c r="H76" i="7"/>
  <c r="H72" i="7"/>
  <c r="H71" i="7"/>
  <c r="H74" i="7"/>
  <c r="N105" i="1"/>
  <c r="N104" i="1"/>
  <c r="D72" i="7"/>
  <c r="D73" i="7"/>
  <c r="J73" i="7"/>
  <c r="J71" i="7"/>
  <c r="J76" i="7"/>
  <c r="J72" i="7"/>
  <c r="J74" i="7"/>
  <c r="L73" i="7"/>
  <c r="L76" i="7"/>
  <c r="L72" i="7"/>
  <c r="L71" i="7"/>
  <c r="L74" i="7"/>
  <c r="M73" i="7"/>
  <c r="M76" i="7"/>
  <c r="M72" i="7"/>
  <c r="M71" i="7"/>
  <c r="M74" i="7"/>
  <c r="F73" i="7"/>
  <c r="F76" i="7"/>
  <c r="F72" i="7"/>
  <c r="F71" i="7"/>
  <c r="F74" i="7"/>
  <c r="L75" i="7"/>
  <c r="C76" i="7"/>
  <c r="C73" i="7"/>
  <c r="C72" i="7"/>
  <c r="C71" i="7"/>
  <c r="C75" i="7"/>
  <c r="L156" i="1"/>
  <c r="D156" i="1"/>
  <c r="N60" i="1"/>
  <c r="N155" i="1"/>
  <c r="M156" i="1"/>
  <c r="K156" i="1"/>
  <c r="I156" i="1"/>
  <c r="N152" i="1"/>
  <c r="C156" i="1"/>
  <c r="G156" i="1"/>
  <c r="N153" i="1"/>
  <c r="N154" i="1"/>
  <c r="N151" i="1"/>
  <c r="N30" i="3"/>
  <c r="N29" i="3"/>
  <c r="N12" i="3"/>
  <c r="N32" i="3"/>
  <c r="N27" i="3"/>
  <c r="N15" i="3"/>
  <c r="N31" i="3"/>
  <c r="N29" i="4"/>
  <c r="N30" i="4"/>
  <c r="N15" i="4"/>
  <c r="N14" i="4"/>
  <c r="N13" i="4"/>
  <c r="N11" i="4"/>
  <c r="N30" i="6"/>
  <c r="N29" i="6"/>
  <c r="N27" i="6"/>
  <c r="N13" i="6"/>
  <c r="N14" i="6"/>
  <c r="N15" i="6"/>
  <c r="J112" i="1"/>
  <c r="N12" i="5"/>
  <c r="N23" i="5"/>
  <c r="N41" i="4"/>
  <c r="N30" i="5"/>
  <c r="B24" i="5"/>
  <c r="N41" i="6"/>
  <c r="B17" i="6"/>
  <c r="N68" i="1"/>
  <c r="N69" i="7"/>
  <c r="N61" i="7"/>
  <c r="B75" i="7"/>
  <c r="B76" i="7"/>
  <c r="B74" i="7"/>
  <c r="B73" i="7"/>
  <c r="B72" i="7"/>
  <c r="B17" i="4"/>
  <c r="B17" i="3"/>
  <c r="N134" i="1"/>
  <c r="N140" i="1" s="1"/>
  <c r="B140" i="1"/>
  <c r="N142" i="1"/>
  <c r="B148" i="1"/>
  <c r="B150" i="1"/>
  <c r="L130" i="1"/>
  <c r="E114" i="1"/>
  <c r="B107" i="1"/>
  <c r="B111" i="1" s="1"/>
  <c r="L109" i="1"/>
  <c r="L113" i="1"/>
  <c r="E109" i="1"/>
  <c r="E110" i="1"/>
  <c r="E112" i="1"/>
  <c r="E111" i="1"/>
  <c r="C130" i="1"/>
  <c r="C126" i="1"/>
  <c r="C127" i="1"/>
  <c r="C129" i="1"/>
  <c r="L111" i="1"/>
  <c r="L110" i="1"/>
  <c r="L114" i="1"/>
  <c r="J110" i="1"/>
  <c r="J111" i="1"/>
  <c r="J109" i="1"/>
  <c r="J114" i="1"/>
  <c r="F113" i="1"/>
  <c r="K112" i="1"/>
  <c r="D109" i="1"/>
  <c r="K111" i="1"/>
  <c r="F114" i="1"/>
  <c r="F110" i="1"/>
  <c r="F111" i="1"/>
  <c r="F112" i="1"/>
  <c r="H113" i="1"/>
  <c r="K113" i="1"/>
  <c r="C125" i="1"/>
  <c r="D111" i="1"/>
  <c r="G128" i="1"/>
  <c r="G126" i="1"/>
  <c r="C113" i="1"/>
  <c r="D114" i="1"/>
  <c r="G111" i="1"/>
  <c r="G113" i="1"/>
  <c r="N101" i="1"/>
  <c r="H128" i="1"/>
  <c r="H129" i="1"/>
  <c r="H126" i="1"/>
  <c r="H127" i="1"/>
  <c r="E127" i="1"/>
  <c r="E130" i="1"/>
  <c r="E128" i="1"/>
  <c r="E129" i="1"/>
  <c r="E126" i="1"/>
  <c r="F129" i="1"/>
  <c r="F128" i="1"/>
  <c r="F127" i="1"/>
  <c r="F126" i="1"/>
  <c r="G127" i="1"/>
  <c r="D127" i="1"/>
  <c r="D128" i="1"/>
  <c r="D129" i="1"/>
  <c r="D126" i="1"/>
  <c r="M114" i="1"/>
  <c r="M110" i="1"/>
  <c r="M112" i="1"/>
  <c r="M113" i="1"/>
  <c r="D130" i="1"/>
  <c r="H110" i="1"/>
  <c r="H112" i="1"/>
  <c r="H125" i="1"/>
  <c r="G125" i="1"/>
  <c r="M126" i="1"/>
  <c r="M129" i="1"/>
  <c r="M127" i="1"/>
  <c r="M130" i="1"/>
  <c r="M128" i="1"/>
  <c r="C109" i="1"/>
  <c r="C114" i="1"/>
  <c r="C110" i="1"/>
  <c r="F125" i="1"/>
  <c r="C112" i="1"/>
  <c r="L129" i="1"/>
  <c r="L126" i="1"/>
  <c r="L127" i="1"/>
  <c r="L128" i="1"/>
  <c r="K129" i="1"/>
  <c r="H109" i="1"/>
  <c r="N117" i="1"/>
  <c r="B123" i="1"/>
  <c r="B125" i="1" s="1"/>
  <c r="K126" i="1"/>
  <c r="H111" i="1"/>
  <c r="I114" i="1"/>
  <c r="I110" i="1"/>
  <c r="I112" i="1"/>
  <c r="I113" i="1"/>
  <c r="J129" i="1"/>
  <c r="J128" i="1"/>
  <c r="J127" i="1"/>
  <c r="J126" i="1"/>
  <c r="I130" i="1"/>
  <c r="I128" i="1"/>
  <c r="I126" i="1"/>
  <c r="I129" i="1"/>
  <c r="I127" i="1"/>
  <c r="G110" i="1"/>
  <c r="G114" i="1"/>
  <c r="J125" i="1"/>
  <c r="K127" i="1"/>
  <c r="E125" i="1"/>
  <c r="G112" i="1"/>
  <c r="K128" i="1"/>
  <c r="D125" i="1"/>
  <c r="K125" i="1"/>
  <c r="H130" i="1"/>
  <c r="M109" i="1"/>
  <c r="G129" i="1"/>
  <c r="J130" i="1"/>
  <c r="K110" i="1"/>
  <c r="K114" i="1"/>
  <c r="D112" i="1"/>
  <c r="D110" i="1"/>
  <c r="E33" i="3"/>
  <c r="B33" i="6"/>
  <c r="B33" i="4"/>
  <c r="B33" i="3"/>
  <c r="N41" i="3"/>
  <c r="N24" i="5" l="1"/>
  <c r="M77" i="7"/>
  <c r="M131" i="1"/>
  <c r="M115" i="1"/>
  <c r="L77" i="7"/>
  <c r="L131" i="1"/>
  <c r="L115" i="1"/>
  <c r="K77" i="7"/>
  <c r="K131" i="1"/>
  <c r="K115" i="1"/>
  <c r="J77" i="7"/>
  <c r="J131" i="1"/>
  <c r="J115" i="1"/>
  <c r="I77" i="7"/>
  <c r="I131" i="1"/>
  <c r="I115" i="1"/>
  <c r="H77" i="7"/>
  <c r="H131" i="1"/>
  <c r="H115" i="1"/>
  <c r="G131" i="1"/>
  <c r="G115" i="1"/>
  <c r="F77" i="7"/>
  <c r="F131" i="1"/>
  <c r="F115" i="1"/>
  <c r="E77" i="7"/>
  <c r="E131" i="1"/>
  <c r="E115" i="1"/>
  <c r="D77" i="7"/>
  <c r="D115" i="1"/>
  <c r="D131" i="1"/>
  <c r="N33" i="6"/>
  <c r="N17" i="6"/>
  <c r="C77" i="7"/>
  <c r="N33" i="4"/>
  <c r="N17" i="4"/>
  <c r="N33" i="3"/>
  <c r="N17" i="3"/>
  <c r="C131" i="1"/>
  <c r="C115" i="1"/>
  <c r="B156" i="1"/>
  <c r="N73" i="7"/>
  <c r="N76" i="7"/>
  <c r="N72" i="7"/>
  <c r="N71" i="7"/>
  <c r="N74" i="7"/>
  <c r="N75" i="7"/>
  <c r="B77" i="7"/>
  <c r="N148" i="1"/>
  <c r="N156" i="1" s="1"/>
  <c r="N150" i="1"/>
  <c r="N107" i="1"/>
  <c r="B110" i="1"/>
  <c r="B113" i="1"/>
  <c r="B114" i="1"/>
  <c r="B112" i="1"/>
  <c r="B109" i="1"/>
  <c r="B128" i="1"/>
  <c r="B130" i="1"/>
  <c r="B126" i="1"/>
  <c r="B127" i="1"/>
  <c r="B129" i="1"/>
  <c r="M39" i="2"/>
  <c r="M38" i="2"/>
  <c r="M37" i="2"/>
  <c r="M36" i="2"/>
  <c r="M35" i="2"/>
  <c r="M34" i="2"/>
  <c r="L39" i="2"/>
  <c r="L38" i="2"/>
  <c r="L37" i="2"/>
  <c r="L36" i="2"/>
  <c r="L35" i="2"/>
  <c r="L34" i="2"/>
  <c r="K39" i="2"/>
  <c r="K38" i="2"/>
  <c r="K37" i="2"/>
  <c r="K36" i="2"/>
  <c r="K35" i="2"/>
  <c r="K34" i="2"/>
  <c r="J39" i="2"/>
  <c r="J38" i="2"/>
  <c r="J37" i="2"/>
  <c r="J36" i="2"/>
  <c r="J35" i="2"/>
  <c r="J34" i="2"/>
  <c r="I39" i="2"/>
  <c r="I38" i="2"/>
  <c r="I37" i="2"/>
  <c r="I36" i="2"/>
  <c r="I35" i="2"/>
  <c r="I34" i="2"/>
  <c r="H39" i="2"/>
  <c r="H38" i="2"/>
  <c r="H37" i="2"/>
  <c r="H36" i="2"/>
  <c r="H35" i="2"/>
  <c r="H34" i="2"/>
  <c r="G39" i="2"/>
  <c r="G38" i="2"/>
  <c r="G37" i="2"/>
  <c r="G36" i="2"/>
  <c r="G35" i="2"/>
  <c r="G34" i="2"/>
  <c r="F39" i="2"/>
  <c r="F38" i="2"/>
  <c r="F37" i="2"/>
  <c r="F36" i="2"/>
  <c r="F35" i="2"/>
  <c r="F34" i="2"/>
  <c r="E39" i="2"/>
  <c r="E38" i="2"/>
  <c r="E37" i="2"/>
  <c r="E36" i="2"/>
  <c r="E35" i="2"/>
  <c r="E34" i="2"/>
  <c r="D39" i="2"/>
  <c r="D38" i="2"/>
  <c r="D37" i="2"/>
  <c r="D36" i="2"/>
  <c r="D35" i="2"/>
  <c r="D34" i="2"/>
  <c r="C39" i="2"/>
  <c r="C38" i="2"/>
  <c r="C37" i="2"/>
  <c r="C36" i="2"/>
  <c r="C35" i="2"/>
  <c r="C34" i="2"/>
  <c r="B39" i="2"/>
  <c r="B38" i="2"/>
  <c r="B37" i="2"/>
  <c r="B36" i="2"/>
  <c r="B35" i="2"/>
  <c r="B34" i="2"/>
  <c r="N23" i="2"/>
  <c r="N22" i="2"/>
  <c r="N21" i="2"/>
  <c r="N20" i="2"/>
  <c r="N19" i="2"/>
  <c r="N18" i="2"/>
  <c r="M24" i="2"/>
  <c r="L24" i="2"/>
  <c r="L30" i="2" s="1"/>
  <c r="K24" i="2"/>
  <c r="K26" i="2" s="1"/>
  <c r="J24" i="2"/>
  <c r="J31" i="2" s="1"/>
  <c r="I24" i="2"/>
  <c r="I31" i="2" s="1"/>
  <c r="H24" i="2"/>
  <c r="H28" i="2" s="1"/>
  <c r="G24" i="2"/>
  <c r="G30" i="2" s="1"/>
  <c r="F24" i="2"/>
  <c r="F31" i="2" s="1"/>
  <c r="E24" i="2"/>
  <c r="E28" i="2" s="1"/>
  <c r="D24" i="2"/>
  <c r="D28" i="2" s="1"/>
  <c r="C24" i="2"/>
  <c r="C30" i="2" s="1"/>
  <c r="B24" i="2"/>
  <c r="B30" i="2" s="1"/>
  <c r="N8" i="2"/>
  <c r="N7" i="2"/>
  <c r="N6" i="2"/>
  <c r="N5" i="2"/>
  <c r="N4" i="2"/>
  <c r="N3" i="2"/>
  <c r="M9" i="2"/>
  <c r="M16" i="2" s="1"/>
  <c r="L9" i="2"/>
  <c r="L16" i="2" s="1"/>
  <c r="K9" i="2"/>
  <c r="K16" i="2" s="1"/>
  <c r="J9" i="2"/>
  <c r="J16" i="2" s="1"/>
  <c r="I9" i="2"/>
  <c r="I16" i="2" s="1"/>
  <c r="H9" i="2"/>
  <c r="H16" i="2" s="1"/>
  <c r="G9" i="2"/>
  <c r="G16" i="2" s="1"/>
  <c r="F9" i="2"/>
  <c r="F16" i="2" s="1"/>
  <c r="E9" i="2"/>
  <c r="E16" i="2" s="1"/>
  <c r="D9" i="2"/>
  <c r="D16" i="2" s="1"/>
  <c r="B9" i="2"/>
  <c r="B16" i="2" s="1"/>
  <c r="H40" i="2" l="1"/>
  <c r="M13" i="2"/>
  <c r="M14" i="2"/>
  <c r="M11" i="2"/>
  <c r="M15" i="2"/>
  <c r="M12" i="2"/>
  <c r="L11" i="2"/>
  <c r="L15" i="2"/>
  <c r="L14" i="2"/>
  <c r="L13" i="2"/>
  <c r="L12" i="2"/>
  <c r="K12" i="2"/>
  <c r="K13" i="2"/>
  <c r="K11" i="2"/>
  <c r="K15" i="2"/>
  <c r="K14" i="2"/>
  <c r="J11" i="2"/>
  <c r="J15" i="2"/>
  <c r="J12" i="2"/>
  <c r="J13" i="2"/>
  <c r="J14" i="2"/>
  <c r="I14" i="2"/>
  <c r="I11" i="2"/>
  <c r="I15" i="2"/>
  <c r="I12" i="2"/>
  <c r="I13" i="2"/>
  <c r="H11" i="2"/>
  <c r="H13" i="2"/>
  <c r="H15" i="2"/>
  <c r="H12" i="2"/>
  <c r="H14" i="2"/>
  <c r="G12" i="2"/>
  <c r="G13" i="2"/>
  <c r="G11" i="2"/>
  <c r="G15" i="2"/>
  <c r="G14" i="2"/>
  <c r="F11" i="2"/>
  <c r="F14" i="2"/>
  <c r="F12" i="2"/>
  <c r="F13" i="2"/>
  <c r="F15" i="2"/>
  <c r="E12" i="2"/>
  <c r="E11" i="2"/>
  <c r="E13" i="2"/>
  <c r="E14" i="2"/>
  <c r="E15" i="2"/>
  <c r="D11" i="2"/>
  <c r="D13" i="2"/>
  <c r="D15" i="2"/>
  <c r="D14" i="2"/>
  <c r="D12" i="2"/>
  <c r="B11" i="2"/>
  <c r="B13" i="2"/>
  <c r="B14" i="2"/>
  <c r="B15" i="2"/>
  <c r="B12" i="2"/>
  <c r="M29" i="2"/>
  <c r="M27" i="2"/>
  <c r="M26" i="2"/>
  <c r="M30" i="2"/>
  <c r="M31" i="2"/>
  <c r="L31" i="2"/>
  <c r="L28" i="2"/>
  <c r="L27" i="2"/>
  <c r="I28" i="2"/>
  <c r="I29" i="2"/>
  <c r="H30" i="2"/>
  <c r="H26" i="2"/>
  <c r="H29" i="2"/>
  <c r="G40" i="2"/>
  <c r="E30" i="2"/>
  <c r="E40" i="2"/>
  <c r="E29" i="2"/>
  <c r="E26" i="2"/>
  <c r="D40" i="2"/>
  <c r="D29" i="2"/>
  <c r="D30" i="2"/>
  <c r="D26" i="2"/>
  <c r="N77" i="7"/>
  <c r="C40" i="2"/>
  <c r="N37" i="2"/>
  <c r="F28" i="2"/>
  <c r="N38" i="2"/>
  <c r="C28" i="2"/>
  <c r="D27" i="2"/>
  <c r="D31" i="2"/>
  <c r="E27" i="2"/>
  <c r="E31" i="2"/>
  <c r="F40" i="2"/>
  <c r="F29" i="2"/>
  <c r="G28" i="2"/>
  <c r="H27" i="2"/>
  <c r="H31" i="2"/>
  <c r="I26" i="2"/>
  <c r="I30" i="2"/>
  <c r="J40" i="2"/>
  <c r="J29" i="2"/>
  <c r="K30" i="2"/>
  <c r="L40" i="2"/>
  <c r="L29" i="2"/>
  <c r="M28" i="2"/>
  <c r="C27" i="2"/>
  <c r="C31" i="2"/>
  <c r="G27" i="2"/>
  <c r="G31" i="2"/>
  <c r="I40" i="2"/>
  <c r="J28" i="2"/>
  <c r="K29" i="2"/>
  <c r="C29" i="2"/>
  <c r="F26" i="2"/>
  <c r="F30" i="2"/>
  <c r="G29" i="2"/>
  <c r="I27" i="2"/>
  <c r="J26" i="2"/>
  <c r="J30" i="2"/>
  <c r="K27" i="2"/>
  <c r="K31" i="2"/>
  <c r="L26" i="2"/>
  <c r="M40" i="2"/>
  <c r="N36" i="2"/>
  <c r="C26" i="2"/>
  <c r="F27" i="2"/>
  <c r="G26" i="2"/>
  <c r="J27" i="2"/>
  <c r="K28" i="2"/>
  <c r="N110" i="1"/>
  <c r="N109" i="1"/>
  <c r="N112" i="1"/>
  <c r="N113" i="1"/>
  <c r="N111" i="1"/>
  <c r="N114" i="1"/>
  <c r="N123" i="1"/>
  <c r="N127" i="1" s="1"/>
  <c r="N39" i="2"/>
  <c r="N35" i="2"/>
  <c r="B131" i="1"/>
  <c r="N34" i="2"/>
  <c r="N9" i="2"/>
  <c r="N11" i="2" s="1"/>
  <c r="B115" i="1"/>
  <c r="N24" i="2"/>
  <c r="N30" i="2" s="1"/>
  <c r="K40" i="2"/>
  <c r="B27" i="2"/>
  <c r="B31" i="2"/>
  <c r="B28" i="2"/>
  <c r="B40" i="2"/>
  <c r="B29" i="2"/>
  <c r="B26" i="2"/>
  <c r="N16" i="2" l="1"/>
  <c r="M32" i="2"/>
  <c r="L32" i="2"/>
  <c r="K32" i="2"/>
  <c r="J32" i="2"/>
  <c r="I32" i="2"/>
  <c r="H32" i="2"/>
  <c r="G32" i="2"/>
  <c r="F32" i="2"/>
  <c r="E32" i="2"/>
  <c r="D32" i="2"/>
  <c r="C32" i="2"/>
  <c r="N26" i="2"/>
  <c r="N12" i="2"/>
  <c r="N28" i="2"/>
  <c r="N13" i="2"/>
  <c r="N15" i="2"/>
  <c r="N27" i="2"/>
  <c r="N29" i="2"/>
  <c r="N31" i="2"/>
  <c r="N14" i="2"/>
  <c r="N115" i="1"/>
  <c r="N130" i="1"/>
  <c r="N126" i="1"/>
  <c r="N129" i="1"/>
  <c r="N128" i="1"/>
  <c r="N125" i="1"/>
  <c r="N40" i="2"/>
  <c r="B32" i="2"/>
  <c r="N32" i="2" l="1"/>
  <c r="N131" i="1"/>
  <c r="N92" i="1" l="1"/>
</calcChain>
</file>

<file path=xl/sharedStrings.xml><?xml version="1.0" encoding="utf-8"?>
<sst xmlns="http://schemas.openxmlformats.org/spreadsheetml/2006/main" count="898" uniqueCount="58">
  <si>
    <t>TOTAL</t>
  </si>
  <si>
    <t>Phonak</t>
  </si>
  <si>
    <t>Starkey</t>
  </si>
  <si>
    <t>ITE Sales</t>
  </si>
  <si>
    <t>BTE Sales</t>
  </si>
  <si>
    <t>Sales</t>
  </si>
  <si>
    <t>Total Sales</t>
  </si>
  <si>
    <t>% Sales</t>
  </si>
  <si>
    <t xml:space="preserve">Total # </t>
  </si>
  <si>
    <t>GN Resound</t>
  </si>
  <si>
    <t>Oticon</t>
  </si>
  <si>
    <t>Avg Cost</t>
  </si>
  <si>
    <t>Total #</t>
  </si>
  <si>
    <t>GROUP 3 RECEIVER-IN-THE-CANAL HEARING AIDS</t>
  </si>
  <si>
    <t>GROUP 1 IN-THE-EAR HEAIRNG AIDS</t>
  </si>
  <si>
    <t>GROUP 2 BEHIND-THE-EAR HEARING AIDS</t>
  </si>
  <si>
    <t>RIC Sales</t>
  </si>
  <si>
    <t>Total</t>
  </si>
  <si>
    <t>Total %</t>
  </si>
  <si>
    <t>CROS Sales</t>
  </si>
  <si>
    <t>GROUP 1 - CUSTOM IN-THE-EAR HEARING AIDS</t>
  </si>
  <si>
    <t>Widex</t>
  </si>
  <si>
    <t>WIRELESS TRANSMITTERS</t>
  </si>
  <si>
    <t>Total Base Year</t>
  </si>
  <si>
    <t>WIRELESS ADAPTORS</t>
  </si>
  <si>
    <t>WIRELESS RECEIVERS</t>
  </si>
  <si>
    <t>% of Sales</t>
  </si>
  <si>
    <t>TOTALS SALES AND NUMBER OF DEVICES</t>
  </si>
  <si>
    <t>GROUP 6 REMOTE CONTROLS</t>
  </si>
  <si>
    <t># Sold</t>
  </si>
  <si>
    <t>% of #</t>
  </si>
  <si>
    <t>GROUP 7 CROS/BICROS TRANSMITTERS</t>
  </si>
  <si>
    <t>GROUP 4 WIRELESS DEVICES</t>
  </si>
  <si>
    <t>TOTAL OF GROUPS 1, 2, &amp; 3</t>
  </si>
  <si>
    <t>AVG</t>
  </si>
  <si>
    <t xml:space="preserve">OVERVIEW OF HEARING AID AND WIRELESS SYSTEM SALES (all items except earmolds) </t>
  </si>
  <si>
    <t>Average</t>
  </si>
  <si>
    <t>Sivantos</t>
  </si>
  <si>
    <t>NOV 15</t>
  </si>
  <si>
    <t>DEC 15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</si>
  <si>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</si>
  <si>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</si>
  <si>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</si>
  <si>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</si>
  <si>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</si>
  <si>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</si>
  <si>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</si>
  <si>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</si>
  <si>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</si>
  <si>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</si>
  <si>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PAR 16</t>
  </si>
  <si>
    <t xml:space="preserve">AUG 16 </t>
  </si>
  <si>
    <t xml:space="preserve">OCT 16 </t>
  </si>
  <si>
    <t xml:space="preserve">SEP 16 </t>
  </si>
  <si>
    <t>JUL16</t>
  </si>
  <si>
    <t xml:space="preserve"> OCT 16</t>
  </si>
  <si>
    <t>AU 16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</si>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</sst>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1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A40C"/>
        <bgColor indexed="64"/>
      </patternFill>
    </fill>
    <fill>
      <patternFill patternType="solid">
        <fgColor rgb="FF2AA80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49" fontId="1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Fill="1"/>
    <xf numFmtId="164" fontId="2" fillId="0" borderId="0" xfId="0" applyNumberFormat="1" applyFont="1"/>
    <xf numFmtId="0" fontId="2" fillId="4" borderId="0" xfId="0" applyFont="1" applyFill="1"/>
    <xf numFmtId="0" fontId="3" fillId="0" borderId="0" xfId="0" applyFont="1"/>
    <xf numFmtId="0" fontId="1" fillId="0" borderId="0" xfId="0" applyFont="1"/>
    <xf numFmtId="0" fontId="6" fillId="0" borderId="0" xfId="0" applyFont="1"/>
    <xf numFmtId="0" fontId="8" fillId="0" borderId="1" xfId="0" applyFont="1" applyBorder="1"/>
    <xf numFmtId="166" fontId="6" fillId="0" borderId="1" xfId="1" applyNumberFormat="1" applyFont="1" applyBorder="1"/>
    <xf numFmtId="166" fontId="8" fillId="0" borderId="1" xfId="0" applyNumberFormat="1" applyFont="1" applyBorder="1"/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49" fontId="1" fillId="5" borderId="1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0" fontId="2" fillId="0" borderId="1" xfId="0" applyNumberFormat="1" applyFont="1" applyBorder="1" applyAlignment="1">
      <alignment vertical="top"/>
    </xf>
    <xf numFmtId="10" fontId="2" fillId="0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0" fontId="2" fillId="0" borderId="5" xfId="0" applyNumberFormat="1" applyFont="1" applyFill="1" applyBorder="1" applyAlignment="1">
      <alignment vertical="top"/>
    </xf>
    <xf numFmtId="10" fontId="2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/>
    </xf>
    <xf numFmtId="0" fontId="1" fillId="0" borderId="6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/>
    </xf>
    <xf numFmtId="165" fontId="1" fillId="0" borderId="6" xfId="0" applyNumberFormat="1" applyFont="1" applyBorder="1" applyAlignment="1">
      <alignment vertical="top"/>
    </xf>
    <xf numFmtId="0" fontId="1" fillId="7" borderId="2" xfId="0" applyFont="1" applyFill="1" applyBorder="1" applyAlignment="1">
      <alignment vertical="top" wrapText="1"/>
    </xf>
    <xf numFmtId="0" fontId="1" fillId="7" borderId="3" xfId="0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0" fontId="2" fillId="0" borderId="7" xfId="0" applyNumberFormat="1" applyFont="1" applyFill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6" borderId="2" xfId="0" applyFont="1" applyFill="1" applyBorder="1" applyAlignment="1">
      <alignment vertical="top"/>
    </xf>
    <xf numFmtId="0" fontId="1" fillId="6" borderId="3" xfId="0" applyFont="1" applyFill="1" applyBorder="1" applyAlignment="1">
      <alignment vertical="top"/>
    </xf>
    <xf numFmtId="0" fontId="1" fillId="6" borderId="4" xfId="0" applyFont="1" applyFill="1" applyBorder="1" applyAlignment="1">
      <alignment vertical="top"/>
    </xf>
    <xf numFmtId="0" fontId="7" fillId="7" borderId="2" xfId="0" applyFont="1" applyFill="1" applyBorder="1" applyAlignment="1">
      <alignment vertical="top"/>
    </xf>
    <xf numFmtId="0" fontId="7" fillId="7" borderId="3" xfId="0" applyFont="1" applyFill="1" applyBorder="1" applyAlignment="1">
      <alignment vertical="top"/>
    </xf>
    <xf numFmtId="0" fontId="7" fillId="7" borderId="4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16" fontId="7" fillId="0" borderId="1" xfId="0" applyNumberFormat="1" applyFont="1" applyBorder="1" applyAlignment="1">
      <alignment horizontal="center" vertical="top"/>
    </xf>
    <xf numFmtId="16" fontId="5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165" fontId="6" fillId="0" borderId="1" xfId="2" applyNumberFormat="1" applyFont="1" applyBorder="1" applyAlignment="1">
      <alignment vertical="top"/>
    </xf>
    <xf numFmtId="165" fontId="8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166" fontId="6" fillId="0" borderId="1" xfId="1" applyNumberFormat="1" applyFont="1" applyBorder="1" applyAlignment="1">
      <alignment vertical="top"/>
    </xf>
    <xf numFmtId="166" fontId="8" fillId="0" borderId="1" xfId="0" applyNumberFormat="1" applyFont="1" applyBorder="1" applyAlignment="1">
      <alignment vertical="top"/>
    </xf>
    <xf numFmtId="10" fontId="6" fillId="0" borderId="1" xfId="1" applyNumberFormat="1" applyFont="1" applyBorder="1" applyAlignment="1">
      <alignment vertical="top"/>
    </xf>
    <xf numFmtId="10" fontId="8" fillId="0" borderId="1" xfId="0" applyNumberFormat="1" applyFont="1" applyBorder="1" applyAlignment="1">
      <alignment vertical="top"/>
    </xf>
    <xf numFmtId="16" fontId="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5" fillId="7" borderId="2" xfId="0" applyFont="1" applyFill="1" applyBorder="1" applyAlignment="1">
      <alignment vertical="top"/>
    </xf>
    <xf numFmtId="0" fontId="5" fillId="7" borderId="3" xfId="0" applyFont="1" applyFill="1" applyBorder="1" applyAlignment="1">
      <alignment vertical="top"/>
    </xf>
    <xf numFmtId="0" fontId="5" fillId="7" borderId="4" xfId="0" applyFont="1" applyFill="1" applyBorder="1" applyAlignment="1">
      <alignment vertical="top"/>
    </xf>
    <xf numFmtId="164" fontId="6" fillId="0" borderId="1" xfId="2" applyNumberFormat="1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42" fontId="6" fillId="0" borderId="1" xfId="2" applyNumberFormat="1" applyFont="1" applyBorder="1" applyAlignment="1">
      <alignment vertical="top"/>
    </xf>
    <xf numFmtId="42" fontId="8" fillId="0" borderId="1" xfId="0" applyNumberFormat="1" applyFont="1" applyBorder="1" applyAlignment="1">
      <alignment vertical="top"/>
    </xf>
    <xf numFmtId="166" fontId="6" fillId="0" borderId="1" xfId="1" applyNumberFormat="1" applyFont="1" applyBorder="1" applyAlignment="1">
      <alignment horizontal="right" vertical="top"/>
    </xf>
    <xf numFmtId="38" fontId="8" fillId="0" borderId="1" xfId="0" applyNumberFormat="1" applyFont="1" applyBorder="1" applyAlignment="1">
      <alignment horizontal="right" vertical="top"/>
    </xf>
    <xf numFmtId="166" fontId="6" fillId="0" borderId="1" xfId="1" applyNumberFormat="1" applyFont="1" applyBorder="1" applyAlignment="1">
      <alignment horizontal="center" vertical="top"/>
    </xf>
    <xf numFmtId="41" fontId="6" fillId="0" borderId="1" xfId="1" applyNumberFormat="1" applyFont="1" applyBorder="1" applyAlignment="1">
      <alignment vertical="top"/>
    </xf>
    <xf numFmtId="41" fontId="6" fillId="0" borderId="1" xfId="0" applyNumberFormat="1" applyFont="1" applyBorder="1" applyAlignment="1">
      <alignment vertical="top"/>
    </xf>
    <xf numFmtId="0" fontId="5" fillId="6" borderId="2" xfId="0" applyFont="1" applyFill="1" applyBorder="1" applyAlignment="1">
      <alignment vertical="top"/>
    </xf>
    <xf numFmtId="0" fontId="5" fillId="6" borderId="3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10" fontId="2" fillId="0" borderId="6" xfId="0" applyNumberFormat="1" applyFont="1" applyFill="1" applyBorder="1" applyAlignment="1">
      <alignment vertical="top"/>
    </xf>
    <xf numFmtId="0" fontId="1" fillId="7" borderId="2" xfId="0" applyFont="1" applyFill="1" applyBorder="1" applyAlignment="1">
      <alignment vertical="top"/>
    </xf>
    <xf numFmtId="164" fontId="2" fillId="0" borderId="6" xfId="0" applyNumberFormat="1" applyFont="1" applyFill="1" applyBorder="1" applyAlignment="1">
      <alignment vertical="top"/>
    </xf>
    <xf numFmtId="3" fontId="2" fillId="0" borderId="6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2AA808"/>
      <color rgb="FF54A4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6%20Cost%20Avoidance/GN%20Resound%20FY%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Y16%20Cost%20Avoidance/Sivantos%20FY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ct 15"/>
      <sheetName val="Nov 15"/>
      <sheetName val="Dec 15"/>
      <sheetName val="Jan 16"/>
      <sheetName val="Feb 16"/>
      <sheetName val="Mar 16"/>
      <sheetName val="Apr 16"/>
      <sheetName val="May 16"/>
      <sheetName val="Jun 16"/>
      <sheetName val="Jul 16"/>
      <sheetName val="Aug 16"/>
      <sheetName val="Sep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K10">
            <v>524827.80000000005</v>
          </cell>
        </row>
        <row r="18">
          <cell r="K18">
            <v>458360.1</v>
          </cell>
        </row>
        <row r="25">
          <cell r="K25">
            <v>3547741.36</v>
          </cell>
        </row>
        <row r="29">
          <cell r="K29">
            <v>151245.22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ct 15"/>
      <sheetName val="Nov 15"/>
      <sheetName val="Dec 15"/>
      <sheetName val="Jan 16"/>
      <sheetName val="Feb 16"/>
      <sheetName val="Mar 16"/>
      <sheetName val="Apr 16"/>
      <sheetName val="May 16"/>
      <sheetName val="Jun 16"/>
      <sheetName val="Jul 16"/>
      <sheetName val="Aug 16"/>
      <sheetName val="Sep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K18">
            <v>275923.03999999998</v>
          </cell>
        </row>
        <row r="30">
          <cell r="K30">
            <v>156220</v>
          </cell>
        </row>
        <row r="39">
          <cell r="K39">
            <v>2035513.8</v>
          </cell>
        </row>
        <row r="43">
          <cell r="K43">
            <v>26843.96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view="pageLayout" topLeftCell="A175" zoomScale="80" zoomScaleNormal="100" zoomScalePageLayoutView="80" workbookViewId="0">
      <selection activeCell="B96" sqref="B96:G96"/>
    </sheetView>
  </sheetViews>
  <sheetFormatPr defaultColWidth="9.109375" defaultRowHeight="10.199999999999999" x14ac:dyDescent="0.2"/>
  <cols>
    <col min="1" max="1" width="9.6640625" style="3" customWidth="1"/>
    <col min="2" max="7" width="9.5546875" style="1" bestFit="1" customWidth="1"/>
    <col min="8" max="8" width="11.33203125" style="1" customWidth="1"/>
    <col min="9" max="9" width="9.5546875" style="6" bestFit="1" customWidth="1"/>
    <col min="10" max="11" width="9.5546875" style="1" bestFit="1" customWidth="1"/>
    <col min="12" max="12" width="10.88671875" style="1" customWidth="1"/>
    <col min="13" max="13" width="9.5546875" style="1" bestFit="1" customWidth="1"/>
    <col min="14" max="14" width="11.6640625" style="1" customWidth="1"/>
    <col min="15" max="15" width="9.5546875" style="1" bestFit="1" customWidth="1"/>
    <col min="16" max="16384" width="9.109375" style="1"/>
  </cols>
  <sheetData>
    <row r="1" spans="1:15" x14ac:dyDescent="0.2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5" s="2" customFormat="1" x14ac:dyDescent="0.2">
      <c r="A2" s="16" t="s">
        <v>5</v>
      </c>
      <c r="B2" s="17" t="s">
        <v>38</v>
      </c>
      <c r="C2" s="17" t="s">
        <v>39</v>
      </c>
      <c r="D2" s="17" t="s">
        <v>40</v>
      </c>
      <c r="E2" s="17" t="s">
        <v>41</v>
      </c>
      <c r="F2" s="17" t="s">
        <v>42</v>
      </c>
      <c r="G2" s="17" t="s">
        <v>43</v>
      </c>
      <c r="H2" s="17" t="s">
        <v>44</v>
      </c>
      <c r="I2" s="17" t="s">
        <v>45</v>
      </c>
      <c r="J2" s="17" t="s">
        <v>46</v>
      </c>
      <c r="K2" s="17" t="s">
        <v>47</v>
      </c>
      <c r="L2" s="17" t="s">
        <v>48</v>
      </c>
      <c r="M2" s="17" t="s">
        <v>49</v>
      </c>
      <c r="N2" s="17" t="s">
        <v>0</v>
      </c>
    </row>
    <row r="3" spans="1:15" x14ac:dyDescent="0.2">
      <c r="A3" s="18" t="s">
        <v>9</v>
      </c>
      <c r="B3" s="19">
        <f>'Group 1 ITE'!B3</f>
        <v>466350.3</v>
      </c>
      <c r="C3" s="19">
        <f>'Group 1 ITE'!C3</f>
        <v>495775.35</v>
      </c>
      <c r="D3" s="19">
        <f>'Group 1 ITE'!D3</f>
        <v>453267.9</v>
      </c>
      <c r="E3" s="19">
        <f>'Group 1 ITE'!E3</f>
        <v>465522.3</v>
      </c>
      <c r="F3" s="19">
        <f>'Group 1 ITE'!F3</f>
        <v>563485.04</v>
      </c>
      <c r="G3" s="19">
        <f>'Group 1 ITE'!G3</f>
        <v>511724.7</v>
      </c>
      <c r="H3" s="19">
        <f>'[1]May 16'!$K$10</f>
        <v>524827.80000000005</v>
      </c>
      <c r="I3" s="19">
        <f>'Group 1 ITE'!I3</f>
        <v>578544.30000000005</v>
      </c>
      <c r="J3" s="19">
        <f>'Group 1 ITE'!J3</f>
        <v>503341.2</v>
      </c>
      <c r="K3" s="19">
        <f>'Group 1 ITE'!K3</f>
        <v>586017</v>
      </c>
      <c r="L3" s="19">
        <v>516175.2</v>
      </c>
      <c r="M3" s="19">
        <f>'Group 1 ITE'!M3</f>
        <v>515740.5</v>
      </c>
      <c r="N3" s="19">
        <f t="shared" ref="N3:N8" si="0">SUM(B3:M3)</f>
        <v>6180771.5899999999</v>
      </c>
    </row>
    <row r="4" spans="1:15" x14ac:dyDescent="0.2">
      <c r="A4" s="18" t="s">
        <v>10</v>
      </c>
      <c r="B4" s="19">
        <f>'Group 1 ITE'!B4</f>
        <v>269596.79999999999</v>
      </c>
      <c r="C4" s="19">
        <f>'Group 1 ITE'!C4</f>
        <v>260654.4</v>
      </c>
      <c r="D4" s="19">
        <f>'Group 1 ITE'!D4</f>
        <v>255355.2</v>
      </c>
      <c r="E4" s="19">
        <f>'Group 1 ITE'!E4</f>
        <v>264628.8</v>
      </c>
      <c r="F4" s="19">
        <f>'Group 1 ITE'!F4</f>
        <v>319608</v>
      </c>
      <c r="G4" s="19">
        <f>'Group 1 ITE'!G4</f>
        <v>276883.20000000001</v>
      </c>
      <c r="H4" s="19">
        <f>'Group 1 ITE'!H4</f>
        <v>277876.3</v>
      </c>
      <c r="I4" s="19">
        <f>'Group 1 ITE'!I4</f>
        <v>257673.60000000001</v>
      </c>
      <c r="J4" s="19">
        <f>'Group 1 ITE'!J4</f>
        <v>234820.8</v>
      </c>
      <c r="K4" s="19">
        <f>'Group 1 ITE'!K4</f>
        <v>300398.40000000002</v>
      </c>
      <c r="L4" s="19">
        <f>'Group 1 ITE'!L4</f>
        <v>252705.6</v>
      </c>
      <c r="M4" s="19">
        <f>'Group 1 ITE'!M4</f>
        <v>225878.39999999999</v>
      </c>
      <c r="N4" s="19">
        <f t="shared" si="0"/>
        <v>3196079.4999999995</v>
      </c>
    </row>
    <row r="5" spans="1:15" x14ac:dyDescent="0.2">
      <c r="A5" s="18" t="s">
        <v>1</v>
      </c>
      <c r="B5" s="19">
        <f>'Group 1 ITE'!B5</f>
        <v>2177455.77</v>
      </c>
      <c r="C5" s="19">
        <f>'Group 1 ITE'!C5</f>
        <v>2175623.8199999998</v>
      </c>
      <c r="D5" s="19">
        <f>'Group 1 ITE'!D5</f>
        <v>2206034.19</v>
      </c>
      <c r="E5" s="19">
        <f>'Group 1 ITE'!E5</f>
        <v>2226522.0299999998</v>
      </c>
      <c r="F5" s="19">
        <f>'Group 1 ITE'!F5</f>
        <v>2566928.34</v>
      </c>
      <c r="G5" s="19">
        <f>'Group 1 ITE'!G5</f>
        <v>2315951.19</v>
      </c>
      <c r="H5" s="19">
        <f>'Group 1 ITE'!H5</f>
        <v>2179287.7200000002</v>
      </c>
      <c r="I5" s="19">
        <f>'Group 1 ITE'!I5</f>
        <v>2167929.63</v>
      </c>
      <c r="J5" s="19">
        <f>'Group 1 ITE'!J5</f>
        <v>1993118.13</v>
      </c>
      <c r="K5" s="19">
        <f>'Group 1 ITE'!K5</f>
        <v>2385124.38</v>
      </c>
      <c r="L5" s="19">
        <f>'Group 1 ITE'!L5</f>
        <v>2219758.29</v>
      </c>
      <c r="M5" s="19">
        <f>'Group 1 ITE'!M5</f>
        <v>1998291.06</v>
      </c>
      <c r="N5" s="19">
        <f t="shared" si="0"/>
        <v>26612024.549999993</v>
      </c>
    </row>
    <row r="6" spans="1:15" x14ac:dyDescent="0.2">
      <c r="A6" s="18" t="s">
        <v>37</v>
      </c>
      <c r="B6" s="19">
        <f>'Group 1 ITE'!B6</f>
        <v>252875.96</v>
      </c>
      <c r="C6" s="19">
        <f>'Group 1 ITE'!C6</f>
        <v>270350.28000000003</v>
      </c>
      <c r="D6" s="19">
        <f>'Group 1 ITE'!D6</f>
        <v>232567.2</v>
      </c>
      <c r="E6" s="19">
        <f>'Group 1 ITE'!E6</f>
        <v>248710.08</v>
      </c>
      <c r="F6" s="19">
        <f>'Group 1 ITE'!F6</f>
        <v>246824.52</v>
      </c>
      <c r="G6" s="19">
        <f>'Group 1 ITE'!G6</f>
        <v>235664.12</v>
      </c>
      <c r="H6" s="19">
        <f>'Group 1 ITE'!H6</f>
        <v>275923.03999999998</v>
      </c>
      <c r="I6" s="19">
        <f>'Group 1 ITE'!I6</f>
        <v>279388.68</v>
      </c>
      <c r="J6" s="19">
        <f>'Group 1 ITE'!J6</f>
        <v>221316.48000000001</v>
      </c>
      <c r="K6" s="19">
        <f>'Group 1 ITE'!K6</f>
        <v>280212.71999999997</v>
      </c>
      <c r="L6" s="19">
        <f>'Group 1 ITE'!L6</f>
        <v>214746.48</v>
      </c>
      <c r="M6" s="19">
        <f>'Group 1 ITE'!M6</f>
        <v>207262.12</v>
      </c>
      <c r="N6" s="19">
        <f t="shared" si="0"/>
        <v>2965841.68</v>
      </c>
    </row>
    <row r="7" spans="1:15" x14ac:dyDescent="0.2">
      <c r="A7" s="18" t="s">
        <v>2</v>
      </c>
      <c r="B7" s="19">
        <f>'Group 1 ITE'!B7</f>
        <v>2089904.39</v>
      </c>
      <c r="C7" s="19">
        <f>'Group 1 ITE'!C7</f>
        <v>2174658.2000000002</v>
      </c>
      <c r="D7" s="19">
        <f>'Group 1 ITE'!D7</f>
        <v>2119339.89</v>
      </c>
      <c r="E7" s="19">
        <f>'Group 1 ITE'!E7</f>
        <v>2046970.86</v>
      </c>
      <c r="F7" s="19">
        <f>'Group 1 ITE'!F7</f>
        <v>2440272.0699999998</v>
      </c>
      <c r="G7" s="19">
        <f>'Group 1 ITE'!G7</f>
        <v>2167251.77</v>
      </c>
      <c r="H7" s="19">
        <f>'Group 1 ITE'!H7</f>
        <v>2402832.73</v>
      </c>
      <c r="I7" s="19">
        <f>'Group 1 ITE'!I7</f>
        <v>2420410.3199999998</v>
      </c>
      <c r="J7" s="19">
        <f>'Group 1 ITE'!J7</f>
        <v>2127642.6</v>
      </c>
      <c r="K7" s="19">
        <f>'Group 1 ITE'!K7</f>
        <v>2586254.09</v>
      </c>
      <c r="L7" s="19">
        <v>2447724.4700000002</v>
      </c>
      <c r="M7" s="19">
        <f>'Group 1 ITE'!M7</f>
        <v>2194107.08</v>
      </c>
      <c r="N7" s="19">
        <f t="shared" si="0"/>
        <v>27217368.469999999</v>
      </c>
    </row>
    <row r="8" spans="1:15" x14ac:dyDescent="0.2">
      <c r="A8" s="18" t="s">
        <v>21</v>
      </c>
      <c r="B8" s="19">
        <f>'Group 1 ITE'!B8</f>
        <v>47848.72</v>
      </c>
      <c r="C8" s="19">
        <f>'Group 1 ITE'!C8</f>
        <v>51419.519999999997</v>
      </c>
      <c r="D8" s="19">
        <f>'Group 1 ITE'!D8</f>
        <v>46420.4</v>
      </c>
      <c r="E8" s="19">
        <f>'Group 1 ITE'!E8</f>
        <v>45706.239999999998</v>
      </c>
      <c r="F8" s="19">
        <f>'Group 1 ITE'!F8</f>
        <v>48562.879999999997</v>
      </c>
      <c r="G8" s="19">
        <f>'Group 1 ITE'!G8</f>
        <v>36422.160000000003</v>
      </c>
      <c r="H8" s="19">
        <f>'Group 1 ITE'!H8</f>
        <v>47848.72</v>
      </c>
      <c r="I8" s="19">
        <f>'Group 1 ITE'!I8</f>
        <v>36422.160000000003</v>
      </c>
      <c r="J8" s="19">
        <f>'Group 1 ITE'!J8</f>
        <v>44635</v>
      </c>
      <c r="K8" s="19">
        <f>'Group 1 ITE'!K8</f>
        <v>59275.28</v>
      </c>
      <c r="L8" s="19">
        <f>'Group 1 ITE'!L8</f>
        <v>41778.36</v>
      </c>
      <c r="M8" s="19">
        <f>'Group 1 ITE'!M8</f>
        <v>31065.96</v>
      </c>
      <c r="N8" s="19">
        <f t="shared" si="0"/>
        <v>537405.4</v>
      </c>
    </row>
    <row r="9" spans="1:15" x14ac:dyDescent="0.2">
      <c r="A9" s="20" t="s">
        <v>6</v>
      </c>
      <c r="B9" s="19">
        <f t="shared" ref="B9:N9" si="1">SUM(B3:B8)</f>
        <v>5304031.9399999995</v>
      </c>
      <c r="C9" s="19">
        <f t="shared" si="1"/>
        <v>5428481.5699999994</v>
      </c>
      <c r="D9" s="19">
        <f t="shared" si="1"/>
        <v>5312984.7800000012</v>
      </c>
      <c r="E9" s="19">
        <f t="shared" si="1"/>
        <v>5298060.3100000005</v>
      </c>
      <c r="F9" s="19">
        <f t="shared" si="1"/>
        <v>6185680.8499999996</v>
      </c>
      <c r="G9" s="19">
        <f t="shared" si="1"/>
        <v>5543897.1400000006</v>
      </c>
      <c r="H9" s="19">
        <f t="shared" si="1"/>
        <v>5708596.3099999996</v>
      </c>
      <c r="I9" s="19">
        <f t="shared" si="1"/>
        <v>5740368.6899999995</v>
      </c>
      <c r="J9" s="19">
        <f t="shared" si="1"/>
        <v>5124874.21</v>
      </c>
      <c r="K9" s="19">
        <f t="shared" si="1"/>
        <v>6197281.8700000001</v>
      </c>
      <c r="L9" s="19">
        <f t="shared" si="1"/>
        <v>5692888.4000000004</v>
      </c>
      <c r="M9" s="19">
        <f t="shared" si="1"/>
        <v>5172345.12</v>
      </c>
      <c r="N9" s="19">
        <f t="shared" si="1"/>
        <v>66709491.18999999</v>
      </c>
      <c r="O9" s="5"/>
    </row>
    <row r="10" spans="1:15" x14ac:dyDescent="0.2">
      <c r="A10" s="24" t="s">
        <v>29</v>
      </c>
      <c r="B10" s="17" t="s">
        <v>38</v>
      </c>
      <c r="C10" s="17" t="s">
        <v>39</v>
      </c>
      <c r="D10" s="17" t="s">
        <v>40</v>
      </c>
      <c r="E10" s="17" t="s">
        <v>41</v>
      </c>
      <c r="F10" s="17" t="s">
        <v>42</v>
      </c>
      <c r="G10" s="17" t="s">
        <v>50</v>
      </c>
      <c r="H10" s="17" t="s">
        <v>44</v>
      </c>
      <c r="I10" s="17" t="s">
        <v>45</v>
      </c>
      <c r="J10" s="17" t="s">
        <v>46</v>
      </c>
      <c r="K10" s="17" t="s">
        <v>47</v>
      </c>
      <c r="L10" s="17" t="s">
        <v>48</v>
      </c>
      <c r="M10" s="17" t="s">
        <v>49</v>
      </c>
      <c r="N10" s="17" t="s">
        <v>0</v>
      </c>
    </row>
    <row r="11" spans="1:15" x14ac:dyDescent="0.2">
      <c r="A11" s="18" t="s">
        <v>9</v>
      </c>
      <c r="B11" s="25">
        <f>'Group 1 ITE'!B18</f>
        <v>1594</v>
      </c>
      <c r="C11" s="25">
        <f>'Group 1 ITE'!C18</f>
        <v>1694</v>
      </c>
      <c r="D11" s="25">
        <f>'Group 1 ITE'!D18</f>
        <v>1547</v>
      </c>
      <c r="E11" s="25">
        <f>'Group 1 ITE'!E18</f>
        <v>1593</v>
      </c>
      <c r="F11" s="25">
        <f>'Group 1 ITE'!F18</f>
        <v>1927</v>
      </c>
      <c r="G11" s="25">
        <f>'Group 1 ITE'!G18</f>
        <v>1750</v>
      </c>
      <c r="H11" s="25">
        <v>1792</v>
      </c>
      <c r="I11" s="25">
        <f>'Group 1 ITE'!I18</f>
        <v>1979</v>
      </c>
      <c r="J11" s="25">
        <f>'Group 1 ITE'!J18</f>
        <v>1722</v>
      </c>
      <c r="K11" s="25">
        <f>'Group 1 ITE'!K18</f>
        <v>2008</v>
      </c>
      <c r="L11" s="25">
        <v>1769</v>
      </c>
      <c r="M11" s="25">
        <f>'Group 1 ITE'!M18</f>
        <v>1768</v>
      </c>
      <c r="N11" s="25">
        <f t="shared" ref="N11:N16" si="2">SUM(B11:M11)</f>
        <v>21143</v>
      </c>
    </row>
    <row r="12" spans="1:15" x14ac:dyDescent="0.2">
      <c r="A12" s="18" t="s">
        <v>10</v>
      </c>
      <c r="B12" s="25">
        <f>'Group 1 ITE'!B19</f>
        <v>812</v>
      </c>
      <c r="C12" s="25">
        <f>'Group 1 ITE'!C19</f>
        <v>787</v>
      </c>
      <c r="D12" s="25">
        <f>'Group 1 ITE'!D19</f>
        <v>771</v>
      </c>
      <c r="E12" s="25">
        <f>'Group 1 ITE'!E19</f>
        <v>793</v>
      </c>
      <c r="F12" s="25">
        <f>'Group 1 ITE'!F19</f>
        <v>961</v>
      </c>
      <c r="G12" s="25">
        <f>'Group 1 ITE'!G19</f>
        <v>836</v>
      </c>
      <c r="H12" s="25">
        <f>'Group 1 ITE'!H19</f>
        <v>837</v>
      </c>
      <c r="I12" s="25">
        <f>'Group 1 ITE'!I19</f>
        <v>778</v>
      </c>
      <c r="J12" s="25">
        <f>'Group 1 ITE'!J19</f>
        <v>709</v>
      </c>
      <c r="K12" s="25">
        <f>'Group 1 ITE'!K19</f>
        <v>903</v>
      </c>
      <c r="L12" s="25">
        <f>'Group 1 ITE'!L19</f>
        <v>760</v>
      </c>
      <c r="M12" s="25">
        <f>'Group 1 ITE'!M19</f>
        <v>680</v>
      </c>
      <c r="N12" s="25">
        <f t="shared" si="2"/>
        <v>9627</v>
      </c>
    </row>
    <row r="13" spans="1:15" x14ac:dyDescent="0.2">
      <c r="A13" s="18" t="s">
        <v>1</v>
      </c>
      <c r="B13" s="25">
        <f>'Group 1 ITE'!B20</f>
        <v>5935</v>
      </c>
      <c r="C13" s="25">
        <f>'Group 1 ITE'!C20</f>
        <v>5928</v>
      </c>
      <c r="D13" s="25">
        <f>'Group 1 ITE'!D20</f>
        <v>6006</v>
      </c>
      <c r="E13" s="25">
        <f>'Group 1 ITE'!E20</f>
        <v>6071</v>
      </c>
      <c r="F13" s="25">
        <f>'Group 1 ITE'!F20</f>
        <v>6997</v>
      </c>
      <c r="G13" s="25">
        <f>'Group 1 ITE'!G20</f>
        <v>6311</v>
      </c>
      <c r="H13" s="25">
        <f>'Group 1 ITE'!H20</f>
        <v>5938</v>
      </c>
      <c r="I13" s="25">
        <f>'Group 1 ITE'!I20</f>
        <v>5909</v>
      </c>
      <c r="J13" s="25">
        <f>'Group 1 ITE'!J20</f>
        <v>5456</v>
      </c>
      <c r="K13" s="25">
        <f>'Group 1 ITE'!K20</f>
        <v>6521</v>
      </c>
      <c r="L13" s="25">
        <f>'Group 1 ITE'!L20</f>
        <v>6068</v>
      </c>
      <c r="M13" s="25">
        <f>'Group 1 ITE'!M20</f>
        <v>5448</v>
      </c>
      <c r="N13" s="25">
        <f t="shared" si="2"/>
        <v>72588</v>
      </c>
    </row>
    <row r="14" spans="1:15" x14ac:dyDescent="0.2">
      <c r="A14" s="18" t="s">
        <v>37</v>
      </c>
      <c r="B14" s="25">
        <f>'Group 1 ITE'!B21</f>
        <v>723</v>
      </c>
      <c r="C14" s="25">
        <f>'Group 1 ITE'!C21</f>
        <v>781</v>
      </c>
      <c r="D14" s="25">
        <f>'Group 1 ITE'!D21</f>
        <v>676</v>
      </c>
      <c r="E14" s="25">
        <f>'Group 1 ITE'!E21</f>
        <v>718</v>
      </c>
      <c r="F14" s="25">
        <f>'Group 1 ITE'!F21</f>
        <v>723</v>
      </c>
      <c r="G14" s="25">
        <f>'Group 1 ITE'!G21</f>
        <v>684</v>
      </c>
      <c r="H14" s="25">
        <f>'Group 1 ITE'!H21</f>
        <v>800</v>
      </c>
      <c r="I14" s="25">
        <f>'Group 1 ITE'!I21</f>
        <v>808</v>
      </c>
      <c r="J14" s="25">
        <f>'Group 1 ITE'!J21</f>
        <v>640</v>
      </c>
      <c r="K14" s="25">
        <f>'Group 1 ITE'!K21</f>
        <v>812</v>
      </c>
      <c r="L14" s="25">
        <f>'Group 1 ITE'!L21</f>
        <v>622</v>
      </c>
      <c r="M14" s="25">
        <f>'Group 1 ITE'!M21</f>
        <v>601</v>
      </c>
      <c r="N14" s="25">
        <f t="shared" si="2"/>
        <v>8588</v>
      </c>
    </row>
    <row r="15" spans="1:15" x14ac:dyDescent="0.2">
      <c r="A15" s="18" t="s">
        <v>2</v>
      </c>
      <c r="B15" s="25">
        <f>'Group 1 ITE'!B22</f>
        <v>5726</v>
      </c>
      <c r="C15" s="25">
        <f>'Group 1 ITE'!C22</f>
        <v>5954</v>
      </c>
      <c r="D15" s="25">
        <f>'Group 1 ITE'!D22</f>
        <v>5802</v>
      </c>
      <c r="E15" s="25">
        <f>'Group 1 ITE'!E22</f>
        <v>5606</v>
      </c>
      <c r="F15" s="25">
        <f>'Group 1 ITE'!F22</f>
        <v>6677</v>
      </c>
      <c r="G15" s="25">
        <f>'Group 1 ITE'!G22</f>
        <v>5936</v>
      </c>
      <c r="H15" s="25">
        <f>'Group 1 ITE'!H22</f>
        <v>6580</v>
      </c>
      <c r="I15" s="25">
        <f>'Group 1 ITE'!I22</f>
        <v>6625</v>
      </c>
      <c r="J15" s="25">
        <f>'Group 1 ITE'!J22</f>
        <v>5820</v>
      </c>
      <c r="K15" s="25">
        <f>'Group 1 ITE'!K22</f>
        <v>7076</v>
      </c>
      <c r="L15" s="25">
        <f>'Group 1 ITE'!L22</f>
        <v>6704</v>
      </c>
      <c r="M15" s="25">
        <f>'Group 1 ITE'!M22</f>
        <v>6004</v>
      </c>
      <c r="N15" s="25">
        <f t="shared" si="2"/>
        <v>74510</v>
      </c>
    </row>
    <row r="16" spans="1:15" x14ac:dyDescent="0.2">
      <c r="A16" s="18" t="s">
        <v>21</v>
      </c>
      <c r="B16" s="25">
        <f>'Group 1 ITE'!B23</f>
        <v>134</v>
      </c>
      <c r="C16" s="25">
        <f>'Group 1 ITE'!C23</f>
        <v>144</v>
      </c>
      <c r="D16" s="25">
        <f>'Group 1 ITE'!D23</f>
        <v>130</v>
      </c>
      <c r="E16" s="25">
        <f>'Group 1 ITE'!E23</f>
        <v>128</v>
      </c>
      <c r="F16" s="25">
        <f>'Group 1 ITE'!F23</f>
        <v>136</v>
      </c>
      <c r="G16" s="25">
        <f>'Group 1 ITE'!G23</f>
        <v>100</v>
      </c>
      <c r="H16" s="25">
        <f>'Group 1 ITE'!H23</f>
        <v>134</v>
      </c>
      <c r="I16" s="25">
        <f>'Group 1 ITE'!I23</f>
        <v>100</v>
      </c>
      <c r="J16" s="25">
        <f>'Group 1 ITE'!J23</f>
        <v>123</v>
      </c>
      <c r="K16" s="25">
        <f>'Group 1 ITE'!K23</f>
        <v>166</v>
      </c>
      <c r="L16" s="25">
        <f>'Group 1 ITE'!L23</f>
        <v>114</v>
      </c>
      <c r="M16" s="25">
        <f>'Group 1 ITE'!M23</f>
        <v>87</v>
      </c>
      <c r="N16" s="25">
        <f t="shared" si="2"/>
        <v>1496</v>
      </c>
    </row>
    <row r="17" spans="1:15" x14ac:dyDescent="0.2">
      <c r="A17" s="20" t="s">
        <v>12</v>
      </c>
      <c r="B17" s="25">
        <f t="shared" ref="B17:N17" si="3">SUM(B11:B16)</f>
        <v>14924</v>
      </c>
      <c r="C17" s="25">
        <f t="shared" si="3"/>
        <v>15288</v>
      </c>
      <c r="D17" s="25">
        <f t="shared" si="3"/>
        <v>14932</v>
      </c>
      <c r="E17" s="25">
        <f t="shared" si="3"/>
        <v>14909</v>
      </c>
      <c r="F17" s="25">
        <f t="shared" si="3"/>
        <v>17421</v>
      </c>
      <c r="G17" s="25">
        <f t="shared" si="3"/>
        <v>15617</v>
      </c>
      <c r="H17" s="25">
        <f t="shared" si="3"/>
        <v>16081</v>
      </c>
      <c r="I17" s="25">
        <f t="shared" si="3"/>
        <v>16199</v>
      </c>
      <c r="J17" s="25">
        <f t="shared" si="3"/>
        <v>14470</v>
      </c>
      <c r="K17" s="25">
        <f t="shared" si="3"/>
        <v>17486</v>
      </c>
      <c r="L17" s="25">
        <f t="shared" si="3"/>
        <v>16037</v>
      </c>
      <c r="M17" s="25">
        <f t="shared" si="3"/>
        <v>14588</v>
      </c>
      <c r="N17" s="25">
        <f t="shared" si="3"/>
        <v>187952</v>
      </c>
    </row>
    <row r="18" spans="1:15" x14ac:dyDescent="0.2">
      <c r="A18" s="13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5" s="2" customFormat="1" x14ac:dyDescent="0.2">
      <c r="A19" s="16" t="s">
        <v>5</v>
      </c>
      <c r="B19" s="17" t="s">
        <v>38</v>
      </c>
      <c r="C19" s="17" t="s">
        <v>39</v>
      </c>
      <c r="D19" s="17" t="s">
        <v>40</v>
      </c>
      <c r="E19" s="17" t="s">
        <v>41</v>
      </c>
      <c r="F19" s="17" t="s">
        <v>42</v>
      </c>
      <c r="G19" s="17" t="s">
        <v>43</v>
      </c>
      <c r="H19" s="17" t="s">
        <v>44</v>
      </c>
      <c r="I19" s="17" t="s">
        <v>45</v>
      </c>
      <c r="J19" s="17" t="s">
        <v>46</v>
      </c>
      <c r="K19" s="17" t="s">
        <v>47</v>
      </c>
      <c r="L19" s="17" t="s">
        <v>48</v>
      </c>
      <c r="M19" s="17" t="s">
        <v>49</v>
      </c>
      <c r="N19" s="17" t="s">
        <v>0</v>
      </c>
    </row>
    <row r="20" spans="1:15" x14ac:dyDescent="0.2">
      <c r="A20" s="18" t="s">
        <v>9</v>
      </c>
      <c r="B20" s="19">
        <f>'Group 2 BTE'!B3</f>
        <v>417715.16</v>
      </c>
      <c r="C20" s="19">
        <f>'Group 2 BTE'!C3</f>
        <v>391416.3</v>
      </c>
      <c r="D20" s="19">
        <f>'Group 2 BTE'!D3</f>
        <v>392099.4</v>
      </c>
      <c r="E20" s="19">
        <f>'Group 2 BTE'!E3</f>
        <v>403370.55</v>
      </c>
      <c r="F20" s="19">
        <f>'Group 2 BTE'!F3</f>
        <v>484317.9</v>
      </c>
      <c r="G20" s="19">
        <f>'Group 2 BTE'!G3</f>
        <v>428986.8</v>
      </c>
      <c r="H20" s="19">
        <f>'[1]May 16'!$K$18</f>
        <v>458360.1</v>
      </c>
      <c r="I20" s="19">
        <f>'Group 2 BTE'!I3</f>
        <v>461775.6</v>
      </c>
      <c r="J20" s="19">
        <f>'Group 2 BTE'!J3</f>
        <v>350771.85</v>
      </c>
      <c r="K20" s="19">
        <f>'Group 2 BTE'!K3</f>
        <v>453578.4</v>
      </c>
      <c r="L20" s="19">
        <v>414983.25</v>
      </c>
      <c r="M20" s="19">
        <f>'Group 2 BTE'!M3</f>
        <v>370923.3</v>
      </c>
      <c r="N20" s="19">
        <f t="shared" ref="N20:N25" si="4">SUM(B20:M20)</f>
        <v>5028298.6100000003</v>
      </c>
    </row>
    <row r="21" spans="1:15" x14ac:dyDescent="0.2">
      <c r="A21" s="18" t="s">
        <v>10</v>
      </c>
      <c r="B21" s="19">
        <f>'Group 2 BTE'!B4</f>
        <v>187790.4</v>
      </c>
      <c r="C21" s="19">
        <f>'Group 2 BTE'!C4</f>
        <v>205012.8</v>
      </c>
      <c r="D21" s="19">
        <f>'Group 2 BTE'!D4</f>
        <v>185803.2</v>
      </c>
      <c r="E21" s="19">
        <f>'Group 2 BTE'!E4</f>
        <v>171561.60000000001</v>
      </c>
      <c r="F21" s="19">
        <f>'Group 2 BTE'!F4</f>
        <v>211305.60000000001</v>
      </c>
      <c r="G21" s="19">
        <f>'Group 2 BTE'!G4</f>
        <v>190771.20000000001</v>
      </c>
      <c r="H21" s="19">
        <f>'Group 2 BTE'!H4</f>
        <v>280856.8</v>
      </c>
      <c r="I21" s="19">
        <f>'Group 2 BTE'!I4</f>
        <v>216604.79999999999</v>
      </c>
      <c r="J21" s="19">
        <f>'Group 2 BTE'!J4</f>
        <v>222235.2</v>
      </c>
      <c r="K21" s="19">
        <f>'Group 2 BTE'!K4</f>
        <v>229190.39999999999</v>
      </c>
      <c r="L21" s="19">
        <f>'Group 2 BTE'!L4</f>
        <v>217598.4</v>
      </c>
      <c r="M21" s="19">
        <f>'Group 2 BTE'!M4</f>
        <v>169574.39999999999</v>
      </c>
      <c r="N21" s="19">
        <f t="shared" si="4"/>
        <v>2488304.7999999998</v>
      </c>
    </row>
    <row r="22" spans="1:15" x14ac:dyDescent="0.2">
      <c r="A22" s="18" t="s">
        <v>1</v>
      </c>
      <c r="B22" s="19">
        <f>'Group 2 BTE'!B5</f>
        <v>1834499.68</v>
      </c>
      <c r="C22" s="19">
        <f>'Group 2 BTE'!C5</f>
        <v>1862077.62</v>
      </c>
      <c r="D22" s="19">
        <f>'Group 2 BTE'!D5</f>
        <v>1805788.4</v>
      </c>
      <c r="E22" s="19">
        <f>'Group 2 BTE'!E5</f>
        <v>1927433.56</v>
      </c>
      <c r="F22" s="19">
        <f>'Group 2 BTE'!F5</f>
        <v>2254213.2599999998</v>
      </c>
      <c r="G22" s="19">
        <f>'Group 2 BTE'!G5</f>
        <v>1979567.2</v>
      </c>
      <c r="H22" s="19">
        <f>'Group 2 BTE'!H5</f>
        <v>2022634.12</v>
      </c>
      <c r="I22" s="19">
        <f>'Group 2 BTE'!I5</f>
        <v>1993167.28</v>
      </c>
      <c r="J22" s="19">
        <f>'Group 2 BTE'!J5</f>
        <v>1955423.5</v>
      </c>
      <c r="K22" s="19">
        <f>'Group 2 BTE'!K5</f>
        <v>2290146.4</v>
      </c>
      <c r="L22" s="19">
        <f>'Group 2 BTE'!L5</f>
        <v>2091729.44</v>
      </c>
      <c r="M22" s="19">
        <f>'Group 2 BTE'!M5</f>
        <v>1757810.34</v>
      </c>
      <c r="N22" s="19">
        <f t="shared" si="4"/>
        <v>23774490.799999997</v>
      </c>
    </row>
    <row r="23" spans="1:15" x14ac:dyDescent="0.2">
      <c r="A23" s="18" t="s">
        <v>37</v>
      </c>
      <c r="B23" s="19">
        <f>'Group 2 BTE'!B6</f>
        <v>175565</v>
      </c>
      <c r="C23" s="19">
        <f>'Group 2 BTE'!C6</f>
        <v>178485</v>
      </c>
      <c r="D23" s="19">
        <f>'Group 2 BTE'!D6</f>
        <v>148190</v>
      </c>
      <c r="E23" s="19">
        <f>'Group 2 BTE'!E6</f>
        <v>176295</v>
      </c>
      <c r="F23" s="19">
        <f>'Group 2 BTE'!F6</f>
        <v>189435</v>
      </c>
      <c r="G23" s="19">
        <f>'Group 2 BTE'!G6</f>
        <v>175930</v>
      </c>
      <c r="H23" s="19">
        <f>'Group 2 BTE'!H6</f>
        <v>156220</v>
      </c>
      <c r="I23" s="19">
        <f>'Group 2 BTE'!I6</f>
        <v>154030</v>
      </c>
      <c r="J23" s="19">
        <f>'Group 2 BTE'!J6</f>
        <v>144175</v>
      </c>
      <c r="K23" s="19">
        <f>'Group 2 BTE'!K6</f>
        <v>142715</v>
      </c>
      <c r="L23" s="19">
        <f>'Group 2 BTE'!L6</f>
        <v>121545</v>
      </c>
      <c r="M23" s="19">
        <f>'Group 2 BTE'!M6</f>
        <v>105120</v>
      </c>
      <c r="N23" s="19">
        <f t="shared" si="4"/>
        <v>1867705</v>
      </c>
    </row>
    <row r="24" spans="1:15" x14ac:dyDescent="0.2">
      <c r="A24" s="18" t="s">
        <v>2</v>
      </c>
      <c r="B24" s="19">
        <f>'Group 2 BTE'!B7</f>
        <v>366103.01</v>
      </c>
      <c r="C24" s="19">
        <f>'Group 2 BTE'!C7</f>
        <v>338560.18</v>
      </c>
      <c r="D24" s="19">
        <f>'Group 2 BTE'!D7</f>
        <v>318135.15999999997</v>
      </c>
      <c r="E24" s="19">
        <f>'Group 2 BTE'!E7</f>
        <v>290901.8</v>
      </c>
      <c r="F24" s="19">
        <f>'Group 2 BTE'!F7</f>
        <v>327419.26</v>
      </c>
      <c r="G24" s="19">
        <f>'Group 2 BTE'!G7</f>
        <v>317206.75</v>
      </c>
      <c r="H24" s="19">
        <f>'Group 2 BTE'!H7</f>
        <v>300381.46999999997</v>
      </c>
      <c r="I24" s="19">
        <f>'Group 2 BTE'!I7</f>
        <v>328347.67</v>
      </c>
      <c r="J24" s="19">
        <f>'Group 2 BTE'!J7</f>
        <v>302991.73</v>
      </c>
      <c r="K24" s="19">
        <f>'Group 2 BTE'!K7</f>
        <v>328667.44</v>
      </c>
      <c r="L24" s="19">
        <f>'Group 2 BTE'!L7</f>
        <v>291220.53999999998</v>
      </c>
      <c r="M24" s="19">
        <f>'Group 2 BTE'!M7</f>
        <v>213224.83</v>
      </c>
      <c r="N24" s="19">
        <f t="shared" si="4"/>
        <v>3723159.84</v>
      </c>
    </row>
    <row r="25" spans="1:15" x14ac:dyDescent="0.2">
      <c r="A25" s="18" t="s">
        <v>21</v>
      </c>
      <c r="B25" s="19">
        <f>'Group 2 BTE'!B8</f>
        <v>44635</v>
      </c>
      <c r="C25" s="19">
        <f>'Group 2 BTE'!C8</f>
        <v>29637.64</v>
      </c>
      <c r="D25" s="19">
        <f>'Group 2 BTE'!D8</f>
        <v>36779.24</v>
      </c>
      <c r="E25" s="19">
        <f>'Group 2 BTE'!E8</f>
        <v>40350.04</v>
      </c>
      <c r="F25" s="19">
        <f>'Group 2 BTE'!F8</f>
        <v>45706.239999999998</v>
      </c>
      <c r="G25" s="19">
        <f>'Group 2 BTE'!G8</f>
        <v>27138.080000000002</v>
      </c>
      <c r="H25" s="19">
        <f>'Group 2 BTE'!H8</f>
        <v>32851.360000000001</v>
      </c>
      <c r="I25" s="19">
        <f>'Group 2 BTE'!I8</f>
        <v>16782.759999999998</v>
      </c>
      <c r="J25" s="19">
        <f>'Group 2 BTE'!J8</f>
        <v>18211.080000000002</v>
      </c>
      <c r="K25" s="19">
        <f>'Group 2 BTE'!K8</f>
        <v>17434.830000000002</v>
      </c>
      <c r="L25" s="19">
        <f>'Group 2 BTE'!L8</f>
        <v>14122.78</v>
      </c>
      <c r="M25" s="19">
        <f>'Group 2 BTE'!M8</f>
        <v>14640.28</v>
      </c>
      <c r="N25" s="19">
        <f t="shared" si="4"/>
        <v>338289.33000000007</v>
      </c>
    </row>
    <row r="26" spans="1:15" x14ac:dyDescent="0.2">
      <c r="A26" s="20" t="s">
        <v>6</v>
      </c>
      <c r="B26" s="19">
        <f t="shared" ref="B26:N26" si="5">SUM(B20:B25)</f>
        <v>3026308.25</v>
      </c>
      <c r="C26" s="19">
        <f t="shared" si="5"/>
        <v>3005189.5400000005</v>
      </c>
      <c r="D26" s="19">
        <f t="shared" si="5"/>
        <v>2886795.4000000004</v>
      </c>
      <c r="E26" s="19">
        <f t="shared" si="5"/>
        <v>3009912.55</v>
      </c>
      <c r="F26" s="19">
        <f t="shared" si="5"/>
        <v>3512397.26</v>
      </c>
      <c r="G26" s="19">
        <f t="shared" si="5"/>
        <v>3119600.0300000003</v>
      </c>
      <c r="H26" s="19">
        <f t="shared" si="5"/>
        <v>3251303.85</v>
      </c>
      <c r="I26" s="19">
        <f t="shared" si="5"/>
        <v>3170708.1099999994</v>
      </c>
      <c r="J26" s="19">
        <f t="shared" si="5"/>
        <v>2993808.36</v>
      </c>
      <c r="K26" s="19">
        <f t="shared" si="5"/>
        <v>3461732.47</v>
      </c>
      <c r="L26" s="19">
        <f t="shared" si="5"/>
        <v>3151199.4099999997</v>
      </c>
      <c r="M26" s="19">
        <f t="shared" si="5"/>
        <v>2631293.15</v>
      </c>
      <c r="N26" s="19">
        <f t="shared" si="5"/>
        <v>37220248.379999995</v>
      </c>
      <c r="O26" s="5"/>
    </row>
    <row r="27" spans="1:15" x14ac:dyDescent="0.2">
      <c r="A27" s="24" t="s">
        <v>29</v>
      </c>
      <c r="B27" s="17" t="s">
        <v>38</v>
      </c>
      <c r="C27" s="17" t="s">
        <v>39</v>
      </c>
      <c r="D27" s="17" t="s">
        <v>40</v>
      </c>
      <c r="E27" s="17" t="s">
        <v>41</v>
      </c>
      <c r="F27" s="17" t="s">
        <v>42</v>
      </c>
      <c r="G27" s="17" t="s">
        <v>43</v>
      </c>
      <c r="H27" s="17" t="s">
        <v>44</v>
      </c>
      <c r="I27" s="17" t="s">
        <v>45</v>
      </c>
      <c r="J27" s="17" t="s">
        <v>46</v>
      </c>
      <c r="K27" s="17" t="s">
        <v>47</v>
      </c>
      <c r="L27" s="17" t="s">
        <v>48</v>
      </c>
      <c r="M27" s="17" t="s">
        <v>49</v>
      </c>
      <c r="N27" s="17" t="s">
        <v>0</v>
      </c>
    </row>
    <row r="28" spans="1:15" x14ac:dyDescent="0.2">
      <c r="A28" s="18" t="s">
        <v>9</v>
      </c>
      <c r="B28" s="25">
        <f>'Group 2 BTE'!B19</f>
        <v>1221</v>
      </c>
      <c r="C28" s="25">
        <f>'Group 2 BTE'!C19</f>
        <v>1146</v>
      </c>
      <c r="D28" s="25">
        <f>'Group 2 BTE'!D19</f>
        <v>1146</v>
      </c>
      <c r="E28" s="25">
        <f>'Group 2 BTE'!E19</f>
        <v>1177</v>
      </c>
      <c r="F28" s="25">
        <f>'Group 2 BTE'!F19</f>
        <v>1417</v>
      </c>
      <c r="G28" s="25">
        <f>'Group 2 BTE'!G19</f>
        <v>1256</v>
      </c>
      <c r="H28" s="25">
        <v>1341</v>
      </c>
      <c r="I28" s="25">
        <f>'Group 2 BTE'!I19</f>
        <v>1349</v>
      </c>
      <c r="J28" s="25">
        <f>'Group 2 BTE'!J19</f>
        <v>1026</v>
      </c>
      <c r="K28" s="25">
        <f>'Group 2 BTE'!K19</f>
        <v>1327</v>
      </c>
      <c r="L28" s="25">
        <v>1215</v>
      </c>
      <c r="M28" s="25">
        <f>'Group 2 BTE'!M19</f>
        <v>1080</v>
      </c>
      <c r="N28" s="25">
        <f t="shared" ref="N28:N33" si="6">SUM(B28:M28)</f>
        <v>14701</v>
      </c>
    </row>
    <row r="29" spans="1:15" x14ac:dyDescent="0.2">
      <c r="A29" s="18" t="s">
        <v>10</v>
      </c>
      <c r="B29" s="25">
        <f>'Group 2 BTE'!B20</f>
        <v>565</v>
      </c>
      <c r="C29" s="25">
        <f>'Group 2 BTE'!C20</f>
        <v>615</v>
      </c>
      <c r="D29" s="25">
        <f>'Group 2 BTE'!D20</f>
        <v>557</v>
      </c>
      <c r="E29" s="25">
        <f>'Group 2 BTE'!E20</f>
        <v>515</v>
      </c>
      <c r="F29" s="25">
        <f>'Group 2 BTE'!F20</f>
        <v>635</v>
      </c>
      <c r="G29" s="25">
        <f>'Group 2 BTE'!G20</f>
        <v>574</v>
      </c>
      <c r="H29" s="25">
        <f>'Group 2 BTE'!H20</f>
        <v>844</v>
      </c>
      <c r="I29" s="25">
        <f>'Group 2 BTE'!I20</f>
        <v>649</v>
      </c>
      <c r="J29" s="25">
        <f>'Group 2 BTE'!J20</f>
        <v>669</v>
      </c>
      <c r="K29" s="25">
        <f>'Group 2 BTE'!K20</f>
        <v>688</v>
      </c>
      <c r="L29" s="25">
        <f>'Group 2 BTE'!L20</f>
        <v>653</v>
      </c>
      <c r="M29" s="25">
        <f>'Group 2 BTE'!M20</f>
        <v>512</v>
      </c>
      <c r="N29" s="25">
        <f t="shared" si="6"/>
        <v>7476</v>
      </c>
    </row>
    <row r="30" spans="1:15" x14ac:dyDescent="0.2">
      <c r="A30" s="18" t="s">
        <v>1</v>
      </c>
      <c r="B30" s="25">
        <f>'Group 2 BTE'!B21</f>
        <v>4843</v>
      </c>
      <c r="C30" s="25">
        <f>'Group 2 BTE'!C21</f>
        <v>4916</v>
      </c>
      <c r="D30" s="25">
        <f>'Group 2 BTE'!D21</f>
        <v>4775</v>
      </c>
      <c r="E30" s="25">
        <f>'Group 2 BTE'!E21</f>
        <v>5097</v>
      </c>
      <c r="F30" s="25">
        <f>'Group 2 BTE'!F21</f>
        <v>5956</v>
      </c>
      <c r="G30" s="25">
        <f>'Group 2 BTE'!G21</f>
        <v>5235</v>
      </c>
      <c r="H30" s="25">
        <f>'Group 2 BTE'!H21</f>
        <v>5341</v>
      </c>
      <c r="I30" s="25">
        <f>'Group 2 BTE'!I21</f>
        <v>5263</v>
      </c>
      <c r="J30" s="25">
        <f>'Group 2 BTE'!J21</f>
        <v>5255</v>
      </c>
      <c r="K30" s="25">
        <f>'Group 2 BTE'!K21</f>
        <v>6159</v>
      </c>
      <c r="L30" s="25">
        <f>'Group 2 BTE'!L21</f>
        <v>5623</v>
      </c>
      <c r="M30" s="25">
        <f>'Group 2 BTE'!M21</f>
        <v>4653</v>
      </c>
      <c r="N30" s="25">
        <f t="shared" si="6"/>
        <v>63116</v>
      </c>
    </row>
    <row r="31" spans="1:15" x14ac:dyDescent="0.2">
      <c r="A31" s="18" t="s">
        <v>37</v>
      </c>
      <c r="B31" s="25">
        <f>'Group 2 BTE'!B22</f>
        <v>481</v>
      </c>
      <c r="C31" s="25">
        <f>'Group 2 BTE'!C22</f>
        <v>487</v>
      </c>
      <c r="D31" s="25">
        <f>'Group 2 BTE'!D22</f>
        <v>406</v>
      </c>
      <c r="E31" s="25">
        <f>'Group 2 BTE'!E22</f>
        <v>483</v>
      </c>
      <c r="F31" s="25">
        <f>'Group 2 BTE'!F22</f>
        <v>517</v>
      </c>
      <c r="G31" s="25">
        <f>'Group 2 BTE'!G22</f>
        <v>478</v>
      </c>
      <c r="H31" s="25">
        <f>'Group 2 BTE'!H22</f>
        <v>428</v>
      </c>
      <c r="I31" s="25">
        <f>'Group 2 BTE'!I22</f>
        <v>420</v>
      </c>
      <c r="J31" s="25">
        <f>'Group 2 BTE'!J22</f>
        <v>395</v>
      </c>
      <c r="K31" s="25">
        <f>'Group 2 BTE'!K22</f>
        <v>387</v>
      </c>
      <c r="L31" s="25">
        <f>'Group 2 BTE'!L22</f>
        <v>326</v>
      </c>
      <c r="M31" s="25">
        <f>'Group 2 BTE'!M22</f>
        <v>288</v>
      </c>
      <c r="N31" s="25">
        <f t="shared" si="6"/>
        <v>5096</v>
      </c>
    </row>
    <row r="32" spans="1:15" x14ac:dyDescent="0.2">
      <c r="A32" s="18" t="s">
        <v>2</v>
      </c>
      <c r="B32" s="25">
        <f>'Group 2 BTE'!B23</f>
        <v>1181</v>
      </c>
      <c r="C32" s="25">
        <f>'Group 2 BTE'!C23</f>
        <v>1092</v>
      </c>
      <c r="D32" s="25">
        <f>'Group 2 BTE'!D23</f>
        <v>1028</v>
      </c>
      <c r="E32" s="25">
        <f>'Group 2 BTE'!E23</f>
        <v>935</v>
      </c>
      <c r="F32" s="25">
        <f>'Group 2 BTE'!F23</f>
        <v>1054</v>
      </c>
      <c r="G32" s="25">
        <f>'Group 2 BTE'!G23</f>
        <v>1023</v>
      </c>
      <c r="H32" s="25">
        <f>'Group 2 BTE'!H23</f>
        <v>955</v>
      </c>
      <c r="I32" s="25">
        <f>'Group 2 BTE'!I23</f>
        <v>1057</v>
      </c>
      <c r="J32" s="25">
        <f>'Group 2 BTE'!J23</f>
        <v>977</v>
      </c>
      <c r="K32" s="25">
        <f>'Group 2 BTE'!K23</f>
        <v>1053</v>
      </c>
      <c r="L32" s="25">
        <f>'Group 2 BTE'!L23</f>
        <v>939</v>
      </c>
      <c r="M32" s="25">
        <f>'Group 2 BTE'!M23</f>
        <v>685</v>
      </c>
      <c r="N32" s="25">
        <f t="shared" si="6"/>
        <v>11979</v>
      </c>
    </row>
    <row r="33" spans="1:15" x14ac:dyDescent="0.2">
      <c r="A33" s="18" t="s">
        <v>21</v>
      </c>
      <c r="B33" s="25">
        <f>'Group 2 BTE'!B24</f>
        <v>125</v>
      </c>
      <c r="C33" s="25">
        <f>'Group 2 BTE'!C24</f>
        <v>83</v>
      </c>
      <c r="D33" s="25">
        <f>'Group 2 BTE'!D24</f>
        <v>103</v>
      </c>
      <c r="E33" s="25">
        <f>'Group 2 BTE'!E24</f>
        <v>112</v>
      </c>
      <c r="F33" s="25">
        <f>'Group 2 BTE'!F24</f>
        <v>128</v>
      </c>
      <c r="G33" s="25">
        <f>'Group 2 BTE'!G24</f>
        <v>76</v>
      </c>
      <c r="H33" s="25">
        <f>'Group 2 BTE'!H24</f>
        <v>92</v>
      </c>
      <c r="I33" s="25">
        <f>'Group 2 BTE'!I24</f>
        <v>47</v>
      </c>
      <c r="J33" s="25">
        <f>'Group 2 BTE'!J24</f>
        <v>50</v>
      </c>
      <c r="K33" s="25">
        <f>'Group 2 BTE'!K24</f>
        <v>49</v>
      </c>
      <c r="L33" s="25">
        <f>'Group 2 BTE'!L24</f>
        <v>41</v>
      </c>
      <c r="M33" s="25">
        <f>'Group 2 BTE'!M24</f>
        <v>40</v>
      </c>
      <c r="N33" s="25">
        <f t="shared" si="6"/>
        <v>946</v>
      </c>
    </row>
    <row r="34" spans="1:15" x14ac:dyDescent="0.2">
      <c r="A34" s="20" t="s">
        <v>8</v>
      </c>
      <c r="B34" s="25">
        <f t="shared" ref="B34:L34" si="7">SUM(B28:B33)</f>
        <v>8416</v>
      </c>
      <c r="C34" s="25">
        <f t="shared" si="7"/>
        <v>8339</v>
      </c>
      <c r="D34" s="25">
        <f t="shared" si="7"/>
        <v>8015</v>
      </c>
      <c r="E34" s="25">
        <f t="shared" si="7"/>
        <v>8319</v>
      </c>
      <c r="F34" s="25">
        <f t="shared" si="7"/>
        <v>9707</v>
      </c>
      <c r="G34" s="25">
        <f t="shared" si="7"/>
        <v>8642</v>
      </c>
      <c r="H34" s="25">
        <f t="shared" si="7"/>
        <v>9001</v>
      </c>
      <c r="I34" s="25">
        <f t="shared" si="7"/>
        <v>8785</v>
      </c>
      <c r="J34" s="25">
        <f t="shared" si="7"/>
        <v>8372</v>
      </c>
      <c r="K34" s="25">
        <f t="shared" si="7"/>
        <v>9663</v>
      </c>
      <c r="L34" s="25">
        <f t="shared" si="7"/>
        <v>8797</v>
      </c>
      <c r="M34" s="25">
        <f>SUM(M28:M33)</f>
        <v>7258</v>
      </c>
      <c r="N34" s="25">
        <f>SUM(N28:N33)</f>
        <v>103314</v>
      </c>
    </row>
    <row r="35" spans="1:15" x14ac:dyDescent="0.2">
      <c r="A35" s="13" t="s">
        <v>13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</row>
    <row r="36" spans="1:15" s="2" customFormat="1" x14ac:dyDescent="0.2">
      <c r="A36" s="16" t="s">
        <v>5</v>
      </c>
      <c r="B36" s="17" t="s">
        <v>38</v>
      </c>
      <c r="C36" s="17" t="s">
        <v>39</v>
      </c>
      <c r="D36" s="17" t="s">
        <v>40</v>
      </c>
      <c r="E36" s="17" t="s">
        <v>41</v>
      </c>
      <c r="F36" s="17" t="s">
        <v>42</v>
      </c>
      <c r="G36" s="17" t="s">
        <v>43</v>
      </c>
      <c r="H36" s="17" t="s">
        <v>44</v>
      </c>
      <c r="I36" s="17" t="s">
        <v>45</v>
      </c>
      <c r="J36" s="17" t="s">
        <v>46</v>
      </c>
      <c r="K36" s="17" t="s">
        <v>51</v>
      </c>
      <c r="L36" s="17" t="s">
        <v>48</v>
      </c>
      <c r="M36" s="17" t="s">
        <v>49</v>
      </c>
      <c r="N36" s="17" t="s">
        <v>0</v>
      </c>
    </row>
    <row r="37" spans="1:15" x14ac:dyDescent="0.2">
      <c r="A37" s="18" t="s">
        <v>9</v>
      </c>
      <c r="B37" s="19">
        <f>'Group 3 RIC'!B3</f>
        <v>3102193.31</v>
      </c>
      <c r="C37" s="19">
        <f>'Group 3 RIC'!C3</f>
        <v>3395526.89</v>
      </c>
      <c r="D37" s="19">
        <f>'Group 3 RIC'!D3</f>
        <v>3157670.11</v>
      </c>
      <c r="E37" s="19">
        <f>'Group 3 RIC'!E3</f>
        <v>3378537.12</v>
      </c>
      <c r="F37" s="19">
        <f>'Group 3 RIC'!F3</f>
        <v>4088986.89</v>
      </c>
      <c r="G37" s="19">
        <f>'Group 3 RIC'!G3</f>
        <v>3693021.23</v>
      </c>
      <c r="H37" s="19">
        <f>'[1]May 16'!$K$25</f>
        <v>3547741.36</v>
      </c>
      <c r="I37" s="19">
        <f>'Group 3 RIC'!I3</f>
        <v>3818884.22</v>
      </c>
      <c r="J37" s="19">
        <f>'Group 3 RIC'!J3</f>
        <v>3376803.47</v>
      </c>
      <c r="K37" s="19">
        <f>'Group 3 RIC'!K3</f>
        <v>4085866.32</v>
      </c>
      <c r="L37" s="19">
        <f>'Group 3 RIC'!L3</f>
        <v>3754392.44</v>
      </c>
      <c r="M37" s="19">
        <f>'Group 3 RIC'!M3</f>
        <v>3647599.6</v>
      </c>
      <c r="N37" s="19">
        <f t="shared" ref="N37:N42" si="8">SUM(B37:M37)</f>
        <v>43047222.959999993</v>
      </c>
    </row>
    <row r="38" spans="1:15" x14ac:dyDescent="0.2">
      <c r="A38" s="18" t="s">
        <v>10</v>
      </c>
      <c r="B38" s="19">
        <f>'Group 3 RIC'!B4</f>
        <v>1009497.6</v>
      </c>
      <c r="C38" s="19">
        <f>'Group 3 RIC'!C4</f>
        <v>1103227.2</v>
      </c>
      <c r="D38" s="19">
        <f>'Group 3 RIC'!D4</f>
        <v>1043942.4</v>
      </c>
      <c r="E38" s="19">
        <f>'Group 3 RIC'!E4</f>
        <v>1072094.3999999999</v>
      </c>
      <c r="F38" s="19">
        <f>'Group 3 RIC'!F4</f>
        <v>1309564.8</v>
      </c>
      <c r="G38" s="19">
        <f>'Group 3 RIC'!G4</f>
        <v>1183708.8</v>
      </c>
      <c r="H38" s="19">
        <f>'Group 3 RIC'!H4</f>
        <v>1127736</v>
      </c>
      <c r="I38" s="19">
        <f>'Group 3 RIC'!I4</f>
        <v>1182052.8</v>
      </c>
      <c r="J38" s="19">
        <f>'Group 3 RIC'!J4</f>
        <v>1074744</v>
      </c>
      <c r="K38" s="19">
        <f>'Group 3 RIC'!K4</f>
        <v>1167148.8</v>
      </c>
      <c r="L38" s="19">
        <f>'Group 3 RIC'!L4</f>
        <v>1039636.8</v>
      </c>
      <c r="M38" s="19">
        <f>'Group 3 RIC'!M4</f>
        <v>893577.6</v>
      </c>
      <c r="N38" s="19">
        <f t="shared" si="8"/>
        <v>13206931.200000001</v>
      </c>
    </row>
    <row r="39" spans="1:15" x14ac:dyDescent="0.2">
      <c r="A39" s="18" t="s">
        <v>1</v>
      </c>
      <c r="B39" s="19">
        <f>'Group 3 RIC'!B5</f>
        <v>4734697.42</v>
      </c>
      <c r="C39" s="19">
        <f>'Group 3 RIC'!C5</f>
        <v>5180228.4800000004</v>
      </c>
      <c r="D39" s="19">
        <f>'Group 3 RIC'!D5</f>
        <v>5126938.66</v>
      </c>
      <c r="E39" s="19">
        <f>'Group 3 RIC'!E5</f>
        <v>5378288.6500000004</v>
      </c>
      <c r="F39" s="19">
        <f>'Group 3 RIC'!F5</f>
        <v>6243173.0700000003</v>
      </c>
      <c r="G39" s="19">
        <f>'Group 3 RIC'!G5</f>
        <v>5814487.96</v>
      </c>
      <c r="H39" s="19">
        <f>'Group 3 RIC'!H5</f>
        <v>5491377.1600000001</v>
      </c>
      <c r="I39" s="19">
        <f>'Group 3 RIC'!I5</f>
        <v>5743478.7699999996</v>
      </c>
      <c r="J39" s="19">
        <f>'Group 3 RIC'!J5</f>
        <v>5045785.3</v>
      </c>
      <c r="K39" s="19">
        <f>'Group 3 RIC'!K5</f>
        <v>5968153.3499999996</v>
      </c>
      <c r="L39" s="19">
        <f>'Group 3 RIC'!L5</f>
        <v>5640158.5199999996</v>
      </c>
      <c r="M39" s="19">
        <f>'Group 3 RIC'!M5</f>
        <v>5026624.09</v>
      </c>
      <c r="N39" s="19">
        <f t="shared" si="8"/>
        <v>65393391.430000007</v>
      </c>
    </row>
    <row r="40" spans="1:15" x14ac:dyDescent="0.2">
      <c r="A40" s="18" t="s">
        <v>37</v>
      </c>
      <c r="B40" s="19">
        <f>'Group 3 RIC'!B6</f>
        <v>1749729.6</v>
      </c>
      <c r="C40" s="19">
        <f>'Group 3 RIC'!C6</f>
        <v>1758299.1</v>
      </c>
      <c r="D40" s="19">
        <f>'Group 3 RIC'!D6</f>
        <v>1684152</v>
      </c>
      <c r="E40" s="19">
        <f>'Group 3 RIC'!E6</f>
        <v>1730354.4</v>
      </c>
      <c r="F40" s="19">
        <f>'Group 3 RIC'!F6</f>
        <v>1951306.2</v>
      </c>
      <c r="G40" s="19">
        <f>'Group 3 RIC'!G6</f>
        <v>1775066.4</v>
      </c>
      <c r="H40" s="19">
        <f>'Group 3 RIC'!H6</f>
        <v>2035513.8</v>
      </c>
      <c r="I40" s="19">
        <f>'Group 3 RIC'!I6</f>
        <v>1958761.2</v>
      </c>
      <c r="J40" s="19">
        <f>'Group 3 RIC'!J6</f>
        <v>1765792.8</v>
      </c>
      <c r="K40" s="19">
        <f>'Group 3 RIC'!K6</f>
        <v>2188394.7999999998</v>
      </c>
      <c r="L40" s="19">
        <f>'Group 3 RIC'!L6</f>
        <v>2005903.6</v>
      </c>
      <c r="M40" s="19">
        <f>'Group 3 RIC'!M6</f>
        <v>1733707.8</v>
      </c>
      <c r="N40" s="19">
        <f t="shared" si="8"/>
        <v>22336981.700000003</v>
      </c>
    </row>
    <row r="41" spans="1:15" x14ac:dyDescent="0.2">
      <c r="A41" s="18" t="s">
        <v>2</v>
      </c>
      <c r="B41" s="19">
        <f>'Group 3 RIC'!B7</f>
        <v>1503743.79</v>
      </c>
      <c r="C41" s="19">
        <f>'Group 3 RIC'!C7</f>
        <v>1507087.92</v>
      </c>
      <c r="D41" s="19">
        <f>'Group 3 RIC'!D7</f>
        <v>1526781.13</v>
      </c>
      <c r="E41" s="19">
        <f>'Group 3 RIC'!E7</f>
        <v>1453953.41</v>
      </c>
      <c r="F41" s="19">
        <f>'Group 3 RIC'!F7</f>
        <v>1666863.02</v>
      </c>
      <c r="G41" s="19">
        <f>'Group 3 RIC'!G7</f>
        <v>1367749.17</v>
      </c>
      <c r="H41" s="19">
        <f>'Group 3 RIC'!H7</f>
        <v>2040040.41</v>
      </c>
      <c r="I41" s="19">
        <f>'Group 3 RIC'!I7</f>
        <v>1999418.17</v>
      </c>
      <c r="J41" s="19">
        <f>'Group 3 RIC'!J7</f>
        <v>1794301.96</v>
      </c>
      <c r="K41" s="19">
        <f>'Group 3 RIC'!K7</f>
        <v>2123900</v>
      </c>
      <c r="L41" s="19">
        <f>'Group 3 RIC'!L7</f>
        <v>1882557.56</v>
      </c>
      <c r="M41" s="19">
        <f>'Group 3 RIC'!M7</f>
        <v>1735603.47</v>
      </c>
      <c r="N41" s="19">
        <f t="shared" si="8"/>
        <v>20602000.009999998</v>
      </c>
    </row>
    <row r="42" spans="1:15" x14ac:dyDescent="0.2">
      <c r="A42" s="18" t="s">
        <v>21</v>
      </c>
      <c r="B42" s="19">
        <f>'Group 3 RIC'!B8</f>
        <v>270499.32</v>
      </c>
      <c r="C42" s="19">
        <f>'Group 3 RIC'!C8</f>
        <v>302522.21999999997</v>
      </c>
      <c r="D42" s="19">
        <f>'Group 3 RIC'!D8</f>
        <v>248271.66</v>
      </c>
      <c r="E42" s="19">
        <f>'Group 3 RIC'!E8</f>
        <v>288959.58</v>
      </c>
      <c r="F42" s="19">
        <f>'Group 3 RIC'!F8</f>
        <v>330024.24</v>
      </c>
      <c r="G42" s="19">
        <f>'Group 3 RIC'!G8</f>
        <v>270122.58</v>
      </c>
      <c r="H42" s="19">
        <f>'Group 3 RIC'!H8</f>
        <v>302522.21999999997</v>
      </c>
      <c r="I42" s="19">
        <f>'Group 3 RIC'!I8</f>
        <v>274266.71999999997</v>
      </c>
      <c r="J42" s="19">
        <f>'Group 3 RIC'!J8</f>
        <v>296375.40999999997</v>
      </c>
      <c r="K42" s="19">
        <f>'Group 3 RIC'!K8</f>
        <v>310691.53000000003</v>
      </c>
      <c r="L42" s="19">
        <f>'Group 3 RIC'!L8</f>
        <v>290452.12</v>
      </c>
      <c r="M42" s="19">
        <f>'Group 3 RIC'!M8</f>
        <v>228681.18</v>
      </c>
      <c r="N42" s="19">
        <f t="shared" si="8"/>
        <v>3413388.7800000007</v>
      </c>
    </row>
    <row r="43" spans="1:15" x14ac:dyDescent="0.2">
      <c r="A43" s="20" t="s">
        <v>6</v>
      </c>
      <c r="B43" s="19">
        <f t="shared" ref="B43:N43" si="9">SUM(B37:B42)</f>
        <v>12370361.039999999</v>
      </c>
      <c r="C43" s="19">
        <f t="shared" si="9"/>
        <v>13246891.810000001</v>
      </c>
      <c r="D43" s="19">
        <f t="shared" si="9"/>
        <v>12787755.960000001</v>
      </c>
      <c r="E43" s="19">
        <f t="shared" si="9"/>
        <v>13302187.560000001</v>
      </c>
      <c r="F43" s="19">
        <f t="shared" si="9"/>
        <v>15589918.220000001</v>
      </c>
      <c r="G43" s="19">
        <f t="shared" si="9"/>
        <v>14104156.140000001</v>
      </c>
      <c r="H43" s="19">
        <f t="shared" si="9"/>
        <v>14544930.950000001</v>
      </c>
      <c r="I43" s="19">
        <f t="shared" si="9"/>
        <v>14976861.879999999</v>
      </c>
      <c r="J43" s="19">
        <f t="shared" si="9"/>
        <v>13353802.940000001</v>
      </c>
      <c r="K43" s="19">
        <f t="shared" si="9"/>
        <v>15844154.799999999</v>
      </c>
      <c r="L43" s="19">
        <f t="shared" si="9"/>
        <v>14613101.039999999</v>
      </c>
      <c r="M43" s="19">
        <f t="shared" si="9"/>
        <v>13265793.74</v>
      </c>
      <c r="N43" s="19">
        <f t="shared" si="9"/>
        <v>167999916.08000001</v>
      </c>
      <c r="O43" s="5"/>
    </row>
    <row r="44" spans="1:15" x14ac:dyDescent="0.2">
      <c r="A44" s="24" t="s">
        <v>29</v>
      </c>
      <c r="B44" s="17" t="s">
        <v>38</v>
      </c>
      <c r="C44" s="17" t="s">
        <v>39</v>
      </c>
      <c r="D44" s="17" t="s">
        <v>40</v>
      </c>
      <c r="E44" s="17" t="s">
        <v>41</v>
      </c>
      <c r="F44" s="17" t="s">
        <v>42</v>
      </c>
      <c r="G44" s="17" t="s">
        <v>43</v>
      </c>
      <c r="H44" s="17" t="s">
        <v>44</v>
      </c>
      <c r="I44" s="17" t="s">
        <v>45</v>
      </c>
      <c r="J44" s="17" t="s">
        <v>46</v>
      </c>
      <c r="K44" s="17" t="s">
        <v>47</v>
      </c>
      <c r="L44" s="17" t="s">
        <v>48</v>
      </c>
      <c r="M44" s="17" t="s">
        <v>52</v>
      </c>
      <c r="N44" s="17" t="s">
        <v>0</v>
      </c>
    </row>
    <row r="45" spans="1:15" x14ac:dyDescent="0.2">
      <c r="A45" s="18" t="s">
        <v>9</v>
      </c>
      <c r="B45" s="25">
        <f>'Group 3 RIC'!B19</f>
        <v>8942</v>
      </c>
      <c r="C45" s="25">
        <f>'Group 3 RIC'!C19</f>
        <v>9791</v>
      </c>
      <c r="D45" s="25">
        <f>'Group 3 RIC'!D19</f>
        <v>9097</v>
      </c>
      <c r="E45" s="25">
        <f>'Group 3 RIC'!E19</f>
        <v>9739</v>
      </c>
      <c r="F45" s="25">
        <f>'Group 3 RIC'!F19</f>
        <v>11784</v>
      </c>
      <c r="G45" s="25">
        <f>'Group 3 RIC'!G19</f>
        <v>10646</v>
      </c>
      <c r="H45" s="25">
        <v>10224</v>
      </c>
      <c r="I45" s="25">
        <f>'Group 3 RIC'!I19</f>
        <v>11008</v>
      </c>
      <c r="J45" s="25">
        <f>'Group 3 RIC'!J19</f>
        <v>9731</v>
      </c>
      <c r="K45" s="25">
        <f>'Group 3 RIC'!K19</f>
        <v>11766</v>
      </c>
      <c r="L45" s="25">
        <f>'Group 3 RIC'!L19</f>
        <v>10816</v>
      </c>
      <c r="M45" s="25">
        <f>'Group 3 RIC'!M19</f>
        <v>10511</v>
      </c>
      <c r="N45" s="25">
        <f t="shared" ref="N45:N50" si="10">SUM(B45:M45)</f>
        <v>124055</v>
      </c>
    </row>
    <row r="46" spans="1:15" x14ac:dyDescent="0.2">
      <c r="A46" s="18" t="s">
        <v>10</v>
      </c>
      <c r="B46" s="25">
        <f>'Group 3 RIC'!B20</f>
        <v>3040</v>
      </c>
      <c r="C46" s="25">
        <f>'Group 3 RIC'!C20</f>
        <v>3320</v>
      </c>
      <c r="D46" s="25">
        <f>'Group 3 RIC'!D20</f>
        <v>3147</v>
      </c>
      <c r="E46" s="25">
        <f>'Group 3 RIC'!E20</f>
        <v>3221</v>
      </c>
      <c r="F46" s="25">
        <f>'Group 3 RIC'!F20</f>
        <v>3936</v>
      </c>
      <c r="G46" s="25">
        <f>'Group 3 RIC'!G20</f>
        <v>3564</v>
      </c>
      <c r="H46" s="25">
        <f>'Group 3 RIC'!H20</f>
        <v>3391</v>
      </c>
      <c r="I46" s="25">
        <f>'Group 3 RIC'!I20</f>
        <v>3552</v>
      </c>
      <c r="J46" s="25">
        <f>'Group 3 RIC'!J20</f>
        <v>3230</v>
      </c>
      <c r="K46" s="25">
        <f>'Group 3 RIC'!K20</f>
        <v>3511</v>
      </c>
      <c r="L46" s="25">
        <f>'Group 3 RIC'!L20</f>
        <v>3129</v>
      </c>
      <c r="M46" s="25">
        <f>'Group 3 RIC'!M20</f>
        <v>2692</v>
      </c>
      <c r="N46" s="25">
        <f t="shared" si="10"/>
        <v>39733</v>
      </c>
    </row>
    <row r="47" spans="1:15" x14ac:dyDescent="0.2">
      <c r="A47" s="18" t="s">
        <v>1</v>
      </c>
      <c r="B47" s="25">
        <f>'Group 3 RIC'!B21</f>
        <v>12588</v>
      </c>
      <c r="C47" s="25">
        <f>'Group 3 RIC'!C21</f>
        <v>13760</v>
      </c>
      <c r="D47" s="25">
        <f>'Group 3 RIC'!D21</f>
        <v>13626</v>
      </c>
      <c r="E47" s="25">
        <f>'Group 3 RIC'!E21</f>
        <v>14299</v>
      </c>
      <c r="F47" s="25">
        <f>'Group 3 RIC'!F21</f>
        <v>16597</v>
      </c>
      <c r="G47" s="25">
        <f>'Group 3 RIC'!G21</f>
        <v>15449</v>
      </c>
      <c r="H47" s="25">
        <f>'Group 3 RIC'!H21</f>
        <v>14597</v>
      </c>
      <c r="I47" s="25">
        <f>'Group 3 RIC'!I21</f>
        <v>15263</v>
      </c>
      <c r="J47" s="25">
        <v>13406</v>
      </c>
      <c r="K47" s="25">
        <f>'Group 3 RIC'!K21</f>
        <v>15866</v>
      </c>
      <c r="L47" s="25">
        <f>'Group 3 RIC'!L21</f>
        <v>14998</v>
      </c>
      <c r="M47" s="25">
        <f>'Group 3 RIC'!M21</f>
        <v>13366</v>
      </c>
      <c r="N47" s="25">
        <f t="shared" si="10"/>
        <v>173815</v>
      </c>
    </row>
    <row r="48" spans="1:15" x14ac:dyDescent="0.2">
      <c r="A48" s="18" t="s">
        <v>37</v>
      </c>
      <c r="B48" s="25">
        <f>'Group 3 RIC'!B22</f>
        <v>4690</v>
      </c>
      <c r="C48" s="25">
        <f>'Group 3 RIC'!C22</f>
        <v>4711</v>
      </c>
      <c r="D48" s="25">
        <f>'Group 3 RIC'!D22</f>
        <v>4514</v>
      </c>
      <c r="E48" s="25">
        <f>'Group 3 RIC'!E22</f>
        <v>4642</v>
      </c>
      <c r="F48" s="25">
        <f>'Group 3 RIC'!F22</f>
        <v>5223</v>
      </c>
      <c r="G48" s="25">
        <f>'Group 3 RIC'!G22</f>
        <v>4750</v>
      </c>
      <c r="H48" s="25">
        <f>'Group 3 RIC'!H22</f>
        <v>5458</v>
      </c>
      <c r="I48" s="25">
        <f>'Group 3 RIC'!I22</f>
        <v>5248</v>
      </c>
      <c r="J48" s="25">
        <f>'Group 3 RIC'!J22</f>
        <v>4739</v>
      </c>
      <c r="K48" s="25">
        <f>'Group 3 RIC'!K22</f>
        <v>5877</v>
      </c>
      <c r="L48" s="25">
        <f>'Group 3 RIC'!L22</f>
        <v>5378</v>
      </c>
      <c r="M48" s="25">
        <f>'Group 3 RIC'!M22</f>
        <v>4647</v>
      </c>
      <c r="N48" s="25">
        <f t="shared" si="10"/>
        <v>59877</v>
      </c>
    </row>
    <row r="49" spans="1:14" x14ac:dyDescent="0.2">
      <c r="A49" s="18" t="s">
        <v>2</v>
      </c>
      <c r="B49" s="25">
        <f>'Group 3 RIC'!B23</f>
        <v>4033</v>
      </c>
      <c r="C49" s="25">
        <f>'Group 3 RIC'!C23</f>
        <v>4051</v>
      </c>
      <c r="D49" s="25">
        <f>'Group 3 RIC'!D23</f>
        <v>4099</v>
      </c>
      <c r="E49" s="25">
        <f>'Group 3 RIC'!E23</f>
        <v>3905</v>
      </c>
      <c r="F49" s="25">
        <f>'Group 3 RIC'!F23</f>
        <v>4483</v>
      </c>
      <c r="G49" s="25">
        <f>'Group 3 RIC'!G23</f>
        <v>3674</v>
      </c>
      <c r="H49" s="25">
        <f>'Group 3 RIC'!H23</f>
        <v>5475</v>
      </c>
      <c r="I49" s="25">
        <f>'Group 3 RIC'!I23</f>
        <v>5357</v>
      </c>
      <c r="J49" s="25">
        <f>'Group 3 RIC'!J23</f>
        <v>4828</v>
      </c>
      <c r="K49" s="25">
        <f>'Group 3 RIC'!K23</f>
        <v>5722</v>
      </c>
      <c r="L49" s="25">
        <f>'Group 3 RIC'!L23</f>
        <v>5063</v>
      </c>
      <c r="M49" s="25">
        <f>'Group 3 RIC'!M23</f>
        <v>4662</v>
      </c>
      <c r="N49" s="25">
        <f t="shared" si="10"/>
        <v>55352</v>
      </c>
    </row>
    <row r="50" spans="1:14" x14ac:dyDescent="0.2">
      <c r="A50" s="18" t="s">
        <v>21</v>
      </c>
      <c r="B50" s="25">
        <v>716</v>
      </c>
      <c r="C50" s="25">
        <f>'Group 3 RIC'!C24</f>
        <v>801</v>
      </c>
      <c r="D50" s="25">
        <f>'Group 3 RIC'!D24</f>
        <v>657</v>
      </c>
      <c r="E50" s="25">
        <f>'Group 3 RIC'!E24</f>
        <v>761</v>
      </c>
      <c r="F50" s="25">
        <f>'Group 3 RIC'!F24</f>
        <v>874</v>
      </c>
      <c r="G50" s="25">
        <f>'Group 3 RIC'!G24</f>
        <v>713</v>
      </c>
      <c r="H50" s="25">
        <f>'Group 3 RIC'!H24</f>
        <v>797</v>
      </c>
      <c r="I50" s="25">
        <f>'Group 3 RIC'!I24</f>
        <v>724</v>
      </c>
      <c r="J50" s="25">
        <f>'Group 3 RIC'!J24</f>
        <v>785</v>
      </c>
      <c r="K50" s="25">
        <f>'Group 3 RIC'!K24</f>
        <v>826</v>
      </c>
      <c r="L50" s="25">
        <f>'Group 3 RIC'!L24</f>
        <v>769</v>
      </c>
      <c r="M50" s="25">
        <f>'Group 3 RIC'!M24</f>
        <v>607</v>
      </c>
      <c r="N50" s="25">
        <f t="shared" si="10"/>
        <v>9030</v>
      </c>
    </row>
    <row r="51" spans="1:14" x14ac:dyDescent="0.2">
      <c r="A51" s="20" t="s">
        <v>12</v>
      </c>
      <c r="B51" s="25">
        <f t="shared" ref="B51:N51" si="11">SUM(B45:B50)</f>
        <v>34009</v>
      </c>
      <c r="C51" s="25">
        <f t="shared" si="11"/>
        <v>36434</v>
      </c>
      <c r="D51" s="25">
        <f t="shared" si="11"/>
        <v>35140</v>
      </c>
      <c r="E51" s="25">
        <f t="shared" si="11"/>
        <v>36567</v>
      </c>
      <c r="F51" s="25">
        <f t="shared" si="11"/>
        <v>42897</v>
      </c>
      <c r="G51" s="25">
        <f t="shared" si="11"/>
        <v>38796</v>
      </c>
      <c r="H51" s="25">
        <f t="shared" si="11"/>
        <v>39942</v>
      </c>
      <c r="I51" s="25">
        <f t="shared" si="11"/>
        <v>41152</v>
      </c>
      <c r="J51" s="25">
        <f t="shared" si="11"/>
        <v>36719</v>
      </c>
      <c r="K51" s="25">
        <f t="shared" si="11"/>
        <v>43568</v>
      </c>
      <c r="L51" s="25">
        <f t="shared" si="11"/>
        <v>40153</v>
      </c>
      <c r="M51" s="25">
        <f t="shared" si="11"/>
        <v>36485</v>
      </c>
      <c r="N51" s="25">
        <f t="shared" si="11"/>
        <v>461862</v>
      </c>
    </row>
    <row r="52" spans="1:14" x14ac:dyDescent="0.2">
      <c r="A52" s="13" t="s">
        <v>32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x14ac:dyDescent="0.2">
      <c r="A53" s="16" t="s">
        <v>5</v>
      </c>
      <c r="B53" s="17" t="s">
        <v>38</v>
      </c>
      <c r="C53" s="17" t="s">
        <v>39</v>
      </c>
      <c r="D53" s="17" t="s">
        <v>40</v>
      </c>
      <c r="E53" s="17" t="s">
        <v>41</v>
      </c>
      <c r="F53" s="17" t="s">
        <v>42</v>
      </c>
      <c r="G53" s="17" t="s">
        <v>43</v>
      </c>
      <c r="H53" s="17" t="s">
        <v>44</v>
      </c>
      <c r="I53" s="17" t="s">
        <v>45</v>
      </c>
      <c r="J53" s="17" t="s">
        <v>46</v>
      </c>
      <c r="K53" s="17" t="s">
        <v>47</v>
      </c>
      <c r="L53" s="17" t="s">
        <v>48</v>
      </c>
      <c r="M53" s="17" t="s">
        <v>49</v>
      </c>
      <c r="N53" s="17" t="s">
        <v>0</v>
      </c>
    </row>
    <row r="54" spans="1:14" x14ac:dyDescent="0.2">
      <c r="A54" s="18" t="s">
        <v>9</v>
      </c>
      <c r="B54" s="19">
        <f>'Group 4 Wireless'!B55</f>
        <v>315198.90000000002</v>
      </c>
      <c r="C54" s="19">
        <f>'Group 4 Wireless'!C55</f>
        <v>360852.75</v>
      </c>
      <c r="D54" s="19">
        <f>'Group 4 Wireless'!D55</f>
        <v>342564.30000000005</v>
      </c>
      <c r="E54" s="19">
        <f>'Group 4 Wireless'!E55</f>
        <v>352251.9</v>
      </c>
      <c r="F54" s="19">
        <f>'Group 4 Wireless'!F55</f>
        <v>416040.15</v>
      </c>
      <c r="G54" s="19">
        <f>'Group 4 Wireless'!G55</f>
        <v>352191</v>
      </c>
      <c r="H54" s="19">
        <v>420901.55</v>
      </c>
      <c r="I54" s="19">
        <f>'Group 4 Wireless'!I55</f>
        <v>411181.49</v>
      </c>
      <c r="J54" s="19">
        <f>'Group 4 Wireless'!J55</f>
        <v>368342.78</v>
      </c>
      <c r="K54" s="19">
        <f>'Group 4 Wireless'!K55</f>
        <v>447463.59</v>
      </c>
      <c r="L54" s="19">
        <f>'Group 4 Wireless'!L55</f>
        <v>389080.09</v>
      </c>
      <c r="M54" s="19">
        <f>'Group 4 Wireless'!M55</f>
        <v>399480.70999999996</v>
      </c>
      <c r="N54" s="19">
        <f t="shared" ref="N54:N59" si="12">SUM(B54:M54)</f>
        <v>4575549.21</v>
      </c>
    </row>
    <row r="55" spans="1:14" x14ac:dyDescent="0.2">
      <c r="A55" s="18" t="s">
        <v>10</v>
      </c>
      <c r="B55" s="19">
        <f>'Group 4 Wireless'!B56</f>
        <v>111377.15</v>
      </c>
      <c r="C55" s="19">
        <f>'Group 4 Wireless'!C56</f>
        <v>142506.19</v>
      </c>
      <c r="D55" s="19">
        <f>'Group 4 Wireless'!D56</f>
        <v>128747.54000000001</v>
      </c>
      <c r="E55" s="19">
        <f>'Group 4 Wireless'!E56</f>
        <v>130299.01999999999</v>
      </c>
      <c r="F55" s="19">
        <f>'Group 4 Wireless'!F56</f>
        <v>153226.10999999999</v>
      </c>
      <c r="G55" s="19">
        <f>'Group 4 Wireless'!G56</f>
        <v>140715.81</v>
      </c>
      <c r="H55" s="19">
        <f>'Group 4 Wireless'!H56</f>
        <v>132902.29999999999</v>
      </c>
      <c r="I55" s="19">
        <f>'Group 4 Wireless'!I56</f>
        <v>134299.74</v>
      </c>
      <c r="J55" s="19">
        <f>'Group 4 Wireless'!J56</f>
        <v>125120.38</v>
      </c>
      <c r="K55" s="19">
        <f>'Group 4 Wireless'!K56</f>
        <v>135515.96</v>
      </c>
      <c r="L55" s="19">
        <f>'Group 4 Wireless'!L56</f>
        <v>111276.95999999999</v>
      </c>
      <c r="M55" s="19">
        <f>'Group 4 Wireless'!M56</f>
        <v>101699.64</v>
      </c>
      <c r="N55" s="19">
        <f t="shared" si="12"/>
        <v>1547686.8</v>
      </c>
    </row>
    <row r="56" spans="1:14" x14ac:dyDescent="0.2">
      <c r="A56" s="18" t="s">
        <v>1</v>
      </c>
      <c r="B56" s="19">
        <f>'Group 4 Wireless'!B57</f>
        <v>854763.16</v>
      </c>
      <c r="C56" s="19">
        <f>'Group 4 Wireless'!C57</f>
        <v>926405.88</v>
      </c>
      <c r="D56" s="19">
        <f>'Group 4 Wireless'!D57</f>
        <v>963856.72</v>
      </c>
      <c r="E56" s="19">
        <f>'Group 4 Wireless'!E57</f>
        <v>978926.72</v>
      </c>
      <c r="F56" s="19">
        <f>'Group 4 Wireless'!F57</f>
        <v>1242238.8799999999</v>
      </c>
      <c r="G56" s="19">
        <f>'Group 4 Wireless'!G57</f>
        <v>1083854.32</v>
      </c>
      <c r="H56" s="19">
        <f>'Group 4 Wireless'!H57</f>
        <v>1022823</v>
      </c>
      <c r="I56" s="19">
        <f>'Group 4 Wireless'!I57</f>
        <v>1098212</v>
      </c>
      <c r="J56" s="19">
        <f>'Group 4 Wireless'!J57</f>
        <v>932237</v>
      </c>
      <c r="K56" s="19">
        <f>'Group 4 Wireless'!K57</f>
        <v>1139692</v>
      </c>
      <c r="L56" s="19">
        <f>'Group 4 Wireless'!L57</f>
        <v>1057290</v>
      </c>
      <c r="M56" s="19">
        <f>'Group 4 Wireless'!M57</f>
        <v>944610</v>
      </c>
      <c r="N56" s="19">
        <f t="shared" si="12"/>
        <v>12244909.68</v>
      </c>
    </row>
    <row r="57" spans="1:14" x14ac:dyDescent="0.2">
      <c r="A57" s="18" t="s">
        <v>37</v>
      </c>
      <c r="B57" s="19">
        <f>'Group 4 Wireless'!B58</f>
        <v>95399.64</v>
      </c>
      <c r="C57" s="19">
        <f>'Group 4 Wireless'!C58</f>
        <v>101701.87</v>
      </c>
      <c r="D57" s="19">
        <f>'Group 4 Wireless'!D58</f>
        <v>90799.05</v>
      </c>
      <c r="E57" s="19">
        <f>'Group 4 Wireless'!E58</f>
        <v>95079.2</v>
      </c>
      <c r="F57" s="19">
        <f>'Group 4 Wireless'!F58</f>
        <v>113224.65</v>
      </c>
      <c r="G57" s="19">
        <f>'Group 4 Wireless'!G58</f>
        <v>97567.89</v>
      </c>
      <c r="H57" s="19">
        <f>'Group 4 Wireless'!H58</f>
        <v>107312.14</v>
      </c>
      <c r="I57" s="19">
        <f>'Group 4 Wireless'!I58</f>
        <v>110732.36</v>
      </c>
      <c r="J57" s="19">
        <f>'Group 4 Wireless'!J58</f>
        <v>98895.73000000001</v>
      </c>
      <c r="K57" s="19">
        <f>'Group 4 Wireless'!K58</f>
        <v>113417.97</v>
      </c>
      <c r="L57" s="19">
        <f>'Group 4 Wireless'!L58</f>
        <v>104735.88</v>
      </c>
      <c r="M57" s="19">
        <f>'Group 4 Wireless'!M58</f>
        <v>93881.279999999999</v>
      </c>
      <c r="N57" s="19">
        <f t="shared" si="12"/>
        <v>1222747.6599999999</v>
      </c>
    </row>
    <row r="58" spans="1:14" x14ac:dyDescent="0.2">
      <c r="A58" s="18" t="s">
        <v>2</v>
      </c>
      <c r="B58" s="19">
        <f>'Group 4 Wireless'!B59</f>
        <v>312507.87</v>
      </c>
      <c r="C58" s="19">
        <f>'Group 4 Wireless'!C59</f>
        <v>350420.54000000004</v>
      </c>
      <c r="D58" s="19">
        <f>'Group 4 Wireless'!D59</f>
        <v>334900.46999999997</v>
      </c>
      <c r="E58" s="19">
        <f>'Group 4 Wireless'!E59</f>
        <v>310142.86</v>
      </c>
      <c r="F58" s="19">
        <f>'Group 4 Wireless'!F59</f>
        <v>379659.91000000003</v>
      </c>
      <c r="G58" s="19">
        <f>'Group 4 Wireless'!G59</f>
        <v>321978.33999999997</v>
      </c>
      <c r="H58" s="19">
        <f>'Group 4 Wireless'!H59</f>
        <v>425743.56</v>
      </c>
      <c r="I58" s="19">
        <f>'Group 4 Wireless'!I59</f>
        <v>408831.48</v>
      </c>
      <c r="J58" s="19">
        <f>'Group 4 Wireless'!J59</f>
        <v>350576.37</v>
      </c>
      <c r="K58" s="19">
        <f>'Group 4 Wireless'!K59</f>
        <v>451515.83</v>
      </c>
      <c r="L58" s="19">
        <f>'Group 4 Wireless'!L59</f>
        <v>405525.44999999995</v>
      </c>
      <c r="M58" s="19">
        <f>'Group 4 Wireless'!M59</f>
        <v>361755.1</v>
      </c>
      <c r="N58" s="19">
        <f t="shared" si="12"/>
        <v>4413557.7799999993</v>
      </c>
    </row>
    <row r="59" spans="1:14" x14ac:dyDescent="0.2">
      <c r="A59" s="18" t="s">
        <v>21</v>
      </c>
      <c r="B59" s="19">
        <f>'Group 4 Wireless'!B60</f>
        <v>21019.64</v>
      </c>
      <c r="C59" s="19">
        <f>'Group 4 Wireless'!C60</f>
        <v>20898.560000000001</v>
      </c>
      <c r="D59" s="19">
        <f>'Group 4 Wireless'!D60</f>
        <v>14798</v>
      </c>
      <c r="E59" s="19">
        <f>'Group 4 Wireless'!E60</f>
        <v>19431.87</v>
      </c>
      <c r="F59" s="19">
        <f>'Group 4 Wireless'!F60</f>
        <v>18744.599999999999</v>
      </c>
      <c r="G59" s="19">
        <f>'Group 4 Wireless'!G60</f>
        <v>18754.93</v>
      </c>
      <c r="H59" s="19">
        <f>'Group 4 Wireless'!H60</f>
        <v>20645.900000000001</v>
      </c>
      <c r="I59" s="19">
        <f>'Group 4 Wireless'!I60</f>
        <v>15291.119999999999</v>
      </c>
      <c r="J59" s="19">
        <f>'Group 4 Wireless'!J60</f>
        <v>15177.8</v>
      </c>
      <c r="K59" s="19">
        <f>'Group 4 Wireless'!K60</f>
        <v>15951.49</v>
      </c>
      <c r="L59" s="19">
        <f>'Group 4 Wireless'!L60</f>
        <v>14779.289999999999</v>
      </c>
      <c r="M59" s="19">
        <f>'Group 4 Wireless'!M60</f>
        <v>11835.66</v>
      </c>
      <c r="N59" s="19">
        <f t="shared" si="12"/>
        <v>207328.85999999996</v>
      </c>
    </row>
    <row r="60" spans="1:14" x14ac:dyDescent="0.2">
      <c r="A60" s="20" t="s">
        <v>6</v>
      </c>
      <c r="B60" s="19">
        <f t="shared" ref="B60:N60" si="13">SUM(B54:B59)</f>
        <v>1710266.3599999996</v>
      </c>
      <c r="C60" s="19">
        <f t="shared" si="13"/>
        <v>1902785.79</v>
      </c>
      <c r="D60" s="19">
        <f t="shared" si="13"/>
        <v>1875666.08</v>
      </c>
      <c r="E60" s="19">
        <f t="shared" si="13"/>
        <v>1886131.5700000003</v>
      </c>
      <c r="F60" s="19">
        <f t="shared" si="13"/>
        <v>2323134.2999999998</v>
      </c>
      <c r="G60" s="19">
        <f t="shared" si="13"/>
        <v>2015062.2899999998</v>
      </c>
      <c r="H60" s="19">
        <f t="shared" si="13"/>
        <v>2130328.4499999997</v>
      </c>
      <c r="I60" s="19">
        <f t="shared" si="13"/>
        <v>2178548.1900000004</v>
      </c>
      <c r="J60" s="19">
        <f t="shared" si="13"/>
        <v>1890350.0600000003</v>
      </c>
      <c r="K60" s="19">
        <f t="shared" si="13"/>
        <v>2303556.8400000003</v>
      </c>
      <c r="L60" s="19">
        <f t="shared" si="13"/>
        <v>2082687.6700000002</v>
      </c>
      <c r="M60" s="19">
        <f t="shared" si="13"/>
        <v>1913262.39</v>
      </c>
      <c r="N60" s="19">
        <f t="shared" si="13"/>
        <v>24211779.989999995</v>
      </c>
    </row>
    <row r="61" spans="1:14" x14ac:dyDescent="0.2">
      <c r="A61" s="24" t="s">
        <v>29</v>
      </c>
      <c r="B61" s="17" t="s">
        <v>38</v>
      </c>
      <c r="C61" s="17" t="s">
        <v>39</v>
      </c>
      <c r="D61" s="17" t="s">
        <v>40</v>
      </c>
      <c r="E61" s="17" t="s">
        <v>41</v>
      </c>
      <c r="F61" s="17" t="s">
        <v>42</v>
      </c>
      <c r="G61" s="17" t="s">
        <v>43</v>
      </c>
      <c r="H61" s="17" t="s">
        <v>44</v>
      </c>
      <c r="I61" s="17" t="s">
        <v>45</v>
      </c>
      <c r="J61" s="17" t="s">
        <v>46</v>
      </c>
      <c r="K61" s="17" t="s">
        <v>47</v>
      </c>
      <c r="L61" s="17" t="s">
        <v>48</v>
      </c>
      <c r="M61" s="17" t="s">
        <v>49</v>
      </c>
      <c r="N61" s="17" t="s">
        <v>0</v>
      </c>
    </row>
    <row r="62" spans="1:14" x14ac:dyDescent="0.2">
      <c r="A62" s="18" t="s">
        <v>9</v>
      </c>
      <c r="B62" s="25">
        <f>'Group 4 Wireless'!B63</f>
        <v>2213</v>
      </c>
      <c r="C62" s="25">
        <f>'Group 4 Wireless'!C63</f>
        <v>2528</v>
      </c>
      <c r="D62" s="25">
        <f>'Group 4 Wireless'!D63</f>
        <v>2406</v>
      </c>
      <c r="E62" s="25">
        <f>'Group 4 Wireless'!E63</f>
        <v>2468</v>
      </c>
      <c r="F62" s="25">
        <f>'Group 4 Wireless'!F63</f>
        <v>2908</v>
      </c>
      <c r="G62" s="25">
        <f>'Group 4 Wireless'!G63</f>
        <v>2456</v>
      </c>
      <c r="H62" s="25">
        <v>2804</v>
      </c>
      <c r="I62" s="25">
        <f>'Group 4 Wireless'!I63</f>
        <v>2756</v>
      </c>
      <c r="J62" s="25">
        <f>'Group 4 Wireless'!J63</f>
        <v>2469</v>
      </c>
      <c r="K62" s="25">
        <f>'Group 4 Wireless'!K63</f>
        <v>2997</v>
      </c>
      <c r="L62" s="25">
        <f>'Group 4 Wireless'!L63</f>
        <v>2616</v>
      </c>
      <c r="M62" s="25">
        <f>'Group 4 Wireless'!M63</f>
        <v>2676</v>
      </c>
      <c r="N62" s="25">
        <f t="shared" ref="N62:N67" si="14">SUM(B62:M62)</f>
        <v>31297</v>
      </c>
    </row>
    <row r="63" spans="1:14" x14ac:dyDescent="0.2">
      <c r="A63" s="18" t="s">
        <v>10</v>
      </c>
      <c r="B63" s="25">
        <f>'Group 4 Wireless'!B64</f>
        <v>1019</v>
      </c>
      <c r="C63" s="25">
        <f>'Group 4 Wireless'!C64</f>
        <v>1306</v>
      </c>
      <c r="D63" s="25">
        <f>'Group 4 Wireless'!D64</f>
        <v>1183</v>
      </c>
      <c r="E63" s="25">
        <f>'Group 4 Wireless'!E64</f>
        <v>1197</v>
      </c>
      <c r="F63" s="25">
        <f>'Group 4 Wireless'!F64</f>
        <v>1414</v>
      </c>
      <c r="G63" s="25">
        <f>'Group 4 Wireless'!G64</f>
        <v>1302</v>
      </c>
      <c r="H63" s="25">
        <f>'Group 4 Wireless'!H64</f>
        <v>1222</v>
      </c>
      <c r="I63" s="25">
        <f>'Group 4 Wireless'!I64</f>
        <v>1228</v>
      </c>
      <c r="J63" s="25">
        <f>'Group 4 Wireless'!J64</f>
        <v>1154</v>
      </c>
      <c r="K63" s="25">
        <f>'Group 4 Wireless'!K64</f>
        <v>1250</v>
      </c>
      <c r="L63" s="25">
        <f>'Group 4 Wireless'!L64</f>
        <v>1019</v>
      </c>
      <c r="M63" s="25">
        <f>'Group 4 Wireless'!M64</f>
        <v>941</v>
      </c>
      <c r="N63" s="25">
        <f t="shared" si="14"/>
        <v>14235</v>
      </c>
    </row>
    <row r="64" spans="1:14" x14ac:dyDescent="0.2">
      <c r="A64" s="18" t="s">
        <v>1</v>
      </c>
      <c r="B64" s="25">
        <f>'Group 4 Wireless'!B65</f>
        <v>4788</v>
      </c>
      <c r="C64" s="25">
        <f>'Group 4 Wireless'!C65</f>
        <v>5201</v>
      </c>
      <c r="D64" s="25">
        <f>'Group 4 Wireless'!D65</f>
        <v>5343</v>
      </c>
      <c r="E64" s="25">
        <f>'Group 4 Wireless'!E65</f>
        <v>5484</v>
      </c>
      <c r="F64" s="25">
        <f>'Group 4 Wireless'!F65</f>
        <v>6783</v>
      </c>
      <c r="G64" s="25">
        <f>'Group 4 Wireless'!G65</f>
        <v>5950</v>
      </c>
      <c r="H64" s="25">
        <f>'Group 4 Wireless'!H65</f>
        <v>6139</v>
      </c>
      <c r="I64" s="25">
        <f>'Group 4 Wireless'!I65</f>
        <v>6505</v>
      </c>
      <c r="J64" s="25">
        <f>'Group 4 Wireless'!J65</f>
        <v>5553</v>
      </c>
      <c r="K64" s="25">
        <f>'Group 4 Wireless'!K65</f>
        <v>6697</v>
      </c>
      <c r="L64" s="25">
        <f>'Group 4 Wireless'!L65</f>
        <v>6226</v>
      </c>
      <c r="M64" s="25">
        <f>'Group 4 Wireless'!M65</f>
        <v>5610</v>
      </c>
      <c r="N64" s="25">
        <f t="shared" si="14"/>
        <v>70279</v>
      </c>
    </row>
    <row r="65" spans="1:15" x14ac:dyDescent="0.2">
      <c r="A65" s="18" t="s">
        <v>37</v>
      </c>
      <c r="B65" s="25">
        <f>'Group 4 Wireless'!B66</f>
        <v>399</v>
      </c>
      <c r="C65" s="25">
        <f>'Group 4 Wireless'!C66</f>
        <v>416</v>
      </c>
      <c r="D65" s="25">
        <f>'Group 4 Wireless'!D66</f>
        <v>375</v>
      </c>
      <c r="E65" s="25">
        <f>'Group 4 Wireless'!E66</f>
        <v>400</v>
      </c>
      <c r="F65" s="25">
        <f>'Group 4 Wireless'!F66</f>
        <v>473</v>
      </c>
      <c r="G65" s="25">
        <f>'Group 4 Wireless'!G66</f>
        <v>411</v>
      </c>
      <c r="H65" s="25">
        <f>'Group 4 Wireless'!H66</f>
        <v>460</v>
      </c>
      <c r="I65" s="25">
        <f>'Group 4 Wireless'!I66</f>
        <v>467</v>
      </c>
      <c r="J65" s="25">
        <f>'Group 4 Wireless'!J66</f>
        <v>418</v>
      </c>
      <c r="K65" s="25">
        <f>'Group 4 Wireless'!K66</f>
        <v>479</v>
      </c>
      <c r="L65" s="25">
        <f>'Group 4 Wireless'!L66</f>
        <v>441</v>
      </c>
      <c r="M65" s="25">
        <f>'Group 4 Wireless'!M66</f>
        <v>390</v>
      </c>
      <c r="N65" s="25">
        <f t="shared" si="14"/>
        <v>5129</v>
      </c>
    </row>
    <row r="66" spans="1:15" x14ac:dyDescent="0.2">
      <c r="A66" s="18" t="s">
        <v>2</v>
      </c>
      <c r="B66" s="25">
        <f>'Group 4 Wireless'!B67</f>
        <v>1023</v>
      </c>
      <c r="C66" s="25">
        <f>'Group 4 Wireless'!C67</f>
        <v>1152</v>
      </c>
      <c r="D66" s="25">
        <f>'Group 4 Wireless'!D67</f>
        <v>1097</v>
      </c>
      <c r="E66" s="25">
        <f>'Group 4 Wireless'!E67</f>
        <v>1016</v>
      </c>
      <c r="F66" s="25">
        <f>'Group 4 Wireless'!F67</f>
        <v>1273</v>
      </c>
      <c r="G66" s="25">
        <f>'Group 4 Wireless'!G67</f>
        <v>1066</v>
      </c>
      <c r="H66" s="25">
        <f>'Group 4 Wireless'!H67</f>
        <v>1562</v>
      </c>
      <c r="I66" s="25">
        <f>'Group 4 Wireless'!I67</f>
        <v>1512</v>
      </c>
      <c r="J66" s="25">
        <f>'Group 4 Wireless'!J67</f>
        <v>1297</v>
      </c>
      <c r="K66" s="25">
        <f>'Group 4 Wireless'!K67</f>
        <v>1646</v>
      </c>
      <c r="L66" s="25">
        <f>'Group 4 Wireless'!L67</f>
        <v>1472</v>
      </c>
      <c r="M66" s="25">
        <f>'Group 4 Wireless'!M67</f>
        <v>1315</v>
      </c>
      <c r="N66" s="25">
        <f t="shared" si="14"/>
        <v>15431</v>
      </c>
    </row>
    <row r="67" spans="1:15" x14ac:dyDescent="0.2">
      <c r="A67" s="18" t="s">
        <v>21</v>
      </c>
      <c r="B67" s="25">
        <f>'Group 4 Wireless'!B68</f>
        <v>170</v>
      </c>
      <c r="C67" s="25">
        <f>'Group 4 Wireless'!C68</f>
        <v>171</v>
      </c>
      <c r="D67" s="25">
        <f>'Group 4 Wireless'!D68</f>
        <v>120</v>
      </c>
      <c r="E67" s="25">
        <f>'Group 4 Wireless'!E68</f>
        <v>155</v>
      </c>
      <c r="F67" s="25">
        <f>'Group 4 Wireless'!F68</f>
        <v>149</v>
      </c>
      <c r="G67" s="25">
        <f>'Group 4 Wireless'!G68</f>
        <v>143</v>
      </c>
      <c r="H67" s="25">
        <f>'Group 4 Wireless'!H68</f>
        <v>195</v>
      </c>
      <c r="I67" s="25">
        <f>'Group 4 Wireless'!I68</f>
        <v>149</v>
      </c>
      <c r="J67" s="25">
        <f>'Group 4 Wireless'!J68</f>
        <v>145</v>
      </c>
      <c r="K67" s="25">
        <f>'Group 4 Wireless'!K68</f>
        <v>150</v>
      </c>
      <c r="L67" s="25">
        <f>'Group 4 Wireless'!L68</f>
        <v>146</v>
      </c>
      <c r="M67" s="25">
        <f>'Group 4 Wireless'!M68</f>
        <v>115</v>
      </c>
      <c r="N67" s="25">
        <f t="shared" si="14"/>
        <v>1808</v>
      </c>
    </row>
    <row r="68" spans="1:15" x14ac:dyDescent="0.2">
      <c r="A68" s="20" t="s">
        <v>12</v>
      </c>
      <c r="B68" s="25">
        <f t="shared" ref="B68:N68" si="15">SUM(B62:B67)</f>
        <v>9612</v>
      </c>
      <c r="C68" s="25">
        <f t="shared" si="15"/>
        <v>10774</v>
      </c>
      <c r="D68" s="25">
        <f t="shared" si="15"/>
        <v>10524</v>
      </c>
      <c r="E68" s="25">
        <f t="shared" si="15"/>
        <v>10720</v>
      </c>
      <c r="F68" s="25">
        <f t="shared" si="15"/>
        <v>13000</v>
      </c>
      <c r="G68" s="25">
        <f t="shared" si="15"/>
        <v>11328</v>
      </c>
      <c r="H68" s="25">
        <f t="shared" si="15"/>
        <v>12382</v>
      </c>
      <c r="I68" s="25">
        <f t="shared" si="15"/>
        <v>12617</v>
      </c>
      <c r="J68" s="25">
        <f t="shared" si="15"/>
        <v>11036</v>
      </c>
      <c r="K68" s="25">
        <f t="shared" si="15"/>
        <v>13219</v>
      </c>
      <c r="L68" s="25">
        <f t="shared" si="15"/>
        <v>11920</v>
      </c>
      <c r="M68" s="25">
        <f t="shared" si="15"/>
        <v>11047</v>
      </c>
      <c r="N68" s="25">
        <f t="shared" si="15"/>
        <v>138179</v>
      </c>
    </row>
    <row r="69" spans="1:15" ht="11.25" customHeight="1" x14ac:dyDescent="0.2">
      <c r="A69" s="33" t="s">
        <v>28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5"/>
    </row>
    <row r="70" spans="1:15" s="2" customFormat="1" x14ac:dyDescent="0.2">
      <c r="A70" s="36" t="s">
        <v>5</v>
      </c>
      <c r="B70" s="17" t="s">
        <v>38</v>
      </c>
      <c r="C70" s="17" t="s">
        <v>39</v>
      </c>
      <c r="D70" s="17" t="s">
        <v>40</v>
      </c>
      <c r="E70" s="17" t="s">
        <v>41</v>
      </c>
      <c r="F70" s="17" t="s">
        <v>42</v>
      </c>
      <c r="G70" s="17" t="s">
        <v>43</v>
      </c>
      <c r="H70" s="17" t="s">
        <v>44</v>
      </c>
      <c r="I70" s="17" t="s">
        <v>45</v>
      </c>
      <c r="J70" s="17" t="s">
        <v>46</v>
      </c>
      <c r="K70" s="17" t="s">
        <v>47</v>
      </c>
      <c r="L70" s="17" t="s">
        <v>48</v>
      </c>
      <c r="M70" s="17" t="s">
        <v>49</v>
      </c>
      <c r="N70" s="17" t="s">
        <v>0</v>
      </c>
    </row>
    <row r="71" spans="1:15" x14ac:dyDescent="0.2">
      <c r="A71" s="37" t="s">
        <v>9</v>
      </c>
      <c r="B71" s="38">
        <f>'Group 6 Remotes'!B3</f>
        <v>124851.7</v>
      </c>
      <c r="C71" s="38">
        <f>'Group 6 Remotes'!C3</f>
        <v>133520.16</v>
      </c>
      <c r="D71" s="38">
        <f>'Group 6 Remotes'!D3</f>
        <v>127439.3</v>
      </c>
      <c r="E71" s="38">
        <f>'Group 6 Remotes'!E3</f>
        <v>135590.24</v>
      </c>
      <c r="F71" s="38">
        <f>'Group 6 Remotes'!F3</f>
        <v>167805.86</v>
      </c>
      <c r="G71" s="38">
        <f>'Group 6 Remotes'!G3</f>
        <v>152539.20000000001</v>
      </c>
      <c r="H71" s="38">
        <f>'[1]May 16'!$K$29</f>
        <v>151245.22</v>
      </c>
      <c r="I71" s="38">
        <f>'Group 6 Remotes'!I3</f>
        <v>149563.28</v>
      </c>
      <c r="J71" s="38">
        <f>'Group 6 Remotes'!J3</f>
        <v>133002.64000000001</v>
      </c>
      <c r="K71" s="38">
        <f>'Group 6 Remotes'!K3</f>
        <v>150986.46</v>
      </c>
      <c r="L71" s="38">
        <f>'Group 6 Remotes'!L3</f>
        <v>130673.8</v>
      </c>
      <c r="M71" s="38">
        <f>'Group 6 Remotes'!M3</f>
        <v>138824.74</v>
      </c>
      <c r="N71" s="39">
        <f t="shared" ref="N71:N76" si="16">SUM(B71:M71)</f>
        <v>1696042.6</v>
      </c>
    </row>
    <row r="72" spans="1:15" x14ac:dyDescent="0.2">
      <c r="A72" s="37" t="s">
        <v>10</v>
      </c>
      <c r="B72" s="38">
        <f>'Group 6 Remotes'!B4</f>
        <v>40806.949999999997</v>
      </c>
      <c r="C72" s="38">
        <f>'Group 6 Remotes'!C4</f>
        <v>41986.91</v>
      </c>
      <c r="D72" s="38">
        <f>'Group 6 Remotes'!D4</f>
        <v>33923.85</v>
      </c>
      <c r="E72" s="38">
        <f>'Group 6 Remotes'!E4</f>
        <v>42675.22</v>
      </c>
      <c r="F72" s="38">
        <f>'Group 6 Remotes'!F4</f>
        <v>40413.629999999997</v>
      </c>
      <c r="G72" s="38">
        <f>'Group 6 Remotes'!G4</f>
        <v>39430.33</v>
      </c>
      <c r="H72" s="38">
        <f>'Group 6 Remotes'!H4</f>
        <v>40118.639999999999</v>
      </c>
      <c r="I72" s="38">
        <f>'Group 6 Remotes'!I4</f>
        <v>37857.050000000003</v>
      </c>
      <c r="J72" s="38">
        <f>'Group 6 Remotes'!J4</f>
        <v>36087.11</v>
      </c>
      <c r="K72" s="38">
        <f>'Group 6 Remotes'!K4</f>
        <v>40020.31</v>
      </c>
      <c r="L72" s="38">
        <f>'Group 6 Remotes'!L4</f>
        <v>39135.339999999997</v>
      </c>
      <c r="M72" s="38">
        <f>'Group 6 Remotes'!M4</f>
        <v>28810.69</v>
      </c>
      <c r="N72" s="39">
        <f t="shared" si="16"/>
        <v>461266.02999999997</v>
      </c>
    </row>
    <row r="73" spans="1:15" x14ac:dyDescent="0.2">
      <c r="A73" s="18" t="s">
        <v>1</v>
      </c>
      <c r="B73" s="38">
        <f>'Group 6 Remotes'!B5</f>
        <v>244881</v>
      </c>
      <c r="C73" s="38">
        <f>'Group 6 Remotes'!C5</f>
        <v>243846</v>
      </c>
      <c r="D73" s="38">
        <f>'Group 6 Remotes'!D5</f>
        <v>241569</v>
      </c>
      <c r="E73" s="38">
        <f>'Group 6 Remotes'!E5</f>
        <v>257818.5</v>
      </c>
      <c r="F73" s="38">
        <f>'Group 6 Remotes'!F5</f>
        <v>288558</v>
      </c>
      <c r="G73" s="38">
        <f>'Group 6 Remotes'!G5</f>
        <v>272515.5</v>
      </c>
      <c r="H73" s="38">
        <f>'Group 6 Remotes'!H5</f>
        <v>249021</v>
      </c>
      <c r="I73" s="38">
        <f>'Group 6 Remotes'!I5</f>
        <v>247779</v>
      </c>
      <c r="J73" s="38">
        <f>'Group 6 Remotes'!J5</f>
        <v>224388</v>
      </c>
      <c r="K73" s="38">
        <f>'Group 6 Remotes'!K5</f>
        <v>270031.5</v>
      </c>
      <c r="L73" s="38">
        <f>'Group 6 Remotes'!L5</f>
        <v>245295</v>
      </c>
      <c r="M73" s="38">
        <f>'Group 6 Remotes'!M5</f>
        <v>231426</v>
      </c>
      <c r="N73" s="39">
        <f t="shared" si="16"/>
        <v>3017128.5</v>
      </c>
    </row>
    <row r="74" spans="1:15" x14ac:dyDescent="0.2">
      <c r="A74" s="18" t="s">
        <v>37</v>
      </c>
      <c r="B74" s="38">
        <f>'Group 6 Remotes'!B6</f>
        <v>24996.400000000001</v>
      </c>
      <c r="C74" s="38">
        <f>'Group 6 Remotes'!C6</f>
        <v>22279.4</v>
      </c>
      <c r="D74" s="38">
        <f>'Group 6 Remotes'!D6</f>
        <v>22496.76</v>
      </c>
      <c r="E74" s="38">
        <f>'Group 6 Remotes'!E6</f>
        <v>23909.599999999999</v>
      </c>
      <c r="F74" s="38">
        <f>'Group 6 Remotes'!F6</f>
        <v>24126.959999999999</v>
      </c>
      <c r="G74" s="38">
        <f>'Group 6 Remotes'!G6</f>
        <v>24887.72</v>
      </c>
      <c r="H74" s="38">
        <f>'Group 6 Remotes'!H6</f>
        <v>26843.96</v>
      </c>
      <c r="I74" s="38">
        <f>'Group 6 Remotes'!I6</f>
        <v>25974.52</v>
      </c>
      <c r="J74" s="38">
        <f>'Group 6 Remotes'!J6</f>
        <v>25539.8</v>
      </c>
      <c r="K74" s="38">
        <f>'Group 6 Remotes'!K6</f>
        <v>29343.599999999999</v>
      </c>
      <c r="L74" s="38">
        <f>'Group 6 Remotes'!L6</f>
        <v>27496.04</v>
      </c>
      <c r="M74" s="38">
        <f>'Group 6 Remotes'!M6</f>
        <v>21736</v>
      </c>
      <c r="N74" s="39">
        <f t="shared" si="16"/>
        <v>299630.75999999995</v>
      </c>
    </row>
    <row r="75" spans="1:15" x14ac:dyDescent="0.2">
      <c r="A75" s="18" t="s">
        <v>2</v>
      </c>
      <c r="B75" s="38">
        <f>'Group 6 Remotes'!B7</f>
        <v>127400.39</v>
      </c>
      <c r="C75" s="38">
        <f>'Group 6 Remotes'!C7</f>
        <v>128259.49</v>
      </c>
      <c r="D75" s="38">
        <f>'Group 6 Remotes'!D7</f>
        <v>140781.82999999999</v>
      </c>
      <c r="E75" s="38">
        <f>'Group 6 Remotes'!E7</f>
        <v>128500.58</v>
      </c>
      <c r="F75" s="38">
        <f>'Group 6 Remotes'!F7</f>
        <v>151966.60999999999</v>
      </c>
      <c r="G75" s="38">
        <f>'Group 6 Remotes'!G7</f>
        <v>135001.91</v>
      </c>
      <c r="H75" s="38">
        <f>'Group 6 Remotes'!H7</f>
        <v>156597.43</v>
      </c>
      <c r="I75" s="38">
        <f>'Group 6 Remotes'!I7</f>
        <v>158432.72</v>
      </c>
      <c r="J75" s="38">
        <f>'Group 6 Remotes'!J7</f>
        <v>144656.95000000001</v>
      </c>
      <c r="K75" s="38">
        <f>'Group 6 Remotes'!K7</f>
        <v>169926.24</v>
      </c>
      <c r="L75" s="38">
        <f>'Group 6 Remotes'!L7</f>
        <v>163346.23000000001</v>
      </c>
      <c r="M75" s="38">
        <f>'Group 6 Remotes'!M7</f>
        <v>153561.74</v>
      </c>
      <c r="N75" s="39">
        <f t="shared" si="16"/>
        <v>1758432.1199999999</v>
      </c>
    </row>
    <row r="76" spans="1:15" x14ac:dyDescent="0.2">
      <c r="A76" s="18" t="s">
        <v>21</v>
      </c>
      <c r="B76" s="38">
        <f>'Group 6 Remotes'!B8</f>
        <v>21068.9</v>
      </c>
      <c r="C76" s="38">
        <f>'Group 6 Remotes'!C8</f>
        <v>22782.98</v>
      </c>
      <c r="D76" s="38">
        <f>'Group 6 Remotes'!D8</f>
        <v>17783.580000000002</v>
      </c>
      <c r="E76" s="38">
        <f>'Group 6 Remotes'!E8</f>
        <v>19354.82</v>
      </c>
      <c r="F76" s="38">
        <f>'Group 6 Remotes'!F8</f>
        <v>22568.720000000001</v>
      </c>
      <c r="G76" s="38">
        <f>'Group 6 Remotes'!G8</f>
        <v>21783.1</v>
      </c>
      <c r="H76" s="38">
        <f>'Group 6 Remotes'!H8</f>
        <v>21568.84</v>
      </c>
      <c r="I76" s="38">
        <f>'Group 6 Remotes'!I8</f>
        <v>19854.759999999998</v>
      </c>
      <c r="J76" s="38">
        <f>'Group 6 Remotes'!J8</f>
        <v>18497.78</v>
      </c>
      <c r="K76" s="38">
        <f>'Group 6 Remotes'!K8</f>
        <v>21783.1</v>
      </c>
      <c r="L76" s="38">
        <f>'Group 6 Remotes'!L8</f>
        <v>19211.98</v>
      </c>
      <c r="M76" s="38">
        <f>'Group 6 Remotes'!M8</f>
        <v>14712.52</v>
      </c>
      <c r="N76" s="39">
        <f t="shared" si="16"/>
        <v>240971.08000000002</v>
      </c>
      <c r="O76" s="5"/>
    </row>
    <row r="77" spans="1:15" x14ac:dyDescent="0.2">
      <c r="A77" s="20" t="s">
        <v>6</v>
      </c>
      <c r="B77" s="39">
        <f t="shared" ref="B77:N77" si="17">SUM(B71:B76)</f>
        <v>584005.34000000008</v>
      </c>
      <c r="C77" s="40">
        <f t="shared" si="17"/>
        <v>592674.94000000006</v>
      </c>
      <c r="D77" s="40">
        <f t="shared" si="17"/>
        <v>583994.31999999995</v>
      </c>
      <c r="E77" s="40">
        <f t="shared" si="17"/>
        <v>607848.95999999985</v>
      </c>
      <c r="F77" s="40">
        <f t="shared" si="17"/>
        <v>695439.78</v>
      </c>
      <c r="G77" s="40">
        <f t="shared" si="17"/>
        <v>646157.76</v>
      </c>
      <c r="H77" s="40">
        <f t="shared" si="17"/>
        <v>645395.09</v>
      </c>
      <c r="I77" s="40">
        <f t="shared" si="17"/>
        <v>639461.33000000007</v>
      </c>
      <c r="J77" s="40">
        <f t="shared" si="17"/>
        <v>582172.28</v>
      </c>
      <c r="K77" s="40">
        <f t="shared" si="17"/>
        <v>682091.21</v>
      </c>
      <c r="L77" s="40">
        <f t="shared" si="17"/>
        <v>625158.39</v>
      </c>
      <c r="M77" s="40">
        <f t="shared" si="17"/>
        <v>589071.68999999994</v>
      </c>
      <c r="N77" s="39">
        <f t="shared" si="17"/>
        <v>7473471.0899999999</v>
      </c>
    </row>
    <row r="78" spans="1:15" x14ac:dyDescent="0.2">
      <c r="A78" s="24" t="s">
        <v>29</v>
      </c>
      <c r="B78" s="17" t="s">
        <v>38</v>
      </c>
      <c r="C78" s="17" t="s">
        <v>39</v>
      </c>
      <c r="D78" s="17" t="s">
        <v>40</v>
      </c>
      <c r="E78" s="17" t="s">
        <v>41</v>
      </c>
      <c r="F78" s="17" t="s">
        <v>42</v>
      </c>
      <c r="G78" s="17" t="s">
        <v>43</v>
      </c>
      <c r="H78" s="17" t="s">
        <v>44</v>
      </c>
      <c r="I78" s="17" t="s">
        <v>45</v>
      </c>
      <c r="J78" s="17" t="s">
        <v>46</v>
      </c>
      <c r="K78" s="17" t="s">
        <v>47</v>
      </c>
      <c r="L78" s="17" t="s">
        <v>48</v>
      </c>
      <c r="M78" s="17" t="s">
        <v>49</v>
      </c>
      <c r="N78" s="17" t="s">
        <v>0</v>
      </c>
    </row>
    <row r="79" spans="1:15" x14ac:dyDescent="0.2">
      <c r="A79" s="41" t="s">
        <v>9</v>
      </c>
      <c r="B79" s="42">
        <f>'Group 6 Remotes'!B19</f>
        <v>961</v>
      </c>
      <c r="C79" s="42">
        <f>'Group 6 Remotes'!C19</f>
        <v>1029</v>
      </c>
      <c r="D79" s="42">
        <f>'Group 6 Remotes'!D19</f>
        <v>980</v>
      </c>
      <c r="E79" s="42">
        <f>'Group 6 Remotes'!E19</f>
        <v>1043</v>
      </c>
      <c r="F79" s="42">
        <f>'Group 6 Remotes'!F19</f>
        <v>1294</v>
      </c>
      <c r="G79" s="42">
        <f>'Group 6 Remotes'!G19</f>
        <v>1178</v>
      </c>
      <c r="H79" s="42">
        <v>1166</v>
      </c>
      <c r="I79" s="42">
        <f>'Group 6 Remotes'!I19</f>
        <v>1154</v>
      </c>
      <c r="J79" s="42">
        <f>'Group 6 Remotes'!J19</f>
        <v>1026</v>
      </c>
      <c r="K79" s="42">
        <f>'Group 6 Remotes'!K19</f>
        <v>1161</v>
      </c>
      <c r="L79" s="42">
        <f>'Group 6 Remotes'!L19</f>
        <v>1009</v>
      </c>
      <c r="M79" s="42">
        <f>'Group 6 Remotes'!M19</f>
        <v>1072</v>
      </c>
      <c r="N79" s="43">
        <f t="shared" ref="N79:N84" si="18">SUM(B79:M79)</f>
        <v>13073</v>
      </c>
    </row>
    <row r="80" spans="1:15" x14ac:dyDescent="0.2">
      <c r="A80" s="41" t="s">
        <v>10</v>
      </c>
      <c r="B80" s="42">
        <f>'Group 6 Remotes'!B20</f>
        <v>413</v>
      </c>
      <c r="C80" s="42">
        <f>'Group 6 Remotes'!C20</f>
        <v>423</v>
      </c>
      <c r="D80" s="42">
        <f>'Group 6 Remotes'!D20</f>
        <v>345</v>
      </c>
      <c r="E80" s="42">
        <f>'Group 6 Remotes'!E20</f>
        <v>426</v>
      </c>
      <c r="F80" s="42">
        <f>'Group 6 Remotes'!F20</f>
        <v>407</v>
      </c>
      <c r="G80" s="42">
        <f>'Group 6 Remotes'!G20</f>
        <v>400</v>
      </c>
      <c r="H80" s="42">
        <f>'Group 6 Remotes'!H20</f>
        <v>403</v>
      </c>
      <c r="I80" s="42">
        <f>'Group 6 Remotes'!I20</f>
        <v>384</v>
      </c>
      <c r="J80" s="42">
        <f>'Group 6 Remotes'!J20</f>
        <v>366</v>
      </c>
      <c r="K80" s="42">
        <f>'Group 6 Remotes'!K20</f>
        <v>406</v>
      </c>
      <c r="L80" s="42">
        <f>'Group 6 Remotes'!L20</f>
        <v>394</v>
      </c>
      <c r="M80" s="42">
        <f>'Group 6 Remotes'!M20</f>
        <v>290</v>
      </c>
      <c r="N80" s="43">
        <f t="shared" si="18"/>
        <v>4657</v>
      </c>
    </row>
    <row r="81" spans="1:15" x14ac:dyDescent="0.2">
      <c r="A81" s="37" t="s">
        <v>1</v>
      </c>
      <c r="B81" s="42">
        <f>'Group 6 Remotes'!B21</f>
        <v>2356</v>
      </c>
      <c r="C81" s="42">
        <f>'Group 6 Remotes'!C21</f>
        <v>2347</v>
      </c>
      <c r="D81" s="42">
        <f>'Group 6 Remotes'!D21</f>
        <v>2334</v>
      </c>
      <c r="E81" s="42">
        <f>'Group 6 Remotes'!E21</f>
        <v>2483</v>
      </c>
      <c r="F81" s="42">
        <f>'Group 6 Remotes'!F21</f>
        <v>2781</v>
      </c>
      <c r="G81" s="42">
        <f>'Group 6 Remotes'!G21</f>
        <v>2629</v>
      </c>
      <c r="H81" s="42">
        <f>'Group 6 Remotes'!H21</f>
        <v>2398</v>
      </c>
      <c r="I81" s="42">
        <f>'Group 6 Remotes'!I21</f>
        <v>2384</v>
      </c>
      <c r="J81" s="42">
        <f>'Group 6 Remotes'!J21</f>
        <v>2164</v>
      </c>
      <c r="K81" s="42">
        <f>'Group 6 Remotes'!K21</f>
        <v>2598</v>
      </c>
      <c r="L81" s="42">
        <f>'Group 6 Remotes'!L21</f>
        <v>2359</v>
      </c>
      <c r="M81" s="42">
        <f>'Group 6 Remotes'!M21</f>
        <v>2234</v>
      </c>
      <c r="N81" s="43">
        <f t="shared" si="18"/>
        <v>29067</v>
      </c>
    </row>
    <row r="82" spans="1:15" x14ac:dyDescent="0.2">
      <c r="A82" s="37" t="s">
        <v>37</v>
      </c>
      <c r="B82" s="42">
        <f>'Group 6 Remotes'!B22</f>
        <v>230</v>
      </c>
      <c r="C82" s="42">
        <f>'Group 6 Remotes'!C22</f>
        <v>203</v>
      </c>
      <c r="D82" s="42">
        <f>'Group 6 Remotes'!D22</f>
        <v>207</v>
      </c>
      <c r="E82" s="42">
        <f>'Group 6 Remotes'!E22</f>
        <v>218</v>
      </c>
      <c r="F82" s="42">
        <f>'Group 6 Remotes'!F22</f>
        <v>220</v>
      </c>
      <c r="G82" s="42">
        <f>'Group 6 Remotes'!G22</f>
        <v>226</v>
      </c>
      <c r="H82" s="42">
        <f>'Group 6 Remotes'!H22</f>
        <v>247</v>
      </c>
      <c r="I82" s="42">
        <f>'Group 6 Remotes'!I22</f>
        <v>239</v>
      </c>
      <c r="J82" s="42">
        <f>'Group 6 Remotes'!J22</f>
        <v>234</v>
      </c>
      <c r="K82" s="42">
        <f>'Group 6 Remotes'!K22</f>
        <v>268</v>
      </c>
      <c r="L82" s="42">
        <f>'Group 6 Remotes'!L22</f>
        <v>253</v>
      </c>
      <c r="M82" s="42">
        <f>'Group 6 Remotes'!M22</f>
        <v>199</v>
      </c>
      <c r="N82" s="43">
        <f t="shared" si="18"/>
        <v>2744</v>
      </c>
    </row>
    <row r="83" spans="1:15" x14ac:dyDescent="0.2">
      <c r="A83" s="37" t="s">
        <v>2</v>
      </c>
      <c r="B83" s="42">
        <f>'Group 6 Remotes'!B23</f>
        <v>1080</v>
      </c>
      <c r="C83" s="42">
        <f>'Group 6 Remotes'!C23</f>
        <v>1090</v>
      </c>
      <c r="D83" s="42">
        <f>'Group 6 Remotes'!D23</f>
        <v>1198</v>
      </c>
      <c r="E83" s="42">
        <f>'Group 6 Remotes'!E23</f>
        <v>1095</v>
      </c>
      <c r="F83" s="42">
        <f>'Group 6 Remotes'!F23</f>
        <v>1304</v>
      </c>
      <c r="G83" s="42">
        <f>'Group 6 Remotes'!G23</f>
        <v>1150</v>
      </c>
      <c r="H83" s="42">
        <f>'Group 6 Remotes'!H23</f>
        <v>1350</v>
      </c>
      <c r="I83" s="42">
        <f>'Group 6 Remotes'!I23</f>
        <v>1364</v>
      </c>
      <c r="J83" s="42">
        <f>'Group 6 Remotes'!J23</f>
        <v>1240</v>
      </c>
      <c r="K83" s="42">
        <f>'Group 6 Remotes'!K23</f>
        <v>1458</v>
      </c>
      <c r="L83" s="42">
        <f>'Group 6 Remotes'!L23</f>
        <v>1403</v>
      </c>
      <c r="M83" s="42">
        <f>'Group 6 Remotes'!M23</f>
        <v>1315</v>
      </c>
      <c r="N83" s="43">
        <f t="shared" si="18"/>
        <v>15047</v>
      </c>
    </row>
    <row r="84" spans="1:15" x14ac:dyDescent="0.2">
      <c r="A84" s="37" t="s">
        <v>21</v>
      </c>
      <c r="B84" s="42">
        <f>'Group 6 Remotes'!B24</f>
        <v>294</v>
      </c>
      <c r="C84" s="42">
        <f>'Group 6 Remotes'!C24</f>
        <v>317</v>
      </c>
      <c r="D84" s="42">
        <f>'Group 6 Remotes'!D24</f>
        <v>248</v>
      </c>
      <c r="E84" s="42">
        <f>'Group 6 Remotes'!E24</f>
        <v>270</v>
      </c>
      <c r="F84" s="42">
        <f>'Group 6 Remotes'!F24</f>
        <v>314</v>
      </c>
      <c r="G84" s="42">
        <f>'Group 6 Remotes'!G24</f>
        <v>302</v>
      </c>
      <c r="H84" s="42">
        <f>'Group 6 Remotes'!H24</f>
        <v>302</v>
      </c>
      <c r="I84" s="42">
        <f>'Group 6 Remotes'!I24</f>
        <v>277</v>
      </c>
      <c r="J84" s="42">
        <f>'Group 6 Remotes'!J24</f>
        <v>257</v>
      </c>
      <c r="K84" s="42">
        <f>'Group 6 Remotes'!K24</f>
        <v>304</v>
      </c>
      <c r="L84" s="42">
        <f>'Group 6 Remotes'!L24</f>
        <v>266</v>
      </c>
      <c r="M84" s="42">
        <f>'Group 6 Remotes'!M24</f>
        <v>203</v>
      </c>
      <c r="N84" s="43">
        <f t="shared" si="18"/>
        <v>3354</v>
      </c>
    </row>
    <row r="85" spans="1:15" x14ac:dyDescent="0.2">
      <c r="A85" s="44" t="s">
        <v>8</v>
      </c>
      <c r="B85" s="43">
        <f t="shared" ref="B85:N85" si="19">SUM(B79:B84)</f>
        <v>5334</v>
      </c>
      <c r="C85" s="43">
        <f t="shared" si="19"/>
        <v>5409</v>
      </c>
      <c r="D85" s="43">
        <f t="shared" si="19"/>
        <v>5312</v>
      </c>
      <c r="E85" s="43">
        <f t="shared" si="19"/>
        <v>5535</v>
      </c>
      <c r="F85" s="43">
        <f t="shared" si="19"/>
        <v>6320</v>
      </c>
      <c r="G85" s="43">
        <f t="shared" si="19"/>
        <v>5885</v>
      </c>
      <c r="H85" s="43">
        <f t="shared" si="19"/>
        <v>5866</v>
      </c>
      <c r="I85" s="43">
        <f t="shared" si="19"/>
        <v>5802</v>
      </c>
      <c r="J85" s="43">
        <f t="shared" si="19"/>
        <v>5287</v>
      </c>
      <c r="K85" s="43">
        <f t="shared" si="19"/>
        <v>6195</v>
      </c>
      <c r="L85" s="43">
        <f t="shared" si="19"/>
        <v>5684</v>
      </c>
      <c r="M85" s="43">
        <f t="shared" si="19"/>
        <v>5313</v>
      </c>
      <c r="N85" s="43">
        <f t="shared" si="19"/>
        <v>67942</v>
      </c>
    </row>
    <row r="86" spans="1:15" x14ac:dyDescent="0.2">
      <c r="A86" s="13" t="s">
        <v>31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5"/>
    </row>
    <row r="87" spans="1:15" s="2" customFormat="1" x14ac:dyDescent="0.2">
      <c r="A87" s="16" t="s">
        <v>5</v>
      </c>
      <c r="B87" s="17" t="s">
        <v>38</v>
      </c>
      <c r="C87" s="17" t="s">
        <v>39</v>
      </c>
      <c r="D87" s="17" t="s">
        <v>40</v>
      </c>
      <c r="E87" s="17" t="s">
        <v>41</v>
      </c>
      <c r="F87" s="17" t="s">
        <v>42</v>
      </c>
      <c r="G87" s="17" t="s">
        <v>43</v>
      </c>
      <c r="H87" s="17" t="s">
        <v>44</v>
      </c>
      <c r="I87" s="17" t="s">
        <v>45</v>
      </c>
      <c r="J87" s="17" t="s">
        <v>46</v>
      </c>
      <c r="K87" s="17" t="s">
        <v>47</v>
      </c>
      <c r="L87" s="17" t="s">
        <v>48</v>
      </c>
      <c r="M87" s="17" t="s">
        <v>49</v>
      </c>
      <c r="N87" s="17" t="s">
        <v>0</v>
      </c>
    </row>
    <row r="88" spans="1:15" s="2" customFormat="1" x14ac:dyDescent="0.2">
      <c r="A88" s="45" t="s">
        <v>1</v>
      </c>
      <c r="B88" s="46">
        <f>'Group 7 CROS'!B3</f>
        <v>208035</v>
      </c>
      <c r="C88" s="46">
        <f>'Group 7 CROS'!C3</f>
        <v>230080.5</v>
      </c>
      <c r="D88" s="46">
        <f>'Group 7 CROS'!D3</f>
        <v>222007.5</v>
      </c>
      <c r="E88" s="46">
        <f>'Group 7 CROS'!E3</f>
        <v>231633</v>
      </c>
      <c r="F88" s="46">
        <f>'Group 7 CROS'!F3</f>
        <v>281623.5</v>
      </c>
      <c r="G88" s="46">
        <f>'Group 7 CROS'!G3</f>
        <v>250884</v>
      </c>
      <c r="H88" s="46">
        <f>'Group 7 CROS'!H3</f>
        <v>225733.5</v>
      </c>
      <c r="I88" s="46">
        <f>'Group 7 CROS'!I3</f>
        <v>223560</v>
      </c>
      <c r="J88" s="46">
        <f>'Group 7 CROS'!J3</f>
        <v>196546.5</v>
      </c>
      <c r="K88" s="46">
        <f>'Group 7 CROS'!K3</f>
        <v>253057.5</v>
      </c>
      <c r="L88" s="46">
        <f>'Group 7 CROS'!L3</f>
        <v>219834</v>
      </c>
      <c r="M88" s="46">
        <f>'Group 7 CROS'!M3</f>
        <v>205240.5</v>
      </c>
      <c r="N88" s="46">
        <f>SUM(B88:M88)</f>
        <v>2748235.5</v>
      </c>
    </row>
    <row r="89" spans="1:15" s="2" customFormat="1" x14ac:dyDescent="0.2">
      <c r="A89" s="45" t="s">
        <v>37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f>'Group 7 CROS'!H4</f>
        <v>18239</v>
      </c>
      <c r="I89" s="46">
        <f>'Group 7 CROS'!I4</f>
        <v>14053</v>
      </c>
      <c r="J89" s="46">
        <v>13455</v>
      </c>
      <c r="K89" s="46">
        <f>'Group 7 CROS'!K4</f>
        <v>13156</v>
      </c>
      <c r="L89" s="46">
        <f>'Group 7 CROS'!L4</f>
        <v>15847</v>
      </c>
      <c r="M89" s="46">
        <v>15548</v>
      </c>
      <c r="N89" s="46">
        <f>SUM(H89:M89)</f>
        <v>90298</v>
      </c>
    </row>
    <row r="90" spans="1:15" s="2" customFormat="1" x14ac:dyDescent="0.2">
      <c r="A90" s="45" t="s">
        <v>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f>'Group 7 CROS'!H5</f>
        <v>34155</v>
      </c>
      <c r="I90" s="46">
        <f>'Group 7 CROS'!I5</f>
        <v>26392.5</v>
      </c>
      <c r="J90" s="46">
        <v>25150.5</v>
      </c>
      <c r="K90" s="46">
        <f>'Group 7 CROS'!K5</f>
        <v>27634.5</v>
      </c>
      <c r="L90" s="46">
        <f>'Group 7 CROS'!L5</f>
        <v>24529.5</v>
      </c>
      <c r="M90" s="46">
        <v>25461</v>
      </c>
      <c r="N90" s="46">
        <f>SUM(H90:M90)</f>
        <v>163323</v>
      </c>
    </row>
    <row r="91" spans="1:15" x14ac:dyDescent="0.2">
      <c r="A91" s="18" t="s">
        <v>21</v>
      </c>
      <c r="B91" s="46">
        <f>'Group 7 CROS'!B6</f>
        <v>2359.92</v>
      </c>
      <c r="C91" s="46">
        <f>'Group 7 CROS'!C6</f>
        <v>2359.92</v>
      </c>
      <c r="D91" s="46">
        <f>'Group 7 CROS'!D6</f>
        <v>1769.94</v>
      </c>
      <c r="E91" s="46">
        <f>'Group 7 CROS'!E6</f>
        <v>2556.58</v>
      </c>
      <c r="F91" s="46">
        <f>'Group 7 CROS'!F6</f>
        <v>2654.91</v>
      </c>
      <c r="G91" s="46">
        <f>'Group 7 CROS'!G6</f>
        <v>2163.2600000000002</v>
      </c>
      <c r="H91" s="46">
        <f>'Group 7 CROS'!H6</f>
        <v>1873.42</v>
      </c>
      <c r="I91" s="46">
        <f>'Group 7 CROS'!I6</f>
        <v>2799.77</v>
      </c>
      <c r="J91" s="46">
        <f>'Group 7 CROS'!J6</f>
        <v>1764.73</v>
      </c>
      <c r="K91" s="46">
        <f>'Group 7 CROS'!K6</f>
        <v>2059.7199999999998</v>
      </c>
      <c r="L91" s="46">
        <f>'Group 7 CROS'!L6</f>
        <v>2442.6799999999998</v>
      </c>
      <c r="M91" s="46">
        <f>'Group 7 CROS'!M6</f>
        <v>1542.2</v>
      </c>
      <c r="N91" s="46">
        <f>SUM(B91:M91)</f>
        <v>26347.050000000003</v>
      </c>
    </row>
    <row r="92" spans="1:15" x14ac:dyDescent="0.2">
      <c r="A92" s="20" t="s">
        <v>6</v>
      </c>
      <c r="B92" s="46">
        <f>'Group 7 CROS'!B7</f>
        <v>210394.92</v>
      </c>
      <c r="C92" s="46">
        <f t="shared" ref="C92:N92" si="20">SUM(C88:C91)</f>
        <v>232440.42</v>
      </c>
      <c r="D92" s="46">
        <f t="shared" si="20"/>
        <v>223777.44</v>
      </c>
      <c r="E92" s="46">
        <f t="shared" si="20"/>
        <v>234189.58</v>
      </c>
      <c r="F92" s="46">
        <f t="shared" si="20"/>
        <v>284278.40999999997</v>
      </c>
      <c r="G92" s="46">
        <f t="shared" si="20"/>
        <v>253047.26</v>
      </c>
      <c r="H92" s="46">
        <f t="shared" si="20"/>
        <v>280000.92</v>
      </c>
      <c r="I92" s="46">
        <f t="shared" si="20"/>
        <v>266805.27</v>
      </c>
      <c r="J92" s="46">
        <f t="shared" si="20"/>
        <v>236916.73</v>
      </c>
      <c r="K92" s="46">
        <f t="shared" si="20"/>
        <v>295907.71999999997</v>
      </c>
      <c r="L92" s="46">
        <f t="shared" si="20"/>
        <v>262653.18</v>
      </c>
      <c r="M92" s="46">
        <f t="shared" si="20"/>
        <v>247791.7</v>
      </c>
      <c r="N92" s="46">
        <f t="shared" si="20"/>
        <v>3028203.55</v>
      </c>
      <c r="O92" s="5"/>
    </row>
    <row r="93" spans="1:15" ht="12" customHeight="1" x14ac:dyDescent="0.2">
      <c r="A93" s="24" t="s">
        <v>29</v>
      </c>
      <c r="B93" s="17" t="s">
        <v>38</v>
      </c>
      <c r="C93" s="17" t="s">
        <v>39</v>
      </c>
      <c r="D93" s="17" t="s">
        <v>40</v>
      </c>
      <c r="E93" s="17" t="s">
        <v>41</v>
      </c>
      <c r="F93" s="17" t="s">
        <v>42</v>
      </c>
      <c r="G93" s="17" t="s">
        <v>43</v>
      </c>
      <c r="H93" s="17" t="s">
        <v>44</v>
      </c>
      <c r="I93" s="17" t="s">
        <v>45</v>
      </c>
      <c r="J93" s="17" t="s">
        <v>46</v>
      </c>
      <c r="K93" s="17" t="s">
        <v>47</v>
      </c>
      <c r="L93" s="17" t="s">
        <v>48</v>
      </c>
      <c r="M93" s="17" t="s">
        <v>49</v>
      </c>
      <c r="N93" s="17" t="s">
        <v>0</v>
      </c>
    </row>
    <row r="94" spans="1:15" x14ac:dyDescent="0.2">
      <c r="A94" s="18" t="s">
        <v>1</v>
      </c>
      <c r="B94" s="47">
        <f>'Group 7 CROS'!B14</f>
        <v>669</v>
      </c>
      <c r="C94" s="47">
        <f>'Group 7 CROS'!C14</f>
        <v>738</v>
      </c>
      <c r="D94" s="47">
        <f>'Group 7 CROS'!D14</f>
        <v>715</v>
      </c>
      <c r="E94" s="47">
        <f>'Group 7 CROS'!E14</f>
        <v>745</v>
      </c>
      <c r="F94" s="47">
        <f>'Group 7 CROS'!F14</f>
        <v>905</v>
      </c>
      <c r="G94" s="47">
        <f>'Group 7 CROS'!G14</f>
        <v>804</v>
      </c>
      <c r="H94" s="47">
        <f>'Group 7 CROS'!H14</f>
        <v>725</v>
      </c>
      <c r="I94" s="47">
        <f>'Group 7 CROS'!I14</f>
        <v>718</v>
      </c>
      <c r="J94" s="47">
        <f>'Group 7 CROS'!J14</f>
        <v>632</v>
      </c>
      <c r="K94" s="47">
        <f>'Group 7 CROS'!K14</f>
        <v>812</v>
      </c>
      <c r="L94" s="47">
        <f>'Group 7 CROS'!L14</f>
        <v>706</v>
      </c>
      <c r="M94" s="47">
        <f>'Group 7 CROS'!M14</f>
        <v>660</v>
      </c>
      <c r="N94" s="47">
        <f>SUM(B94:M94)</f>
        <v>8829</v>
      </c>
    </row>
    <row r="95" spans="1:15" x14ac:dyDescent="0.2">
      <c r="A95" s="18" t="s">
        <v>37</v>
      </c>
      <c r="B95" s="47">
        <v>0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47">
        <f>'Group 7 CROS'!H15</f>
        <v>61</v>
      </c>
      <c r="I95" s="47">
        <f>'Group 7 CROS'!I15</f>
        <v>47</v>
      </c>
      <c r="J95" s="47">
        <v>45</v>
      </c>
      <c r="K95" s="47">
        <f>'Group 7 CROS'!K15</f>
        <v>44</v>
      </c>
      <c r="L95" s="47">
        <f>'Group 7 CROS'!L15</f>
        <v>52</v>
      </c>
      <c r="M95" s="47">
        <v>52</v>
      </c>
      <c r="N95" s="47">
        <f>SUM(H95:M95)</f>
        <v>301</v>
      </c>
    </row>
    <row r="96" spans="1:15" x14ac:dyDescent="0.2">
      <c r="A96" s="18" t="s">
        <v>2</v>
      </c>
      <c r="B96" s="47">
        <v>0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108</v>
      </c>
      <c r="I96" s="47">
        <f>'Group 7 CROS'!I16</f>
        <v>85</v>
      </c>
      <c r="J96" s="47">
        <v>81</v>
      </c>
      <c r="K96" s="47">
        <f>'Group 7 CROS'!K16</f>
        <v>89</v>
      </c>
      <c r="L96" s="47">
        <f>'Group 7 CROS'!L16</f>
        <v>79</v>
      </c>
      <c r="M96" s="47">
        <v>82</v>
      </c>
      <c r="N96" s="47">
        <f>SUM(H96:M96)</f>
        <v>524</v>
      </c>
    </row>
    <row r="97" spans="1:14" x14ac:dyDescent="0.2">
      <c r="A97" s="18" t="s">
        <v>21</v>
      </c>
      <c r="B97" s="47">
        <f>'Group 7 CROS'!B17</f>
        <v>24</v>
      </c>
      <c r="C97" s="47">
        <f>'Group 7 CROS'!C17</f>
        <v>24</v>
      </c>
      <c r="D97" s="47">
        <f>'Group 7 CROS'!D17</f>
        <v>18</v>
      </c>
      <c r="E97" s="47">
        <f>'Group 7 CROS'!E17</f>
        <v>25</v>
      </c>
      <c r="F97" s="47">
        <f>'Group 7 CROS'!F17</f>
        <v>27</v>
      </c>
      <c r="G97" s="47">
        <f>'Group 7 CROS'!G17</f>
        <v>22</v>
      </c>
      <c r="H97" s="47">
        <f>'Group 7 CROS'!H17</f>
        <v>14</v>
      </c>
      <c r="I97" s="47">
        <f>'Group 7 CROS'!I17</f>
        <v>19</v>
      </c>
      <c r="J97" s="47">
        <f>'Group 7 CROS'!J17</f>
        <v>11</v>
      </c>
      <c r="K97" s="47">
        <f>'Group 7 CROS'!K17</f>
        <v>13</v>
      </c>
      <c r="L97" s="47">
        <f>'Group 7 CROS'!L17</f>
        <v>15</v>
      </c>
      <c r="M97" s="47">
        <f>'Group 7 CROS'!M17</f>
        <v>10</v>
      </c>
      <c r="N97" s="47">
        <f>SUM(B97:M97)</f>
        <v>222</v>
      </c>
    </row>
    <row r="98" spans="1:14" x14ac:dyDescent="0.2">
      <c r="A98" s="20" t="s">
        <v>12</v>
      </c>
      <c r="B98" s="47">
        <f t="shared" ref="B98:N98" si="21">SUM(B94:B97)</f>
        <v>693</v>
      </c>
      <c r="C98" s="47">
        <f t="shared" si="21"/>
        <v>762</v>
      </c>
      <c r="D98" s="47">
        <f t="shared" si="21"/>
        <v>733</v>
      </c>
      <c r="E98" s="47">
        <f t="shared" si="21"/>
        <v>770</v>
      </c>
      <c r="F98" s="47">
        <f t="shared" si="21"/>
        <v>932</v>
      </c>
      <c r="G98" s="47">
        <f t="shared" si="21"/>
        <v>826</v>
      </c>
      <c r="H98" s="47">
        <f t="shared" si="21"/>
        <v>908</v>
      </c>
      <c r="I98" s="47">
        <f t="shared" si="21"/>
        <v>869</v>
      </c>
      <c r="J98" s="47">
        <f t="shared" si="21"/>
        <v>769</v>
      </c>
      <c r="K98" s="47">
        <f t="shared" si="21"/>
        <v>958</v>
      </c>
      <c r="L98" s="47">
        <f t="shared" si="21"/>
        <v>852</v>
      </c>
      <c r="M98" s="47">
        <f t="shared" si="21"/>
        <v>804</v>
      </c>
      <c r="N98" s="47">
        <f t="shared" si="21"/>
        <v>9876</v>
      </c>
    </row>
    <row r="99" spans="1:14" x14ac:dyDescent="0.2">
      <c r="A99" s="13" t="s">
        <v>35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5"/>
    </row>
    <row r="100" spans="1:14" x14ac:dyDescent="0.2">
      <c r="A100" s="16" t="s">
        <v>5</v>
      </c>
      <c r="B100" s="17" t="s">
        <v>38</v>
      </c>
      <c r="C100" s="17" t="s">
        <v>39</v>
      </c>
      <c r="D100" s="17" t="s">
        <v>40</v>
      </c>
      <c r="E100" s="17" t="s">
        <v>41</v>
      </c>
      <c r="F100" s="17" t="s">
        <v>42</v>
      </c>
      <c r="G100" s="17" t="s">
        <v>43</v>
      </c>
      <c r="H100" s="17" t="s">
        <v>44</v>
      </c>
      <c r="I100" s="17" t="s">
        <v>45</v>
      </c>
      <c r="J100" s="17" t="s">
        <v>46</v>
      </c>
      <c r="K100" s="17" t="s">
        <v>47</v>
      </c>
      <c r="L100" s="17" t="s">
        <v>48</v>
      </c>
      <c r="M100" s="17" t="s">
        <v>49</v>
      </c>
      <c r="N100" s="17" t="s">
        <v>0</v>
      </c>
    </row>
    <row r="101" spans="1:14" x14ac:dyDescent="0.2">
      <c r="A101" s="18" t="s">
        <v>9</v>
      </c>
      <c r="B101" s="48">
        <f t="shared" ref="B101:M101" si="22">B3+B20+B37+B54+B71</f>
        <v>4426309.37</v>
      </c>
      <c r="C101" s="19">
        <f t="shared" si="22"/>
        <v>4777091.45</v>
      </c>
      <c r="D101" s="19">
        <f t="shared" si="22"/>
        <v>4473041.01</v>
      </c>
      <c r="E101" s="19">
        <f t="shared" si="22"/>
        <v>4735272.1100000003</v>
      </c>
      <c r="F101" s="19">
        <f t="shared" si="22"/>
        <v>5720635.8400000008</v>
      </c>
      <c r="G101" s="19">
        <f t="shared" si="22"/>
        <v>5138462.9300000006</v>
      </c>
      <c r="H101" s="19">
        <f t="shared" si="22"/>
        <v>5103076.0299999993</v>
      </c>
      <c r="I101" s="19">
        <f t="shared" si="22"/>
        <v>5419948.8900000006</v>
      </c>
      <c r="J101" s="19">
        <f t="shared" si="22"/>
        <v>4732261.9400000004</v>
      </c>
      <c r="K101" s="19">
        <f t="shared" si="22"/>
        <v>5723911.7699999996</v>
      </c>
      <c r="L101" s="19">
        <f t="shared" si="22"/>
        <v>5205304.7799999993</v>
      </c>
      <c r="M101" s="19">
        <f t="shared" si="22"/>
        <v>5072568.8500000006</v>
      </c>
      <c r="N101" s="19">
        <f>SUM(B101:M101)</f>
        <v>60527884.970000006</v>
      </c>
    </row>
    <row r="102" spans="1:14" x14ac:dyDescent="0.2">
      <c r="A102" s="18" t="s">
        <v>10</v>
      </c>
      <c r="B102" s="19">
        <f t="shared" ref="B102:M102" si="23">B4+B21+B38+B55+B72</f>
        <v>1619068.8999999997</v>
      </c>
      <c r="C102" s="19">
        <f t="shared" si="23"/>
        <v>1753387.4999999998</v>
      </c>
      <c r="D102" s="19">
        <f t="shared" si="23"/>
        <v>1647772.1900000002</v>
      </c>
      <c r="E102" s="19">
        <f t="shared" si="23"/>
        <v>1681259.0399999998</v>
      </c>
      <c r="F102" s="19">
        <f t="shared" si="23"/>
        <v>2034118.1399999997</v>
      </c>
      <c r="G102" s="19">
        <f t="shared" si="23"/>
        <v>1831509.3400000003</v>
      </c>
      <c r="H102" s="19">
        <f t="shared" si="23"/>
        <v>1859490.04</v>
      </c>
      <c r="I102" s="19">
        <f t="shared" si="23"/>
        <v>1828487.9900000002</v>
      </c>
      <c r="J102" s="19">
        <f t="shared" si="23"/>
        <v>1693007.49</v>
      </c>
      <c r="K102" s="19">
        <f t="shared" si="23"/>
        <v>1872273.87</v>
      </c>
      <c r="L102" s="19">
        <f t="shared" si="23"/>
        <v>1660353.1</v>
      </c>
      <c r="M102" s="19">
        <f t="shared" si="23"/>
        <v>1419540.7299999997</v>
      </c>
      <c r="N102" s="19">
        <f t="shared" ref="N102:N106" si="24">SUM(B102:M102)</f>
        <v>20900268.330000002</v>
      </c>
    </row>
    <row r="103" spans="1:14" x14ac:dyDescent="0.2">
      <c r="A103" s="18" t="s">
        <v>1</v>
      </c>
      <c r="B103" s="19">
        <f>B5+B22+B39+B56+B73+B88</f>
        <v>10054332.030000001</v>
      </c>
      <c r="C103" s="19">
        <f>C5+C22+C39+C56+C73+C88</f>
        <v>10618262.300000001</v>
      </c>
      <c r="D103" s="19">
        <f>D5+D22+D39+D56+D73+D88</f>
        <v>10566194.470000001</v>
      </c>
      <c r="E103" s="19">
        <f>E5+E22+E39+E56+E73+E88</f>
        <v>11000622.460000001</v>
      </c>
      <c r="F103" s="19">
        <f>'Group 1 ITE'!F5+'Group 2 BTE'!F5+'Group 3 RIC'!F5+'Group 4 Wireless'!F57+'Group 6 Remotes'!F5+'Group 7 CROS'!F3</f>
        <v>12876735.050000001</v>
      </c>
      <c r="G103" s="19">
        <f>G5+G22+G39+G56+G73+G88</f>
        <v>11717260.17</v>
      </c>
      <c r="H103" s="19">
        <f>H5+H22+H39+H56+H73+H88</f>
        <v>11190876.5</v>
      </c>
      <c r="I103" s="19">
        <f>I5+I22+I39+I56+I73+I88</f>
        <v>11474126.68</v>
      </c>
      <c r="J103" s="19">
        <f t="shared" ref="J103:L106" si="25">J5+J22+J39+J56+J73</f>
        <v>10150951.93</v>
      </c>
      <c r="K103" s="19">
        <f t="shared" si="25"/>
        <v>12053147.629999999</v>
      </c>
      <c r="L103" s="19">
        <f t="shared" si="25"/>
        <v>11254231.25</v>
      </c>
      <c r="M103" s="19">
        <f>M5+M22+M39+M56+M73+M88</f>
        <v>10164001.99</v>
      </c>
      <c r="N103" s="19">
        <f t="shared" si="24"/>
        <v>133120742.45999999</v>
      </c>
    </row>
    <row r="104" spans="1:14" x14ac:dyDescent="0.2">
      <c r="A104" s="18" t="s">
        <v>37</v>
      </c>
      <c r="B104" s="48">
        <f t="shared" ref="B104:G105" si="26">B6+B23+B40+B57+B74</f>
        <v>2298566.6</v>
      </c>
      <c r="C104" s="19">
        <f t="shared" si="26"/>
        <v>2331115.65</v>
      </c>
      <c r="D104" s="19">
        <f t="shared" si="26"/>
        <v>2178205.0099999998</v>
      </c>
      <c r="E104" s="19">
        <f t="shared" si="26"/>
        <v>2274348.2800000003</v>
      </c>
      <c r="F104" s="19">
        <f t="shared" si="26"/>
        <v>2524917.3299999996</v>
      </c>
      <c r="G104" s="19">
        <f t="shared" si="26"/>
        <v>2309116.1300000004</v>
      </c>
      <c r="H104" s="19">
        <f>SUM(H6,H23,H40,H57,H74,H89)</f>
        <v>2620051.94</v>
      </c>
      <c r="I104" s="19">
        <f>I6+I23+I40+I57+I74+I89</f>
        <v>2542939.7599999998</v>
      </c>
      <c r="J104" s="19">
        <f t="shared" si="25"/>
        <v>2255719.81</v>
      </c>
      <c r="K104" s="19">
        <f t="shared" si="25"/>
        <v>2754084.09</v>
      </c>
      <c r="L104" s="19">
        <f t="shared" si="25"/>
        <v>2474427</v>
      </c>
      <c r="M104" s="19">
        <f>M6+M23+M40+M57+M74+M89</f>
        <v>2177255.1999999997</v>
      </c>
      <c r="N104" s="19">
        <f t="shared" si="24"/>
        <v>28740746.799999997</v>
      </c>
    </row>
    <row r="105" spans="1:14" x14ac:dyDescent="0.2">
      <c r="A105" s="18" t="s">
        <v>2</v>
      </c>
      <c r="B105" s="48">
        <f t="shared" si="26"/>
        <v>4399659.4499999993</v>
      </c>
      <c r="C105" s="19">
        <f t="shared" si="26"/>
        <v>4498986.33</v>
      </c>
      <c r="D105" s="19">
        <f t="shared" si="26"/>
        <v>4439938.4800000004</v>
      </c>
      <c r="E105" s="19">
        <f t="shared" si="26"/>
        <v>4230469.51</v>
      </c>
      <c r="F105" s="19">
        <f t="shared" si="26"/>
        <v>4966180.87</v>
      </c>
      <c r="G105" s="19">
        <f t="shared" si="26"/>
        <v>4309187.9399999995</v>
      </c>
      <c r="H105" s="19">
        <f>SUM(H7,H24,H41,H58,H75,H90)</f>
        <v>5359750.5999999996</v>
      </c>
      <c r="I105" s="19">
        <f>I7+I24+I41+I58+I75+I90</f>
        <v>5341832.8600000003</v>
      </c>
      <c r="J105" s="19">
        <f t="shared" si="25"/>
        <v>4720169.6100000003</v>
      </c>
      <c r="K105" s="19">
        <f t="shared" si="25"/>
        <v>5660263.5999999996</v>
      </c>
      <c r="L105" s="19">
        <f t="shared" si="25"/>
        <v>5190374.2500000009</v>
      </c>
      <c r="M105" s="19">
        <f>M7+M24+M41+M58+M75+M90</f>
        <v>4683713.22</v>
      </c>
      <c r="N105" s="19">
        <f t="shared" si="24"/>
        <v>57800526.719999999</v>
      </c>
    </row>
    <row r="106" spans="1:14" x14ac:dyDescent="0.2">
      <c r="A106" s="18" t="s">
        <v>21</v>
      </c>
      <c r="B106" s="19">
        <f t="shared" ref="B106:H106" si="27">B8+B25+B42+B59+B76+B91</f>
        <v>407431.50000000006</v>
      </c>
      <c r="C106" s="19">
        <f t="shared" si="27"/>
        <v>429620.83999999997</v>
      </c>
      <c r="D106" s="19">
        <f t="shared" si="27"/>
        <v>365822.82</v>
      </c>
      <c r="E106" s="19">
        <f t="shared" si="27"/>
        <v>416359.13</v>
      </c>
      <c r="F106" s="19">
        <f t="shared" si="27"/>
        <v>468261.58999999991</v>
      </c>
      <c r="G106" s="19">
        <f t="shared" si="27"/>
        <v>376384.11</v>
      </c>
      <c r="H106" s="19">
        <f t="shared" si="27"/>
        <v>427310.46</v>
      </c>
      <c r="I106" s="19">
        <f>I8+I25+I42+I59+I76+I91</f>
        <v>365417.29</v>
      </c>
      <c r="J106" s="19">
        <f t="shared" si="25"/>
        <v>392897.06999999995</v>
      </c>
      <c r="K106" s="19">
        <f t="shared" si="25"/>
        <v>425136.23</v>
      </c>
      <c r="L106" s="19">
        <f t="shared" si="25"/>
        <v>380344.52999999997</v>
      </c>
      <c r="M106" s="19">
        <f>M8+M25+M42+M59+M76+M91</f>
        <v>302477.8</v>
      </c>
      <c r="N106" s="19">
        <f t="shared" si="24"/>
        <v>4757463.3699999992</v>
      </c>
    </row>
    <row r="107" spans="1:14" x14ac:dyDescent="0.2">
      <c r="A107" s="20" t="s">
        <v>6</v>
      </c>
      <c r="B107" s="19">
        <f>SUM(B101:B106)</f>
        <v>23205367.850000001</v>
      </c>
      <c r="C107" s="19">
        <f t="shared" ref="C107:M107" si="28">SUM(C101:C106)</f>
        <v>24408464.069999997</v>
      </c>
      <c r="D107" s="19">
        <f t="shared" si="28"/>
        <v>23670973.98</v>
      </c>
      <c r="E107" s="19">
        <f t="shared" si="28"/>
        <v>24338330.529999997</v>
      </c>
      <c r="F107" s="19">
        <f t="shared" si="28"/>
        <v>28590848.82</v>
      </c>
      <c r="G107" s="19">
        <f t="shared" si="28"/>
        <v>25681920.619999997</v>
      </c>
      <c r="H107" s="19">
        <f t="shared" si="28"/>
        <v>26560555.57</v>
      </c>
      <c r="I107" s="19">
        <f t="shared" si="28"/>
        <v>26972753.469999999</v>
      </c>
      <c r="J107" s="19">
        <f t="shared" si="28"/>
        <v>23945007.849999998</v>
      </c>
      <c r="K107" s="19">
        <f t="shared" si="28"/>
        <v>28488817.190000001</v>
      </c>
      <c r="L107" s="19">
        <f t="shared" si="28"/>
        <v>26165034.91</v>
      </c>
      <c r="M107" s="19">
        <f t="shared" si="28"/>
        <v>23819557.789999999</v>
      </c>
      <c r="N107" s="19">
        <f>SUM(B107:M107)</f>
        <v>305847632.65000004</v>
      </c>
    </row>
    <row r="108" spans="1:14" x14ac:dyDescent="0.2">
      <c r="A108" s="21" t="s">
        <v>7</v>
      </c>
      <c r="B108" s="17" t="s">
        <v>38</v>
      </c>
      <c r="C108" s="17" t="s">
        <v>39</v>
      </c>
      <c r="D108" s="17" t="s">
        <v>40</v>
      </c>
      <c r="E108" s="17" t="s">
        <v>41</v>
      </c>
      <c r="F108" s="17" t="s">
        <v>42</v>
      </c>
      <c r="G108" s="17" t="s">
        <v>43</v>
      </c>
      <c r="H108" s="17" t="s">
        <v>44</v>
      </c>
      <c r="I108" s="17" t="s">
        <v>45</v>
      </c>
      <c r="J108" s="17" t="s">
        <v>46</v>
      </c>
      <c r="K108" s="17" t="s">
        <v>47</v>
      </c>
      <c r="L108" s="17" t="s">
        <v>48</v>
      </c>
      <c r="M108" s="17" t="s">
        <v>52</v>
      </c>
      <c r="N108" s="17" t="s">
        <v>0</v>
      </c>
    </row>
    <row r="109" spans="1:14" x14ac:dyDescent="0.2">
      <c r="A109" s="18" t="s">
        <v>9</v>
      </c>
      <c r="B109" s="23">
        <f t="shared" ref="B109:N109" si="29">B101/B107</f>
        <v>0.19074506375472086</v>
      </c>
      <c r="C109" s="23">
        <f t="shared" si="29"/>
        <v>0.1957145454257172</v>
      </c>
      <c r="D109" s="23">
        <f t="shared" si="29"/>
        <v>0.18896734092054457</v>
      </c>
      <c r="E109" s="23">
        <f t="shared" si="29"/>
        <v>0.19456026797578382</v>
      </c>
      <c r="F109" s="23">
        <f t="shared" si="29"/>
        <v>0.20008625403238381</v>
      </c>
      <c r="G109" s="23">
        <f t="shared" si="29"/>
        <v>0.20008094433554094</v>
      </c>
      <c r="H109" s="23">
        <f t="shared" si="29"/>
        <v>0.19212986778649674</v>
      </c>
      <c r="I109" s="23">
        <f t="shared" si="29"/>
        <v>0.20094162414779973</v>
      </c>
      <c r="J109" s="23">
        <f t="shared" si="29"/>
        <v>0.1976304192357991</v>
      </c>
      <c r="K109" s="23">
        <f t="shared" si="29"/>
        <v>0.20091784547689742</v>
      </c>
      <c r="L109" s="23">
        <f t="shared" si="29"/>
        <v>0.19894125109730262</v>
      </c>
      <c r="M109" s="23">
        <f t="shared" si="29"/>
        <v>0.21295814534934743</v>
      </c>
      <c r="N109" s="23">
        <f t="shared" si="29"/>
        <v>0.19790208753803148</v>
      </c>
    </row>
    <row r="110" spans="1:14" x14ac:dyDescent="0.2">
      <c r="A110" s="18" t="s">
        <v>10</v>
      </c>
      <c r="B110" s="23">
        <f t="shared" ref="B110:N110" si="30">B102/B107</f>
        <v>6.9771309399863687E-2</v>
      </c>
      <c r="C110" s="23">
        <f t="shared" si="30"/>
        <v>7.183522465696876E-2</v>
      </c>
      <c r="D110" s="23">
        <f t="shared" si="30"/>
        <v>6.961150780665934E-2</v>
      </c>
      <c r="E110" s="23">
        <f t="shared" si="30"/>
        <v>6.9078650975162012E-2</v>
      </c>
      <c r="F110" s="23">
        <f t="shared" si="30"/>
        <v>7.1145776496746888E-2</v>
      </c>
      <c r="G110" s="23">
        <f t="shared" si="30"/>
        <v>7.1315123471478142E-2</v>
      </c>
      <c r="H110" s="23">
        <f t="shared" si="30"/>
        <v>7.0009455754769065E-2</v>
      </c>
      <c r="I110" s="23">
        <f t="shared" si="30"/>
        <v>6.7790186568594341E-2</v>
      </c>
      <c r="J110" s="23">
        <f t="shared" si="30"/>
        <v>7.0703985590883825E-2</v>
      </c>
      <c r="K110" s="23">
        <f t="shared" si="30"/>
        <v>6.5719607013280848E-2</v>
      </c>
      <c r="L110" s="23">
        <f t="shared" si="30"/>
        <v>6.3456941896356145E-2</v>
      </c>
      <c r="M110" s="23">
        <f t="shared" si="30"/>
        <v>5.9595595456266436E-2</v>
      </c>
      <c r="N110" s="23">
        <f t="shared" si="30"/>
        <v>6.8335556986041629E-2</v>
      </c>
    </row>
    <row r="111" spans="1:14" x14ac:dyDescent="0.2">
      <c r="A111" s="18" t="s">
        <v>1</v>
      </c>
      <c r="B111" s="23">
        <f t="shared" ref="B111:N111" si="31">B103/B107</f>
        <v>0.43327613227212858</v>
      </c>
      <c r="C111" s="23">
        <f t="shared" si="31"/>
        <v>0.43502377984736512</v>
      </c>
      <c r="D111" s="23">
        <f t="shared" si="31"/>
        <v>0.44637768090690116</v>
      </c>
      <c r="E111" s="23">
        <f t="shared" si="31"/>
        <v>0.45198755298521298</v>
      </c>
      <c r="F111" s="23">
        <f t="shared" si="31"/>
        <v>0.45037959981770143</v>
      </c>
      <c r="G111" s="23">
        <f t="shared" si="31"/>
        <v>0.45624547880874189</v>
      </c>
      <c r="H111" s="23">
        <f t="shared" si="31"/>
        <v>0.42133442843492447</v>
      </c>
      <c r="I111" s="23">
        <f t="shared" si="31"/>
        <v>0.4253969359398887</v>
      </c>
      <c r="J111" s="23">
        <f t="shared" si="31"/>
        <v>0.42392769271946595</v>
      </c>
      <c r="K111" s="23">
        <f t="shared" si="31"/>
        <v>0.42308346989677176</v>
      </c>
      <c r="L111" s="23">
        <f t="shared" si="31"/>
        <v>0.4301248321934687</v>
      </c>
      <c r="M111" s="23">
        <f t="shared" si="31"/>
        <v>0.42670825712251814</v>
      </c>
      <c r="N111" s="23">
        <f t="shared" si="31"/>
        <v>0.4352518321184396</v>
      </c>
    </row>
    <row r="112" spans="1:14" x14ac:dyDescent="0.2">
      <c r="A112" s="18" t="s">
        <v>37</v>
      </c>
      <c r="B112" s="23">
        <f t="shared" ref="B112:N112" si="32">B104/B107</f>
        <v>9.9053228324497339E-2</v>
      </c>
      <c r="C112" s="23">
        <f t="shared" si="32"/>
        <v>9.5504397299014485E-2</v>
      </c>
      <c r="D112" s="23">
        <f t="shared" si="32"/>
        <v>9.2020083830956917E-2</v>
      </c>
      <c r="E112" s="23">
        <f t="shared" si="32"/>
        <v>9.3447176962141471E-2</v>
      </c>
      <c r="F112" s="23">
        <f t="shared" si="32"/>
        <v>8.831208006086752E-2</v>
      </c>
      <c r="G112" s="23">
        <f t="shared" si="32"/>
        <v>8.9912127841472969E-2</v>
      </c>
      <c r="H112" s="23">
        <f t="shared" si="32"/>
        <v>9.8644470485373961E-2</v>
      </c>
      <c r="I112" s="23">
        <f t="shared" si="32"/>
        <v>9.4278092995894638E-2</v>
      </c>
      <c r="J112" s="23">
        <f t="shared" si="32"/>
        <v>9.4204179181340303E-2</v>
      </c>
      <c r="K112" s="23">
        <f t="shared" si="32"/>
        <v>9.6672461746383928E-2</v>
      </c>
      <c r="L112" s="23">
        <f t="shared" si="32"/>
        <v>9.4569986568384057E-2</v>
      </c>
      <c r="M112" s="23">
        <f t="shared" si="32"/>
        <v>9.140619734401878E-2</v>
      </c>
      <c r="N112" s="23">
        <f t="shared" si="32"/>
        <v>9.3970800267366372E-2</v>
      </c>
    </row>
    <row r="113" spans="1:14" x14ac:dyDescent="0.2">
      <c r="A113" s="18" t="s">
        <v>2</v>
      </c>
      <c r="B113" s="23">
        <f t="shared" ref="B113:N113" si="33">B105/B107</f>
        <v>0.18959662602374988</v>
      </c>
      <c r="C113" s="23">
        <f t="shared" si="33"/>
        <v>0.184320746979308</v>
      </c>
      <c r="D113" s="23">
        <f t="shared" si="33"/>
        <v>0.18756889698545479</v>
      </c>
      <c r="E113" s="23">
        <f t="shared" si="33"/>
        <v>0.17381921511771006</v>
      </c>
      <c r="F113" s="23">
        <f t="shared" si="33"/>
        <v>0.17369826622727041</v>
      </c>
      <c r="G113" s="23">
        <f t="shared" si="33"/>
        <v>0.16779071954004038</v>
      </c>
      <c r="H113" s="23">
        <f t="shared" si="33"/>
        <v>0.20179361782830357</v>
      </c>
      <c r="I113" s="23">
        <f t="shared" si="33"/>
        <v>0.19804551529903561</v>
      </c>
      <c r="J113" s="23">
        <f t="shared" si="33"/>
        <v>0.1971254150163079</v>
      </c>
      <c r="K113" s="23">
        <f t="shared" si="33"/>
        <v>0.19868369972154676</v>
      </c>
      <c r="L113" s="23">
        <f t="shared" si="33"/>
        <v>0.19837062200961539</v>
      </c>
      <c r="M113" s="23">
        <f t="shared" si="33"/>
        <v>0.19663308871192944</v>
      </c>
      <c r="N113" s="23">
        <f t="shared" si="33"/>
        <v>0.18898471182918927</v>
      </c>
    </row>
    <row r="114" spans="1:14" ht="10.8" thickBot="1" x14ac:dyDescent="0.25">
      <c r="A114" s="49" t="s">
        <v>21</v>
      </c>
      <c r="B114" s="27">
        <f t="shared" ref="B114:N114" si="34">B106/B107</f>
        <v>1.755764022503957E-2</v>
      </c>
      <c r="C114" s="27">
        <f t="shared" si="34"/>
        <v>1.7601305791626571E-2</v>
      </c>
      <c r="D114" s="27">
        <f t="shared" si="34"/>
        <v>1.5454489549483252E-2</v>
      </c>
      <c r="E114" s="27">
        <f t="shared" si="34"/>
        <v>1.7107135983989781E-2</v>
      </c>
      <c r="F114" s="27">
        <f t="shared" si="34"/>
        <v>1.6378023365029984E-2</v>
      </c>
      <c r="G114" s="27">
        <f t="shared" si="34"/>
        <v>1.4655606002725821E-2</v>
      </c>
      <c r="H114" s="27">
        <f t="shared" si="34"/>
        <v>1.6088159710132149E-2</v>
      </c>
      <c r="I114" s="27">
        <f t="shared" si="34"/>
        <v>1.3547645048787079E-2</v>
      </c>
      <c r="J114" s="27">
        <f t="shared" si="34"/>
        <v>1.6408308256202972E-2</v>
      </c>
      <c r="K114" s="27">
        <f t="shared" si="34"/>
        <v>1.4922916145119185E-2</v>
      </c>
      <c r="L114" s="27">
        <f t="shared" si="34"/>
        <v>1.4536366234873102E-2</v>
      </c>
      <c r="M114" s="27">
        <f t="shared" si="34"/>
        <v>1.269871601591979E-2</v>
      </c>
      <c r="N114" s="27">
        <f t="shared" si="34"/>
        <v>1.5555011260931525E-2</v>
      </c>
    </row>
    <row r="115" spans="1:14" ht="10.8" thickBot="1" x14ac:dyDescent="0.25">
      <c r="A115" s="50" t="s">
        <v>18</v>
      </c>
      <c r="B115" s="51">
        <f t="shared" ref="B115:N115" si="35">SUM(B109:B114)</f>
        <v>0.99999999999999989</v>
      </c>
      <c r="C115" s="51">
        <f t="shared" si="35"/>
        <v>1.0000000000000002</v>
      </c>
      <c r="D115" s="51">
        <f t="shared" si="35"/>
        <v>1</v>
      </c>
      <c r="E115" s="51">
        <f t="shared" si="35"/>
        <v>1</v>
      </c>
      <c r="F115" s="51">
        <f t="shared" si="35"/>
        <v>1</v>
      </c>
      <c r="G115" s="51">
        <f t="shared" si="35"/>
        <v>1.0000000000000002</v>
      </c>
      <c r="H115" s="51">
        <f t="shared" si="35"/>
        <v>0.99999999999999978</v>
      </c>
      <c r="I115" s="51">
        <f t="shared" si="35"/>
        <v>1</v>
      </c>
      <c r="J115" s="51">
        <f t="shared" si="35"/>
        <v>1</v>
      </c>
      <c r="K115" s="51">
        <f t="shared" si="35"/>
        <v>0.99999999999999989</v>
      </c>
      <c r="L115" s="51">
        <f t="shared" si="35"/>
        <v>1</v>
      </c>
      <c r="M115" s="51">
        <f t="shared" si="35"/>
        <v>1</v>
      </c>
      <c r="N115" s="51">
        <f t="shared" si="35"/>
        <v>0.99999999999999989</v>
      </c>
    </row>
    <row r="116" spans="1:14" x14ac:dyDescent="0.2">
      <c r="A116" s="24" t="s">
        <v>29</v>
      </c>
      <c r="B116" s="17" t="s">
        <v>38</v>
      </c>
      <c r="C116" s="17" t="s">
        <v>39</v>
      </c>
      <c r="D116" s="17" t="s">
        <v>40</v>
      </c>
      <c r="E116" s="17" t="s">
        <v>41</v>
      </c>
      <c r="F116" s="17" t="s">
        <v>42</v>
      </c>
      <c r="G116" s="17" t="s">
        <v>43</v>
      </c>
      <c r="H116" s="17" t="s">
        <v>44</v>
      </c>
      <c r="I116" s="17" t="s">
        <v>45</v>
      </c>
      <c r="J116" s="17" t="s">
        <v>46</v>
      </c>
      <c r="K116" s="17" t="s">
        <v>47</v>
      </c>
      <c r="L116" s="17" t="s">
        <v>48</v>
      </c>
      <c r="M116" s="17" t="s">
        <v>49</v>
      </c>
      <c r="N116" s="17" t="s">
        <v>0</v>
      </c>
    </row>
    <row r="117" spans="1:14" x14ac:dyDescent="0.2">
      <c r="A117" s="18" t="s">
        <v>9</v>
      </c>
      <c r="B117" s="91">
        <f t="shared" ref="B117:M117" si="36">B11+B28+B45+B62+B79</f>
        <v>14931</v>
      </c>
      <c r="C117" s="25">
        <f t="shared" si="36"/>
        <v>16188</v>
      </c>
      <c r="D117" s="25">
        <f t="shared" si="36"/>
        <v>15176</v>
      </c>
      <c r="E117" s="25">
        <f t="shared" si="36"/>
        <v>16020</v>
      </c>
      <c r="F117" s="25">
        <f t="shared" si="36"/>
        <v>19330</v>
      </c>
      <c r="G117" s="25">
        <f t="shared" si="36"/>
        <v>17286</v>
      </c>
      <c r="H117" s="25">
        <f t="shared" si="36"/>
        <v>17327</v>
      </c>
      <c r="I117" s="25">
        <f t="shared" si="36"/>
        <v>18246</v>
      </c>
      <c r="J117" s="25">
        <f t="shared" si="36"/>
        <v>15974</v>
      </c>
      <c r="K117" s="25">
        <f t="shared" si="36"/>
        <v>19259</v>
      </c>
      <c r="L117" s="25">
        <f t="shared" si="36"/>
        <v>17425</v>
      </c>
      <c r="M117" s="25">
        <f t="shared" si="36"/>
        <v>17107</v>
      </c>
      <c r="N117" s="25">
        <f t="shared" ref="N117:N122" si="37">SUM(B117:M117)</f>
        <v>204269</v>
      </c>
    </row>
    <row r="118" spans="1:14" x14ac:dyDescent="0.2">
      <c r="A118" s="18" t="s">
        <v>10</v>
      </c>
      <c r="B118" s="25">
        <f t="shared" ref="B118:M118" si="38">B12+B29+B46+B63+B80</f>
        <v>5849</v>
      </c>
      <c r="C118" s="25">
        <f t="shared" si="38"/>
        <v>6451</v>
      </c>
      <c r="D118" s="25">
        <f t="shared" si="38"/>
        <v>6003</v>
      </c>
      <c r="E118" s="25">
        <f t="shared" si="38"/>
        <v>6152</v>
      </c>
      <c r="F118" s="25">
        <f t="shared" si="38"/>
        <v>7353</v>
      </c>
      <c r="G118" s="25">
        <f t="shared" si="38"/>
        <v>6676</v>
      </c>
      <c r="H118" s="25">
        <f t="shared" si="38"/>
        <v>6697</v>
      </c>
      <c r="I118" s="25">
        <f t="shared" si="38"/>
        <v>6591</v>
      </c>
      <c r="J118" s="25">
        <f t="shared" si="38"/>
        <v>6128</v>
      </c>
      <c r="K118" s="25">
        <f t="shared" si="38"/>
        <v>6758</v>
      </c>
      <c r="L118" s="25">
        <f t="shared" si="38"/>
        <v>5955</v>
      </c>
      <c r="M118" s="25">
        <f t="shared" si="38"/>
        <v>5115</v>
      </c>
      <c r="N118" s="25">
        <f t="shared" si="37"/>
        <v>75728</v>
      </c>
    </row>
    <row r="119" spans="1:14" x14ac:dyDescent="0.2">
      <c r="A119" s="18" t="s">
        <v>1</v>
      </c>
      <c r="B119" s="25">
        <f t="shared" ref="B119:I119" si="39">B13+B30+B47+B64+B81+B94</f>
        <v>31179</v>
      </c>
      <c r="C119" s="25">
        <f t="shared" si="39"/>
        <v>32890</v>
      </c>
      <c r="D119" s="25">
        <f t="shared" si="39"/>
        <v>32799</v>
      </c>
      <c r="E119" s="25">
        <f t="shared" si="39"/>
        <v>34179</v>
      </c>
      <c r="F119" s="25">
        <f t="shared" si="39"/>
        <v>40019</v>
      </c>
      <c r="G119" s="25">
        <f t="shared" si="39"/>
        <v>36378</v>
      </c>
      <c r="H119" s="25">
        <f t="shared" si="39"/>
        <v>35138</v>
      </c>
      <c r="I119" s="25">
        <f t="shared" si="39"/>
        <v>36042</v>
      </c>
      <c r="J119" s="25">
        <f t="shared" ref="J119:L122" si="40">J13+J30+J47+J64+J81</f>
        <v>31834</v>
      </c>
      <c r="K119" s="25">
        <f t="shared" si="40"/>
        <v>37841</v>
      </c>
      <c r="L119" s="25">
        <f t="shared" si="40"/>
        <v>35274</v>
      </c>
      <c r="M119" s="25">
        <f>M13+M30+M47+M64+M81+M94</f>
        <v>31971</v>
      </c>
      <c r="N119" s="25">
        <f t="shared" si="37"/>
        <v>415544</v>
      </c>
    </row>
    <row r="120" spans="1:14" x14ac:dyDescent="0.2">
      <c r="A120" s="18" t="s">
        <v>37</v>
      </c>
      <c r="B120" s="25">
        <f t="shared" ref="B120:H121" si="41">B14+B31+B48+B65+B82</f>
        <v>6523</v>
      </c>
      <c r="C120" s="25">
        <f t="shared" si="41"/>
        <v>6598</v>
      </c>
      <c r="D120" s="25">
        <f t="shared" si="41"/>
        <v>6178</v>
      </c>
      <c r="E120" s="25">
        <f t="shared" si="41"/>
        <v>6461</v>
      </c>
      <c r="F120" s="25">
        <f t="shared" si="41"/>
        <v>7156</v>
      </c>
      <c r="G120" s="25">
        <f t="shared" si="41"/>
        <v>6549</v>
      </c>
      <c r="H120" s="25">
        <f t="shared" si="41"/>
        <v>7393</v>
      </c>
      <c r="I120" s="25">
        <f>I14+I31+I48+I65+I82+I95</f>
        <v>7229</v>
      </c>
      <c r="J120" s="25">
        <f t="shared" si="40"/>
        <v>6426</v>
      </c>
      <c r="K120" s="25">
        <f t="shared" si="40"/>
        <v>7823</v>
      </c>
      <c r="L120" s="25">
        <f t="shared" si="40"/>
        <v>7020</v>
      </c>
      <c r="M120" s="25">
        <f>M14+M31+M48+M65+M82+M95</f>
        <v>6177</v>
      </c>
      <c r="N120" s="25">
        <f t="shared" si="37"/>
        <v>81533</v>
      </c>
    </row>
    <row r="121" spans="1:14" x14ac:dyDescent="0.2">
      <c r="A121" s="18" t="s">
        <v>2</v>
      </c>
      <c r="B121" s="25">
        <f t="shared" si="41"/>
        <v>13043</v>
      </c>
      <c r="C121" s="25">
        <f t="shared" si="41"/>
        <v>13339</v>
      </c>
      <c r="D121" s="91">
        <f t="shared" si="41"/>
        <v>13224</v>
      </c>
      <c r="E121" s="25">
        <f t="shared" si="41"/>
        <v>12557</v>
      </c>
      <c r="F121" s="25">
        <f t="shared" si="41"/>
        <v>14791</v>
      </c>
      <c r="G121" s="25">
        <f t="shared" si="41"/>
        <v>12849</v>
      </c>
      <c r="H121" s="25">
        <f t="shared" si="41"/>
        <v>15922</v>
      </c>
      <c r="I121" s="25">
        <f>I15+I32+I49+I66+I83+I96</f>
        <v>16000</v>
      </c>
      <c r="J121" s="25">
        <f t="shared" si="40"/>
        <v>14162</v>
      </c>
      <c r="K121" s="25">
        <f t="shared" si="40"/>
        <v>16955</v>
      </c>
      <c r="L121" s="25">
        <f t="shared" si="40"/>
        <v>15581</v>
      </c>
      <c r="M121" s="25">
        <f>M15+M32+M49+M66+M83+M96</f>
        <v>14063</v>
      </c>
      <c r="N121" s="25">
        <f t="shared" si="37"/>
        <v>172486</v>
      </c>
    </row>
    <row r="122" spans="1:14" x14ac:dyDescent="0.2">
      <c r="A122" s="18" t="s">
        <v>21</v>
      </c>
      <c r="B122" s="25">
        <f t="shared" ref="B122:H122" si="42">B16+B33+B50+B67+B84+B97</f>
        <v>1463</v>
      </c>
      <c r="C122" s="25">
        <f t="shared" si="42"/>
        <v>1540</v>
      </c>
      <c r="D122" s="25">
        <f t="shared" si="42"/>
        <v>1276</v>
      </c>
      <c r="E122" s="25">
        <f t="shared" si="42"/>
        <v>1451</v>
      </c>
      <c r="F122" s="25">
        <f t="shared" si="42"/>
        <v>1628</v>
      </c>
      <c r="G122" s="25">
        <f t="shared" si="42"/>
        <v>1356</v>
      </c>
      <c r="H122" s="25">
        <f t="shared" si="42"/>
        <v>1534</v>
      </c>
      <c r="I122" s="25">
        <f>I16+I33+I50+I67+I84+I97</f>
        <v>1316</v>
      </c>
      <c r="J122" s="25">
        <f t="shared" si="40"/>
        <v>1360</v>
      </c>
      <c r="K122" s="25">
        <f t="shared" si="40"/>
        <v>1495</v>
      </c>
      <c r="L122" s="25">
        <f t="shared" si="40"/>
        <v>1336</v>
      </c>
      <c r="M122" s="25">
        <f>M16+M33+M50+M67+M84+M97</f>
        <v>1062</v>
      </c>
      <c r="N122" s="25">
        <f t="shared" si="37"/>
        <v>16817</v>
      </c>
    </row>
    <row r="123" spans="1:14" x14ac:dyDescent="0.2">
      <c r="A123" s="20" t="s">
        <v>8</v>
      </c>
      <c r="B123" s="25">
        <f t="shared" ref="B123:N123" si="43">SUM(B117:B122)</f>
        <v>72988</v>
      </c>
      <c r="C123" s="25">
        <f t="shared" si="43"/>
        <v>77006</v>
      </c>
      <c r="D123" s="25">
        <f t="shared" si="43"/>
        <v>74656</v>
      </c>
      <c r="E123" s="25">
        <f t="shared" si="43"/>
        <v>76820</v>
      </c>
      <c r="F123" s="25">
        <f t="shared" si="43"/>
        <v>90277</v>
      </c>
      <c r="G123" s="25">
        <f t="shared" si="43"/>
        <v>81094</v>
      </c>
      <c r="H123" s="25">
        <f t="shared" si="43"/>
        <v>84011</v>
      </c>
      <c r="I123" s="25">
        <f t="shared" si="43"/>
        <v>85424</v>
      </c>
      <c r="J123" s="25">
        <f t="shared" si="43"/>
        <v>75884</v>
      </c>
      <c r="K123" s="25">
        <f t="shared" si="43"/>
        <v>90131</v>
      </c>
      <c r="L123" s="25">
        <f t="shared" si="43"/>
        <v>82591</v>
      </c>
      <c r="M123" s="25">
        <f t="shared" si="43"/>
        <v>75495</v>
      </c>
      <c r="N123" s="25">
        <f t="shared" si="43"/>
        <v>966377</v>
      </c>
    </row>
    <row r="124" spans="1:14" x14ac:dyDescent="0.2">
      <c r="A124" s="21" t="s">
        <v>30</v>
      </c>
      <c r="B124" s="17" t="s">
        <v>38</v>
      </c>
      <c r="C124" s="17" t="s">
        <v>39</v>
      </c>
      <c r="D124" s="17" t="s">
        <v>40</v>
      </c>
      <c r="E124" s="17" t="s">
        <v>41</v>
      </c>
      <c r="F124" s="17" t="s">
        <v>42</v>
      </c>
      <c r="G124" s="17" t="s">
        <v>43</v>
      </c>
      <c r="H124" s="17" t="s">
        <v>44</v>
      </c>
      <c r="I124" s="17" t="s">
        <v>45</v>
      </c>
      <c r="J124" s="17" t="s">
        <v>46</v>
      </c>
      <c r="K124" s="17" t="s">
        <v>47</v>
      </c>
      <c r="L124" s="17" t="s">
        <v>48</v>
      </c>
      <c r="M124" s="17" t="s">
        <v>49</v>
      </c>
      <c r="N124" s="17" t="s">
        <v>0</v>
      </c>
    </row>
    <row r="125" spans="1:14" x14ac:dyDescent="0.2">
      <c r="A125" s="18" t="s">
        <v>9</v>
      </c>
      <c r="B125" s="23">
        <f t="shared" ref="B125:N125" si="44">B117/B123</f>
        <v>0.20456787417109662</v>
      </c>
      <c r="C125" s="23">
        <f t="shared" si="44"/>
        <v>0.2102173856582604</v>
      </c>
      <c r="D125" s="23">
        <f t="shared" si="44"/>
        <v>0.20327903986283755</v>
      </c>
      <c r="E125" s="23">
        <f t="shared" si="44"/>
        <v>0.2085394428534236</v>
      </c>
      <c r="F125" s="23">
        <f t="shared" si="44"/>
        <v>0.21411876779246097</v>
      </c>
      <c r="G125" s="23">
        <f t="shared" si="44"/>
        <v>0.21316003650085086</v>
      </c>
      <c r="H125" s="23">
        <f t="shared" si="44"/>
        <v>0.20624680101415291</v>
      </c>
      <c r="I125" s="23">
        <f t="shared" si="44"/>
        <v>0.21359336954485858</v>
      </c>
      <c r="J125" s="23">
        <f t="shared" si="44"/>
        <v>0.21050550840756946</v>
      </c>
      <c r="K125" s="23">
        <f t="shared" si="44"/>
        <v>0.21367786887974172</v>
      </c>
      <c r="L125" s="23">
        <f t="shared" si="44"/>
        <v>0.21097940453560315</v>
      </c>
      <c r="M125" s="23">
        <f t="shared" si="44"/>
        <v>0.22659778793297569</v>
      </c>
      <c r="N125" s="23">
        <f t="shared" si="44"/>
        <v>0.21137609856194839</v>
      </c>
    </row>
    <row r="126" spans="1:14" x14ac:dyDescent="0.2">
      <c r="A126" s="18" t="s">
        <v>10</v>
      </c>
      <c r="B126" s="23">
        <f t="shared" ref="B126:N126" si="45">B118/B123</f>
        <v>8.0136460788074751E-2</v>
      </c>
      <c r="C126" s="23">
        <f t="shared" si="45"/>
        <v>8.3772693036906209E-2</v>
      </c>
      <c r="D126" s="23">
        <f t="shared" si="45"/>
        <v>8.0408808401200169E-2</v>
      </c>
      <c r="E126" s="23">
        <f t="shared" si="45"/>
        <v>8.008331163759437E-2</v>
      </c>
      <c r="F126" s="23">
        <f t="shared" si="45"/>
        <v>8.1449317101808874E-2</v>
      </c>
      <c r="G126" s="23">
        <f t="shared" si="45"/>
        <v>8.2324216341529588E-2</v>
      </c>
      <c r="H126" s="23">
        <f t="shared" si="45"/>
        <v>7.9715751508731003E-2</v>
      </c>
      <c r="I126" s="23">
        <f t="shared" si="45"/>
        <v>7.715630267840419E-2</v>
      </c>
      <c r="J126" s="23">
        <f t="shared" si="45"/>
        <v>8.0754836329133939E-2</v>
      </c>
      <c r="K126" s="23">
        <f t="shared" si="45"/>
        <v>7.4979751694755417E-2</v>
      </c>
      <c r="L126" s="23">
        <f t="shared" si="45"/>
        <v>7.2102287174147309E-2</v>
      </c>
      <c r="M126" s="23">
        <f t="shared" si="45"/>
        <v>6.7752831313332013E-2</v>
      </c>
      <c r="N126" s="23">
        <f t="shared" si="45"/>
        <v>7.8362792160823369E-2</v>
      </c>
    </row>
    <row r="127" spans="1:14" x14ac:dyDescent="0.2">
      <c r="A127" s="18" t="s">
        <v>1</v>
      </c>
      <c r="B127" s="23">
        <f t="shared" ref="B127:N127" si="46">B119/B123</f>
        <v>0.42717981037978847</v>
      </c>
      <c r="C127" s="23">
        <f t="shared" si="46"/>
        <v>0.42710957587720438</v>
      </c>
      <c r="D127" s="23">
        <f t="shared" si="46"/>
        <v>0.43933508358336903</v>
      </c>
      <c r="E127" s="23">
        <f t="shared" si="46"/>
        <v>0.44492319708409267</v>
      </c>
      <c r="F127" s="23">
        <f t="shared" si="46"/>
        <v>0.44329120373960146</v>
      </c>
      <c r="G127" s="23">
        <f t="shared" si="46"/>
        <v>0.44859052457641752</v>
      </c>
      <c r="H127" s="23">
        <f t="shared" si="46"/>
        <v>0.41825475235385845</v>
      </c>
      <c r="I127" s="23">
        <f t="shared" si="46"/>
        <v>0.42191889867016297</v>
      </c>
      <c r="J127" s="23">
        <f t="shared" si="46"/>
        <v>0.41950872384165305</v>
      </c>
      <c r="K127" s="23">
        <f t="shared" si="46"/>
        <v>0.41984444863587445</v>
      </c>
      <c r="L127" s="23">
        <f t="shared" si="46"/>
        <v>0.42709254034943273</v>
      </c>
      <c r="M127" s="23">
        <f t="shared" si="46"/>
        <v>0.42348499900655673</v>
      </c>
      <c r="N127" s="23">
        <f t="shared" si="46"/>
        <v>0.43000195575846695</v>
      </c>
    </row>
    <row r="128" spans="1:14" x14ac:dyDescent="0.2">
      <c r="A128" s="18" t="s">
        <v>37</v>
      </c>
      <c r="B128" s="23">
        <f t="shared" ref="B128:N128" si="47">B120/B123</f>
        <v>8.9370855483093106E-2</v>
      </c>
      <c r="C128" s="23">
        <f t="shared" si="47"/>
        <v>8.5681635197257355E-2</v>
      </c>
      <c r="D128" s="23">
        <f t="shared" si="47"/>
        <v>8.2752893270467212E-2</v>
      </c>
      <c r="E128" s="23">
        <f t="shared" si="47"/>
        <v>8.4105701640197872E-2</v>
      </c>
      <c r="F128" s="23">
        <f t="shared" si="47"/>
        <v>7.9267144455398383E-2</v>
      </c>
      <c r="G128" s="23">
        <f t="shared" si="47"/>
        <v>8.0758132537549016E-2</v>
      </c>
      <c r="H128" s="23">
        <f t="shared" si="47"/>
        <v>8.8000380902500869E-2</v>
      </c>
      <c r="I128" s="23">
        <f t="shared" si="47"/>
        <v>8.4624929762127737E-2</v>
      </c>
      <c r="J128" s="23">
        <f t="shared" si="47"/>
        <v>8.4681882873860095E-2</v>
      </c>
      <c r="K128" s="23">
        <f t="shared" si="47"/>
        <v>8.6795885988172769E-2</v>
      </c>
      <c r="L128" s="23">
        <f t="shared" si="47"/>
        <v>8.4997154653654761E-2</v>
      </c>
      <c r="M128" s="23">
        <f t="shared" si="47"/>
        <v>8.1819988078680711E-2</v>
      </c>
      <c r="N128" s="23">
        <f t="shared" si="47"/>
        <v>8.4369764594976915E-2</v>
      </c>
    </row>
    <row r="129" spans="1:14" x14ac:dyDescent="0.2">
      <c r="A129" s="18" t="s">
        <v>2</v>
      </c>
      <c r="B129" s="23">
        <f t="shared" ref="B129:N129" si="48">B121/B123</f>
        <v>0.17870060831917575</v>
      </c>
      <c r="C129" s="23">
        <f t="shared" si="48"/>
        <v>0.17322026855050257</v>
      </c>
      <c r="D129" s="23">
        <f t="shared" si="48"/>
        <v>0.17713244749249893</v>
      </c>
      <c r="E129" s="23">
        <f t="shared" si="48"/>
        <v>0.16346003644884144</v>
      </c>
      <c r="F129" s="23">
        <f t="shared" si="48"/>
        <v>0.16384018077694207</v>
      </c>
      <c r="G129" s="23">
        <f t="shared" si="48"/>
        <v>0.15844575430981331</v>
      </c>
      <c r="H129" s="23">
        <f t="shared" si="48"/>
        <v>0.18952280058563759</v>
      </c>
      <c r="I129" s="23">
        <f t="shared" si="48"/>
        <v>0.18730099269526129</v>
      </c>
      <c r="J129" s="23">
        <f t="shared" si="48"/>
        <v>0.18662695693426809</v>
      </c>
      <c r="K129" s="23">
        <f t="shared" si="48"/>
        <v>0.18811507694355992</v>
      </c>
      <c r="L129" s="23">
        <f t="shared" si="48"/>
        <v>0.18865251661803345</v>
      </c>
      <c r="M129" s="23">
        <f t="shared" si="48"/>
        <v>0.18627723690310616</v>
      </c>
      <c r="N129" s="23">
        <f t="shared" si="48"/>
        <v>0.17848727773943296</v>
      </c>
    </row>
    <row r="130" spans="1:14" ht="10.8" thickBot="1" x14ac:dyDescent="0.25">
      <c r="A130" s="49" t="s">
        <v>21</v>
      </c>
      <c r="B130" s="27">
        <f t="shared" ref="B130:N130" si="49">B122/B123</f>
        <v>2.0044390858771306E-2</v>
      </c>
      <c r="C130" s="27">
        <f t="shared" si="49"/>
        <v>1.9998441679869101E-2</v>
      </c>
      <c r="D130" s="27">
        <f t="shared" si="49"/>
        <v>1.7091727389627089E-2</v>
      </c>
      <c r="E130" s="27">
        <f t="shared" si="49"/>
        <v>1.8888310335850041E-2</v>
      </c>
      <c r="F130" s="27">
        <f t="shared" si="49"/>
        <v>1.8033386133788229E-2</v>
      </c>
      <c r="G130" s="27">
        <f t="shared" si="49"/>
        <v>1.6721335733839743E-2</v>
      </c>
      <c r="H130" s="27">
        <f t="shared" si="49"/>
        <v>1.8259513635119212E-2</v>
      </c>
      <c r="I130" s="27">
        <f t="shared" si="49"/>
        <v>1.5405506649185241E-2</v>
      </c>
      <c r="J130" s="27">
        <f t="shared" si="49"/>
        <v>1.7922091613515365E-2</v>
      </c>
      <c r="K130" s="27">
        <f t="shared" si="49"/>
        <v>1.6586967857895731E-2</v>
      </c>
      <c r="L130" s="27">
        <f t="shared" si="49"/>
        <v>1.6176096669128597E-2</v>
      </c>
      <c r="M130" s="27">
        <f t="shared" si="49"/>
        <v>1.4067156765348698E-2</v>
      </c>
      <c r="N130" s="27">
        <f t="shared" si="49"/>
        <v>1.7402111184351449E-2</v>
      </c>
    </row>
    <row r="131" spans="1:14" x14ac:dyDescent="0.2">
      <c r="A131" s="30" t="s">
        <v>18</v>
      </c>
      <c r="B131" s="92">
        <f t="shared" ref="B131:L131" si="50">SUM(B125:B130)</f>
        <v>1</v>
      </c>
      <c r="C131" s="92">
        <f t="shared" si="50"/>
        <v>0.99999999999999989</v>
      </c>
      <c r="D131" s="92">
        <f t="shared" si="50"/>
        <v>0.99999999999999989</v>
      </c>
      <c r="E131" s="92">
        <f t="shared" si="50"/>
        <v>0.99999999999999989</v>
      </c>
      <c r="F131" s="92">
        <f t="shared" si="50"/>
        <v>1</v>
      </c>
      <c r="G131" s="92">
        <f t="shared" si="50"/>
        <v>1</v>
      </c>
      <c r="H131" s="92">
        <f t="shared" si="50"/>
        <v>1</v>
      </c>
      <c r="I131" s="92">
        <f t="shared" si="50"/>
        <v>1</v>
      </c>
      <c r="J131" s="92">
        <f t="shared" si="50"/>
        <v>1</v>
      </c>
      <c r="K131" s="92">
        <f t="shared" si="50"/>
        <v>1</v>
      </c>
      <c r="L131" s="92">
        <f t="shared" si="50"/>
        <v>0.99999999999999989</v>
      </c>
      <c r="M131" s="92">
        <f>SUM(M126:M130)</f>
        <v>0.77340221206702431</v>
      </c>
      <c r="N131" s="92">
        <f>SUM(N125:N130)</f>
        <v>1</v>
      </c>
    </row>
    <row r="132" spans="1:14" ht="10.199999999999999" customHeight="1" x14ac:dyDescent="0.2">
      <c r="A132" s="93" t="s">
        <v>33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5"/>
    </row>
    <row r="133" spans="1:14" x14ac:dyDescent="0.2">
      <c r="A133" s="16" t="s">
        <v>5</v>
      </c>
      <c r="B133" s="17" t="s">
        <v>38</v>
      </c>
      <c r="C133" s="17" t="s">
        <v>39</v>
      </c>
      <c r="D133" s="17" t="s">
        <v>40</v>
      </c>
      <c r="E133" s="17" t="s">
        <v>41</v>
      </c>
      <c r="F133" s="17" t="s">
        <v>42</v>
      </c>
      <c r="G133" s="17" t="s">
        <v>43</v>
      </c>
      <c r="H133" s="17" t="s">
        <v>44</v>
      </c>
      <c r="I133" s="17" t="s">
        <v>45</v>
      </c>
      <c r="J133" s="17" t="s">
        <v>46</v>
      </c>
      <c r="K133" s="17" t="s">
        <v>47</v>
      </c>
      <c r="L133" s="17" t="s">
        <v>53</v>
      </c>
      <c r="M133" s="17" t="s">
        <v>52</v>
      </c>
      <c r="N133" s="17" t="s">
        <v>0</v>
      </c>
    </row>
    <row r="134" spans="1:14" x14ac:dyDescent="0.2">
      <c r="A134" s="18" t="s">
        <v>9</v>
      </c>
      <c r="B134" s="94">
        <f t="shared" ref="B134:M134" si="51">B3+B20+B37</f>
        <v>3986258.77</v>
      </c>
      <c r="C134" s="94">
        <f t="shared" si="51"/>
        <v>4282718.54</v>
      </c>
      <c r="D134" s="94">
        <f t="shared" si="51"/>
        <v>4003037.41</v>
      </c>
      <c r="E134" s="94">
        <f t="shared" si="51"/>
        <v>4247429.97</v>
      </c>
      <c r="F134" s="94">
        <f t="shared" si="51"/>
        <v>5136789.83</v>
      </c>
      <c r="G134" s="94">
        <f t="shared" si="51"/>
        <v>4633732.7300000004</v>
      </c>
      <c r="H134" s="94">
        <f t="shared" si="51"/>
        <v>4530929.26</v>
      </c>
      <c r="I134" s="94">
        <f t="shared" si="51"/>
        <v>4859204.12</v>
      </c>
      <c r="J134" s="94">
        <f t="shared" si="51"/>
        <v>4230916.5200000005</v>
      </c>
      <c r="K134" s="94">
        <f t="shared" si="51"/>
        <v>5125461.72</v>
      </c>
      <c r="L134" s="94">
        <f t="shared" si="51"/>
        <v>4685550.8899999997</v>
      </c>
      <c r="M134" s="94">
        <f t="shared" si="51"/>
        <v>4534263.4000000004</v>
      </c>
      <c r="N134" s="94">
        <f t="shared" ref="N134:N139" si="52">SUM(B134:M134)</f>
        <v>54256293.160000004</v>
      </c>
    </row>
    <row r="135" spans="1:14" x14ac:dyDescent="0.2">
      <c r="A135" s="18" t="s">
        <v>10</v>
      </c>
      <c r="B135" s="94">
        <f t="shared" ref="B135:M135" si="53">B4+B21+B38</f>
        <v>1466884.7999999998</v>
      </c>
      <c r="C135" s="94">
        <f t="shared" si="53"/>
        <v>1568894.4</v>
      </c>
      <c r="D135" s="94">
        <f t="shared" si="53"/>
        <v>1485100.8</v>
      </c>
      <c r="E135" s="94">
        <f t="shared" si="53"/>
        <v>1508284.7999999998</v>
      </c>
      <c r="F135" s="94">
        <f t="shared" si="53"/>
        <v>1840478.4</v>
      </c>
      <c r="G135" s="94">
        <f t="shared" si="53"/>
        <v>1651363.2000000002</v>
      </c>
      <c r="H135" s="94">
        <f t="shared" si="53"/>
        <v>1686469.1</v>
      </c>
      <c r="I135" s="94">
        <f t="shared" si="53"/>
        <v>1656331.2000000002</v>
      </c>
      <c r="J135" s="94">
        <f t="shared" si="53"/>
        <v>1531800</v>
      </c>
      <c r="K135" s="94">
        <f t="shared" si="53"/>
        <v>1696737.6</v>
      </c>
      <c r="L135" s="94">
        <f t="shared" si="53"/>
        <v>1509940.8</v>
      </c>
      <c r="M135" s="94">
        <f t="shared" si="53"/>
        <v>1289030.3999999999</v>
      </c>
      <c r="N135" s="94">
        <f t="shared" si="52"/>
        <v>18891315.499999996</v>
      </c>
    </row>
    <row r="136" spans="1:14" x14ac:dyDescent="0.2">
      <c r="A136" s="18" t="s">
        <v>1</v>
      </c>
      <c r="B136" s="94">
        <f t="shared" ref="B136:M136" si="54">B5+B22+B39</f>
        <v>8746652.870000001</v>
      </c>
      <c r="C136" s="94">
        <f t="shared" si="54"/>
        <v>9217929.9199999999</v>
      </c>
      <c r="D136" s="94">
        <f t="shared" si="54"/>
        <v>9138761.25</v>
      </c>
      <c r="E136" s="94">
        <f t="shared" si="54"/>
        <v>9532244.2400000002</v>
      </c>
      <c r="F136" s="94">
        <f t="shared" si="54"/>
        <v>11064314.67</v>
      </c>
      <c r="G136" s="94">
        <f t="shared" si="54"/>
        <v>10110006.35</v>
      </c>
      <c r="H136" s="94">
        <f t="shared" si="54"/>
        <v>9693299</v>
      </c>
      <c r="I136" s="94">
        <f t="shared" si="54"/>
        <v>9904575.6799999997</v>
      </c>
      <c r="J136" s="94">
        <f t="shared" si="54"/>
        <v>8994326.9299999997</v>
      </c>
      <c r="K136" s="94">
        <f t="shared" si="54"/>
        <v>10643424.129999999</v>
      </c>
      <c r="L136" s="94">
        <f t="shared" si="54"/>
        <v>9951646.25</v>
      </c>
      <c r="M136" s="94">
        <f t="shared" si="54"/>
        <v>8782725.4900000002</v>
      </c>
      <c r="N136" s="94">
        <f t="shared" si="52"/>
        <v>115779906.78000002</v>
      </c>
    </row>
    <row r="137" spans="1:14" x14ac:dyDescent="0.2">
      <c r="A137" s="18" t="s">
        <v>37</v>
      </c>
      <c r="B137" s="94">
        <f t="shared" ref="B137:M137" si="55">B6+B23+B40</f>
        <v>2178170.56</v>
      </c>
      <c r="C137" s="94">
        <f t="shared" si="55"/>
        <v>2207134.38</v>
      </c>
      <c r="D137" s="94">
        <f t="shared" si="55"/>
        <v>2064909.2</v>
      </c>
      <c r="E137" s="94">
        <f t="shared" si="55"/>
        <v>2155359.48</v>
      </c>
      <c r="F137" s="94">
        <f t="shared" si="55"/>
        <v>2387565.7199999997</v>
      </c>
      <c r="G137" s="94">
        <f t="shared" si="55"/>
        <v>2186660.52</v>
      </c>
      <c r="H137" s="94">
        <f t="shared" si="55"/>
        <v>2467656.84</v>
      </c>
      <c r="I137" s="94">
        <f t="shared" si="55"/>
        <v>2392179.88</v>
      </c>
      <c r="J137" s="94">
        <f t="shared" si="55"/>
        <v>2131284.2800000003</v>
      </c>
      <c r="K137" s="94">
        <f t="shared" si="55"/>
        <v>2611322.5199999996</v>
      </c>
      <c r="L137" s="94">
        <f t="shared" si="55"/>
        <v>2342195.08</v>
      </c>
      <c r="M137" s="94">
        <f t="shared" si="55"/>
        <v>2046089.92</v>
      </c>
      <c r="N137" s="94">
        <f t="shared" si="52"/>
        <v>27170528.380000003</v>
      </c>
    </row>
    <row r="138" spans="1:14" x14ac:dyDescent="0.2">
      <c r="A138" s="18" t="s">
        <v>2</v>
      </c>
      <c r="B138" s="94">
        <f t="shared" ref="B138:M138" si="56">B7+B24+B41</f>
        <v>3959751.19</v>
      </c>
      <c r="C138" s="94">
        <f t="shared" si="56"/>
        <v>4020306.3000000003</v>
      </c>
      <c r="D138" s="94">
        <f t="shared" si="56"/>
        <v>3964256.18</v>
      </c>
      <c r="E138" s="94">
        <f t="shared" si="56"/>
        <v>3791826.0700000003</v>
      </c>
      <c r="F138" s="94">
        <f t="shared" si="56"/>
        <v>4434554.3499999996</v>
      </c>
      <c r="G138" s="94">
        <f t="shared" si="56"/>
        <v>3852207.69</v>
      </c>
      <c r="H138" s="94">
        <f t="shared" si="56"/>
        <v>4743254.6100000003</v>
      </c>
      <c r="I138" s="94">
        <f t="shared" si="56"/>
        <v>4748176.16</v>
      </c>
      <c r="J138" s="94">
        <f t="shared" si="56"/>
        <v>4224936.29</v>
      </c>
      <c r="K138" s="94">
        <f t="shared" si="56"/>
        <v>5038821.5299999993</v>
      </c>
      <c r="L138" s="94">
        <f t="shared" si="56"/>
        <v>4621502.57</v>
      </c>
      <c r="M138" s="94">
        <f t="shared" si="56"/>
        <v>4142935.38</v>
      </c>
      <c r="N138" s="94">
        <f t="shared" si="52"/>
        <v>51542528.320000008</v>
      </c>
    </row>
    <row r="139" spans="1:14" x14ac:dyDescent="0.2">
      <c r="A139" s="18" t="s">
        <v>21</v>
      </c>
      <c r="B139" s="94">
        <f t="shared" ref="B139:M139" si="57">B8+B25+B42</f>
        <v>362983.04000000004</v>
      </c>
      <c r="C139" s="94">
        <f t="shared" si="57"/>
        <v>383579.38</v>
      </c>
      <c r="D139" s="94">
        <f t="shared" si="57"/>
        <v>331471.3</v>
      </c>
      <c r="E139" s="94">
        <f t="shared" si="57"/>
        <v>375015.86</v>
      </c>
      <c r="F139" s="94">
        <f t="shared" si="57"/>
        <v>424293.36</v>
      </c>
      <c r="G139" s="94">
        <f t="shared" si="57"/>
        <v>333682.82</v>
      </c>
      <c r="H139" s="94">
        <f t="shared" si="57"/>
        <v>383222.3</v>
      </c>
      <c r="I139" s="94">
        <f t="shared" si="57"/>
        <v>327471.63999999996</v>
      </c>
      <c r="J139" s="94">
        <f t="shared" si="57"/>
        <v>359221.49</v>
      </c>
      <c r="K139" s="94">
        <f t="shared" si="57"/>
        <v>387401.64</v>
      </c>
      <c r="L139" s="94">
        <f t="shared" si="57"/>
        <v>346353.26</v>
      </c>
      <c r="M139" s="94">
        <f t="shared" si="57"/>
        <v>274387.42</v>
      </c>
      <c r="N139" s="94">
        <f t="shared" si="52"/>
        <v>4289083.51</v>
      </c>
    </row>
    <row r="140" spans="1:14" x14ac:dyDescent="0.2">
      <c r="A140" s="20" t="s">
        <v>6</v>
      </c>
      <c r="B140" s="94">
        <f t="shared" ref="B140:M140" si="58">SUM(B134:B139)</f>
        <v>20700701.23</v>
      </c>
      <c r="C140" s="94">
        <f t="shared" si="58"/>
        <v>21680562.919999998</v>
      </c>
      <c r="D140" s="94">
        <f t="shared" si="58"/>
        <v>20987536.140000001</v>
      </c>
      <c r="E140" s="94">
        <f t="shared" si="58"/>
        <v>21610160.419999998</v>
      </c>
      <c r="F140" s="94">
        <f t="shared" si="58"/>
        <v>25287996.329999998</v>
      </c>
      <c r="G140" s="94">
        <f t="shared" si="58"/>
        <v>22767653.310000002</v>
      </c>
      <c r="H140" s="94">
        <f t="shared" si="58"/>
        <v>23504831.109999999</v>
      </c>
      <c r="I140" s="94">
        <f t="shared" si="58"/>
        <v>23887938.68</v>
      </c>
      <c r="J140" s="94">
        <f t="shared" si="58"/>
        <v>21472485.509999998</v>
      </c>
      <c r="K140" s="94">
        <f t="shared" si="58"/>
        <v>25503169.140000001</v>
      </c>
      <c r="L140" s="94">
        <f t="shared" si="58"/>
        <v>23457188.850000001</v>
      </c>
      <c r="M140" s="94">
        <f t="shared" si="58"/>
        <v>21069432.010000002</v>
      </c>
      <c r="N140" s="94">
        <f>SUM(N134:N139)</f>
        <v>271929655.64999998</v>
      </c>
    </row>
    <row r="141" spans="1:14" x14ac:dyDescent="0.2">
      <c r="A141" s="24" t="s">
        <v>29</v>
      </c>
      <c r="B141" s="17" t="s">
        <v>38</v>
      </c>
      <c r="C141" s="17" t="s">
        <v>39</v>
      </c>
      <c r="D141" s="17" t="s">
        <v>40</v>
      </c>
      <c r="E141" s="17" t="s">
        <v>41</v>
      </c>
      <c r="F141" s="17" t="s">
        <v>42</v>
      </c>
      <c r="G141" s="17" t="s">
        <v>43</v>
      </c>
      <c r="H141" s="17" t="s">
        <v>44</v>
      </c>
      <c r="I141" s="17" t="s">
        <v>45</v>
      </c>
      <c r="J141" s="17" t="s">
        <v>46</v>
      </c>
      <c r="K141" s="17" t="s">
        <v>47</v>
      </c>
      <c r="L141" s="17" t="s">
        <v>48</v>
      </c>
      <c r="M141" s="17" t="s">
        <v>49</v>
      </c>
      <c r="N141" s="17" t="s">
        <v>0</v>
      </c>
    </row>
    <row r="142" spans="1:14" x14ac:dyDescent="0.2">
      <c r="A142" s="18" t="s">
        <v>9</v>
      </c>
      <c r="B142" s="95">
        <f t="shared" ref="B142:M142" si="59">B11+B28+B45</f>
        <v>11757</v>
      </c>
      <c r="C142" s="95">
        <f t="shared" si="59"/>
        <v>12631</v>
      </c>
      <c r="D142" s="95">
        <f t="shared" si="59"/>
        <v>11790</v>
      </c>
      <c r="E142" s="95">
        <f t="shared" si="59"/>
        <v>12509</v>
      </c>
      <c r="F142" s="95">
        <f t="shared" si="59"/>
        <v>15128</v>
      </c>
      <c r="G142" s="95">
        <f t="shared" si="59"/>
        <v>13652</v>
      </c>
      <c r="H142" s="95">
        <f t="shared" si="59"/>
        <v>13357</v>
      </c>
      <c r="I142" s="95">
        <f t="shared" si="59"/>
        <v>14336</v>
      </c>
      <c r="J142" s="95">
        <f t="shared" si="59"/>
        <v>12479</v>
      </c>
      <c r="K142" s="95">
        <f t="shared" si="59"/>
        <v>15101</v>
      </c>
      <c r="L142" s="95">
        <f t="shared" si="59"/>
        <v>13800</v>
      </c>
      <c r="M142" s="95">
        <f t="shared" si="59"/>
        <v>13359</v>
      </c>
      <c r="N142" s="95">
        <f t="shared" ref="N142:N147" si="60">SUM(B142:M142)</f>
        <v>159899</v>
      </c>
    </row>
    <row r="143" spans="1:14" x14ac:dyDescent="0.2">
      <c r="A143" s="18" t="s">
        <v>10</v>
      </c>
      <c r="B143" s="95">
        <f t="shared" ref="B143:M143" si="61">B12+B29+B46</f>
        <v>4417</v>
      </c>
      <c r="C143" s="95">
        <f t="shared" si="61"/>
        <v>4722</v>
      </c>
      <c r="D143" s="95">
        <f t="shared" si="61"/>
        <v>4475</v>
      </c>
      <c r="E143" s="95">
        <f t="shared" si="61"/>
        <v>4529</v>
      </c>
      <c r="F143" s="95">
        <f t="shared" si="61"/>
        <v>5532</v>
      </c>
      <c r="G143" s="95">
        <f t="shared" si="61"/>
        <v>4974</v>
      </c>
      <c r="H143" s="95">
        <f t="shared" si="61"/>
        <v>5072</v>
      </c>
      <c r="I143" s="95">
        <f t="shared" si="61"/>
        <v>4979</v>
      </c>
      <c r="J143" s="95">
        <f t="shared" si="61"/>
        <v>4608</v>
      </c>
      <c r="K143" s="95">
        <f t="shared" si="61"/>
        <v>5102</v>
      </c>
      <c r="L143" s="95">
        <f t="shared" si="61"/>
        <v>4542</v>
      </c>
      <c r="M143" s="95">
        <f t="shared" si="61"/>
        <v>3884</v>
      </c>
      <c r="N143" s="95">
        <f t="shared" si="60"/>
        <v>56836</v>
      </c>
    </row>
    <row r="144" spans="1:14" x14ac:dyDescent="0.2">
      <c r="A144" s="18" t="s">
        <v>1</v>
      </c>
      <c r="B144" s="95">
        <f t="shared" ref="B144:M144" si="62">B13+B30+B47</f>
        <v>23366</v>
      </c>
      <c r="C144" s="95">
        <f t="shared" si="62"/>
        <v>24604</v>
      </c>
      <c r="D144" s="95">
        <f t="shared" si="62"/>
        <v>24407</v>
      </c>
      <c r="E144" s="95">
        <f t="shared" si="62"/>
        <v>25467</v>
      </c>
      <c r="F144" s="95">
        <f t="shared" si="62"/>
        <v>29550</v>
      </c>
      <c r="G144" s="95">
        <f t="shared" si="62"/>
        <v>26995</v>
      </c>
      <c r="H144" s="95">
        <f t="shared" si="62"/>
        <v>25876</v>
      </c>
      <c r="I144" s="95">
        <f t="shared" si="62"/>
        <v>26435</v>
      </c>
      <c r="J144" s="95">
        <f t="shared" si="62"/>
        <v>24117</v>
      </c>
      <c r="K144" s="95">
        <f t="shared" si="62"/>
        <v>28546</v>
      </c>
      <c r="L144" s="95">
        <f t="shared" si="62"/>
        <v>26689</v>
      </c>
      <c r="M144" s="95">
        <f t="shared" si="62"/>
        <v>23467</v>
      </c>
      <c r="N144" s="95">
        <f t="shared" si="60"/>
        <v>309519</v>
      </c>
    </row>
    <row r="145" spans="1:14" x14ac:dyDescent="0.2">
      <c r="A145" s="18" t="s">
        <v>37</v>
      </c>
      <c r="B145" s="95">
        <f t="shared" ref="B145:M145" si="63">B14+B31+B48</f>
        <v>5894</v>
      </c>
      <c r="C145" s="95">
        <f t="shared" si="63"/>
        <v>5979</v>
      </c>
      <c r="D145" s="95">
        <f t="shared" si="63"/>
        <v>5596</v>
      </c>
      <c r="E145" s="95">
        <f t="shared" si="63"/>
        <v>5843</v>
      </c>
      <c r="F145" s="95">
        <f t="shared" si="63"/>
        <v>6463</v>
      </c>
      <c r="G145" s="95">
        <f t="shared" si="63"/>
        <v>5912</v>
      </c>
      <c r="H145" s="95">
        <f t="shared" si="63"/>
        <v>6686</v>
      </c>
      <c r="I145" s="95">
        <f t="shared" si="63"/>
        <v>6476</v>
      </c>
      <c r="J145" s="95">
        <f t="shared" si="63"/>
        <v>5774</v>
      </c>
      <c r="K145" s="95">
        <f t="shared" si="63"/>
        <v>7076</v>
      </c>
      <c r="L145" s="95">
        <f t="shared" si="63"/>
        <v>6326</v>
      </c>
      <c r="M145" s="95">
        <f t="shared" si="63"/>
        <v>5536</v>
      </c>
      <c r="N145" s="95">
        <f t="shared" si="60"/>
        <v>73561</v>
      </c>
    </row>
    <row r="146" spans="1:14" x14ac:dyDescent="0.2">
      <c r="A146" s="18" t="s">
        <v>2</v>
      </c>
      <c r="B146" s="95">
        <f t="shared" ref="B146:M146" si="64">B15+B32+B49</f>
        <v>10940</v>
      </c>
      <c r="C146" s="95">
        <f t="shared" si="64"/>
        <v>11097</v>
      </c>
      <c r="D146" s="95">
        <f t="shared" si="64"/>
        <v>10929</v>
      </c>
      <c r="E146" s="95">
        <f t="shared" si="64"/>
        <v>10446</v>
      </c>
      <c r="F146" s="95">
        <f t="shared" si="64"/>
        <v>12214</v>
      </c>
      <c r="G146" s="95">
        <f t="shared" si="64"/>
        <v>10633</v>
      </c>
      <c r="H146" s="95">
        <f t="shared" si="64"/>
        <v>13010</v>
      </c>
      <c r="I146" s="95">
        <f t="shared" si="64"/>
        <v>13039</v>
      </c>
      <c r="J146" s="95">
        <f t="shared" si="64"/>
        <v>11625</v>
      </c>
      <c r="K146" s="95">
        <f t="shared" si="64"/>
        <v>13851</v>
      </c>
      <c r="L146" s="95">
        <f t="shared" si="64"/>
        <v>12706</v>
      </c>
      <c r="M146" s="95">
        <f t="shared" si="64"/>
        <v>11351</v>
      </c>
      <c r="N146" s="95">
        <f t="shared" si="60"/>
        <v>141841</v>
      </c>
    </row>
    <row r="147" spans="1:14" x14ac:dyDescent="0.2">
      <c r="A147" s="18" t="s">
        <v>21</v>
      </c>
      <c r="B147" s="95">
        <f t="shared" ref="B147:M147" si="65">B16+B33+B50</f>
        <v>975</v>
      </c>
      <c r="C147" s="95">
        <f t="shared" si="65"/>
        <v>1028</v>
      </c>
      <c r="D147" s="95">
        <f t="shared" si="65"/>
        <v>890</v>
      </c>
      <c r="E147" s="95">
        <f t="shared" si="65"/>
        <v>1001</v>
      </c>
      <c r="F147" s="95">
        <f t="shared" si="65"/>
        <v>1138</v>
      </c>
      <c r="G147" s="95">
        <f t="shared" si="65"/>
        <v>889</v>
      </c>
      <c r="H147" s="95">
        <f t="shared" si="65"/>
        <v>1023</v>
      </c>
      <c r="I147" s="95">
        <f t="shared" si="65"/>
        <v>871</v>
      </c>
      <c r="J147" s="95">
        <f t="shared" si="65"/>
        <v>958</v>
      </c>
      <c r="K147" s="95">
        <f t="shared" si="65"/>
        <v>1041</v>
      </c>
      <c r="L147" s="95">
        <f t="shared" si="65"/>
        <v>924</v>
      </c>
      <c r="M147" s="95">
        <f t="shared" si="65"/>
        <v>734</v>
      </c>
      <c r="N147" s="95">
        <f t="shared" si="60"/>
        <v>11472</v>
      </c>
    </row>
    <row r="148" spans="1:14" x14ac:dyDescent="0.2">
      <c r="A148" s="20" t="s">
        <v>8</v>
      </c>
      <c r="B148" s="95">
        <f t="shared" ref="B148:N148" si="66">SUM(B142:B147)</f>
        <v>57349</v>
      </c>
      <c r="C148" s="95">
        <f t="shared" si="66"/>
        <v>60061</v>
      </c>
      <c r="D148" s="95">
        <f t="shared" si="66"/>
        <v>58087</v>
      </c>
      <c r="E148" s="95">
        <f t="shared" si="66"/>
        <v>59795</v>
      </c>
      <c r="F148" s="95">
        <f t="shared" si="66"/>
        <v>70025</v>
      </c>
      <c r="G148" s="95">
        <f t="shared" si="66"/>
        <v>63055</v>
      </c>
      <c r="H148" s="95">
        <f t="shared" si="66"/>
        <v>65024</v>
      </c>
      <c r="I148" s="95">
        <f t="shared" si="66"/>
        <v>66136</v>
      </c>
      <c r="J148" s="95">
        <f t="shared" si="66"/>
        <v>59561</v>
      </c>
      <c r="K148" s="95">
        <f t="shared" si="66"/>
        <v>70717</v>
      </c>
      <c r="L148" s="95">
        <f t="shared" si="66"/>
        <v>64987</v>
      </c>
      <c r="M148" s="95">
        <f>SUM(M142:M147)</f>
        <v>58331</v>
      </c>
      <c r="N148" s="95">
        <f t="shared" si="66"/>
        <v>753128</v>
      </c>
    </row>
    <row r="149" spans="1:14" x14ac:dyDescent="0.2">
      <c r="A149" s="21" t="s">
        <v>11</v>
      </c>
      <c r="B149" s="17" t="s">
        <v>38</v>
      </c>
      <c r="C149" s="17" t="s">
        <v>39</v>
      </c>
      <c r="D149" s="17" t="s">
        <v>40</v>
      </c>
      <c r="E149" s="17" t="s">
        <v>41</v>
      </c>
      <c r="F149" s="17" t="s">
        <v>42</v>
      </c>
      <c r="G149" s="17" t="s">
        <v>43</v>
      </c>
      <c r="H149" s="17" t="s">
        <v>44</v>
      </c>
      <c r="I149" s="17" t="s">
        <v>45</v>
      </c>
      <c r="J149" s="17" t="s">
        <v>46</v>
      </c>
      <c r="K149" s="17" t="s">
        <v>47</v>
      </c>
      <c r="L149" s="17" t="s">
        <v>48</v>
      </c>
      <c r="M149" s="17" t="s">
        <v>49</v>
      </c>
      <c r="N149" s="17" t="s">
        <v>34</v>
      </c>
    </row>
    <row r="150" spans="1:14" x14ac:dyDescent="0.2">
      <c r="A150" s="18" t="s">
        <v>9</v>
      </c>
      <c r="B150" s="29">
        <f t="shared" ref="B150:N150" si="67">B134/B142</f>
        <v>339.05407586969466</v>
      </c>
      <c r="C150" s="29">
        <f t="shared" si="67"/>
        <v>339.06409152086138</v>
      </c>
      <c r="D150" s="29">
        <f t="shared" si="67"/>
        <v>339.52819423240032</v>
      </c>
      <c r="E150" s="29">
        <f t="shared" si="67"/>
        <v>339.54992165640738</v>
      </c>
      <c r="F150" s="29">
        <f t="shared" si="67"/>
        <v>339.55511832363828</v>
      </c>
      <c r="G150" s="29">
        <f t="shared" si="67"/>
        <v>339.41786771169063</v>
      </c>
      <c r="H150" s="29">
        <f t="shared" si="67"/>
        <v>339.21758328966081</v>
      </c>
      <c r="I150" s="29">
        <f t="shared" si="67"/>
        <v>338.95118024553574</v>
      </c>
      <c r="J150" s="29">
        <f t="shared" si="67"/>
        <v>339.04291369500766</v>
      </c>
      <c r="K150" s="29">
        <f t="shared" si="67"/>
        <v>339.41207337262432</v>
      </c>
      <c r="L150" s="29">
        <f t="shared" si="67"/>
        <v>339.53267318840579</v>
      </c>
      <c r="M150" s="29">
        <f t="shared" si="67"/>
        <v>339.4163784714425</v>
      </c>
      <c r="N150" s="29">
        <f t="shared" si="67"/>
        <v>339.3160254910913</v>
      </c>
    </row>
    <row r="151" spans="1:14" x14ac:dyDescent="0.2">
      <c r="A151" s="18" t="s">
        <v>10</v>
      </c>
      <c r="B151" s="29">
        <f t="shared" ref="B151:N151" si="68">B135/B143</f>
        <v>332.09979624179306</v>
      </c>
      <c r="C151" s="29">
        <f t="shared" si="68"/>
        <v>332.25209656925028</v>
      </c>
      <c r="D151" s="29">
        <f t="shared" si="68"/>
        <v>331.86610055865924</v>
      </c>
      <c r="E151" s="29">
        <f t="shared" si="68"/>
        <v>333.0282181497019</v>
      </c>
      <c r="F151" s="29">
        <f t="shared" si="68"/>
        <v>332.69674620390452</v>
      </c>
      <c r="G151" s="29">
        <f t="shared" si="68"/>
        <v>331.99903498190594</v>
      </c>
      <c r="H151" s="29">
        <f t="shared" si="68"/>
        <v>332.50573738170351</v>
      </c>
      <c r="I151" s="29">
        <f t="shared" si="68"/>
        <v>332.66342639084155</v>
      </c>
      <c r="J151" s="29">
        <f t="shared" si="68"/>
        <v>332.421875</v>
      </c>
      <c r="K151" s="29">
        <f t="shared" si="68"/>
        <v>332.56323010584089</v>
      </c>
      <c r="L151" s="29">
        <f t="shared" si="68"/>
        <v>332.43963011889036</v>
      </c>
      <c r="M151" s="29">
        <f t="shared" si="68"/>
        <v>331.88218331616889</v>
      </c>
      <c r="N151" s="29">
        <f t="shared" si="68"/>
        <v>332.38291751706657</v>
      </c>
    </row>
    <row r="152" spans="1:14" x14ac:dyDescent="0.2">
      <c r="A152" s="18" t="s">
        <v>1</v>
      </c>
      <c r="B152" s="29">
        <f t="shared" ref="B152:N152" si="69">B136/B144</f>
        <v>374.33248609090134</v>
      </c>
      <c r="C152" s="29">
        <f t="shared" si="69"/>
        <v>374.6516794017233</v>
      </c>
      <c r="D152" s="29">
        <f t="shared" si="69"/>
        <v>374.43197648215676</v>
      </c>
      <c r="E152" s="29">
        <f t="shared" si="69"/>
        <v>374.29788510621592</v>
      </c>
      <c r="F152" s="29">
        <f t="shared" si="69"/>
        <v>374.4268923857868</v>
      </c>
      <c r="G152" s="29">
        <f t="shared" si="69"/>
        <v>374.51403408038522</v>
      </c>
      <c r="H152" s="29">
        <f t="shared" si="69"/>
        <v>374.60577368990573</v>
      </c>
      <c r="I152" s="29">
        <f t="shared" si="69"/>
        <v>374.67659088329867</v>
      </c>
      <c r="J152" s="29">
        <f t="shared" si="69"/>
        <v>372.94551270887752</v>
      </c>
      <c r="K152" s="29">
        <f t="shared" si="69"/>
        <v>372.85168254746719</v>
      </c>
      <c r="L152" s="29">
        <f t="shared" si="69"/>
        <v>372.87445202143203</v>
      </c>
      <c r="M152" s="29">
        <f t="shared" si="69"/>
        <v>374.25855413985596</v>
      </c>
      <c r="N152" s="29">
        <f t="shared" si="69"/>
        <v>374.0639727448073</v>
      </c>
    </row>
    <row r="153" spans="1:14" x14ac:dyDescent="0.2">
      <c r="A153" s="18" t="s">
        <v>37</v>
      </c>
      <c r="B153" s="29">
        <f t="shared" ref="B153:N153" si="70">B137/B145</f>
        <v>369.55727180183237</v>
      </c>
      <c r="C153" s="29">
        <f t="shared" si="70"/>
        <v>369.14774711490213</v>
      </c>
      <c r="D153" s="29">
        <f t="shared" si="70"/>
        <v>368.99735525375269</v>
      </c>
      <c r="E153" s="29">
        <f t="shared" si="70"/>
        <v>368.87891151805582</v>
      </c>
      <c r="F153" s="29">
        <f t="shared" si="70"/>
        <v>369.42065913662384</v>
      </c>
      <c r="G153" s="29">
        <f t="shared" si="70"/>
        <v>369.86815290933697</v>
      </c>
      <c r="H153" s="29">
        <f t="shared" si="70"/>
        <v>369.07819922225542</v>
      </c>
      <c r="I153" s="29">
        <f t="shared" si="70"/>
        <v>369.39158122297715</v>
      </c>
      <c r="J153" s="29">
        <f t="shared" si="70"/>
        <v>369.11747142362316</v>
      </c>
      <c r="K153" s="29">
        <f t="shared" si="70"/>
        <v>369.03936122102874</v>
      </c>
      <c r="L153" s="29">
        <f t="shared" si="70"/>
        <v>370.24898514068923</v>
      </c>
      <c r="M153" s="29">
        <f t="shared" si="70"/>
        <v>369.59716763005781</v>
      </c>
      <c r="N153" s="29">
        <f t="shared" si="70"/>
        <v>369.36050869346531</v>
      </c>
    </row>
    <row r="154" spans="1:14" x14ac:dyDescent="0.2">
      <c r="A154" s="18" t="s">
        <v>2</v>
      </c>
      <c r="B154" s="29">
        <f t="shared" ref="B154:N154" si="71">B138/B146</f>
        <v>361.95166270566727</v>
      </c>
      <c r="C154" s="29">
        <f t="shared" si="71"/>
        <v>362.28767234387675</v>
      </c>
      <c r="D154" s="29">
        <f t="shared" si="71"/>
        <v>362.72817092140178</v>
      </c>
      <c r="E154" s="29">
        <f t="shared" si="71"/>
        <v>362.99311411066441</v>
      </c>
      <c r="F154" s="29">
        <f t="shared" si="71"/>
        <v>363.0714221385295</v>
      </c>
      <c r="G154" s="29">
        <f t="shared" si="71"/>
        <v>362.28794225524308</v>
      </c>
      <c r="H154" s="29">
        <f t="shared" si="71"/>
        <v>364.58528900845505</v>
      </c>
      <c r="I154" s="29">
        <f t="shared" si="71"/>
        <v>364.15186440677968</v>
      </c>
      <c r="J154" s="29">
        <f t="shared" si="71"/>
        <v>363.43537978494624</v>
      </c>
      <c r="K154" s="29">
        <f t="shared" si="71"/>
        <v>363.78756263085694</v>
      </c>
      <c r="L154" s="29">
        <f t="shared" si="71"/>
        <v>363.72600110184169</v>
      </c>
      <c r="M154" s="29">
        <f t="shared" si="71"/>
        <v>364.98417584353803</v>
      </c>
      <c r="N154" s="29">
        <f t="shared" si="71"/>
        <v>363.38243751806607</v>
      </c>
    </row>
    <row r="155" spans="1:14" x14ac:dyDescent="0.2">
      <c r="A155" s="18" t="s">
        <v>21</v>
      </c>
      <c r="B155" s="29">
        <f t="shared" ref="B155:N155" si="72">B139/B147</f>
        <v>372.29029743589746</v>
      </c>
      <c r="C155" s="29">
        <f t="shared" si="72"/>
        <v>373.13169260700391</v>
      </c>
      <c r="D155" s="29">
        <f t="shared" si="72"/>
        <v>372.43966292134832</v>
      </c>
      <c r="E155" s="29">
        <f t="shared" si="72"/>
        <v>374.64121878121875</v>
      </c>
      <c r="F155" s="29">
        <f t="shared" si="72"/>
        <v>372.84126537785585</v>
      </c>
      <c r="G155" s="29">
        <f t="shared" si="72"/>
        <v>375.34625421822273</v>
      </c>
      <c r="H155" s="29">
        <f t="shared" si="72"/>
        <v>374.60635386119259</v>
      </c>
      <c r="I155" s="29">
        <f t="shared" si="72"/>
        <v>375.97203214695747</v>
      </c>
      <c r="J155" s="29">
        <f t="shared" si="72"/>
        <v>374.97024008350729</v>
      </c>
      <c r="K155" s="29">
        <f t="shared" si="72"/>
        <v>372.14374639769454</v>
      </c>
      <c r="L155" s="29">
        <f t="shared" si="72"/>
        <v>374.84119047619049</v>
      </c>
      <c r="M155" s="29">
        <f t="shared" si="72"/>
        <v>373.82482288828334</v>
      </c>
      <c r="N155" s="29">
        <f t="shared" si="72"/>
        <v>373.87408559972101</v>
      </c>
    </row>
    <row r="156" spans="1:14" s="8" customFormat="1" x14ac:dyDescent="0.2">
      <c r="A156" s="20" t="s">
        <v>36</v>
      </c>
      <c r="B156" s="96">
        <f t="shared" ref="B156:N156" si="73">B140/B148</f>
        <v>360.96010793562226</v>
      </c>
      <c r="C156" s="96">
        <f t="shared" si="73"/>
        <v>360.97572334792955</v>
      </c>
      <c r="D156" s="96">
        <f t="shared" si="73"/>
        <v>361.31210322447362</v>
      </c>
      <c r="E156" s="96">
        <f t="shared" si="73"/>
        <v>361.40413780416418</v>
      </c>
      <c r="F156" s="96">
        <f t="shared" si="73"/>
        <v>361.12811610139232</v>
      </c>
      <c r="G156" s="96">
        <f t="shared" si="73"/>
        <v>361.0760972167156</v>
      </c>
      <c r="H156" s="96">
        <f t="shared" si="73"/>
        <v>361.4793170214075</v>
      </c>
      <c r="I156" s="96">
        <f t="shared" si="73"/>
        <v>361.19418591992257</v>
      </c>
      <c r="J156" s="96">
        <f t="shared" si="73"/>
        <v>360.51250835278114</v>
      </c>
      <c r="K156" s="96">
        <f t="shared" si="73"/>
        <v>360.63703409364086</v>
      </c>
      <c r="L156" s="96">
        <f t="shared" si="73"/>
        <v>360.95201886531157</v>
      </c>
      <c r="M156" s="96">
        <f t="shared" si="73"/>
        <v>361.20471121702013</v>
      </c>
      <c r="N156" s="96">
        <f t="shared" si="73"/>
        <v>361.06698416471033</v>
      </c>
    </row>
  </sheetData>
  <phoneticPr fontId="0" type="noConversion"/>
  <pageMargins left="0.5" right="0.5" top="0.4" bottom="0.4" header="0.25" footer="0.25"/>
  <pageSetup scale="90" fitToWidth="4" orientation="landscape" r:id="rId1"/>
  <headerFooter alignWithMargins="0">
    <oddHeader>&amp;CHEARING AID PROCUREMENT DISTRIBUTION NOV 1 2015 THROUGH OCT 31 2016</oddHeader>
    <oddFooter>&amp;L&amp;D&amp;C&amp;8Page &amp;P of &amp;N</oddFooter>
  </headerFooter>
  <rowBreaks count="2" manualBreakCount="2">
    <brk id="34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WhiteSpace="0" view="pageLayout" topLeftCell="A13" zoomScale="90" zoomScaleNormal="100" zoomScalePageLayoutView="90" workbookViewId="0">
      <selection activeCell="M13" sqref="M13"/>
    </sheetView>
  </sheetViews>
  <sheetFormatPr defaultColWidth="9.109375" defaultRowHeight="10.199999999999999" x14ac:dyDescent="0.2"/>
  <cols>
    <col min="1" max="1" width="9.6640625" style="3" customWidth="1"/>
    <col min="2" max="7" width="9.109375" style="1"/>
    <col min="8" max="8" width="10.44140625" style="1" bestFit="1" customWidth="1"/>
    <col min="9" max="12" width="9.109375" style="1"/>
    <col min="13" max="13" width="10.88671875" style="1" bestFit="1" customWidth="1"/>
    <col min="14" max="14" width="12" style="1" customWidth="1"/>
    <col min="15" max="16384" width="9.109375" style="1"/>
  </cols>
  <sheetData>
    <row r="1" spans="1:14" x14ac:dyDescent="0.2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s="2" customFormat="1" x14ac:dyDescent="0.2">
      <c r="A2" s="16" t="s">
        <v>3</v>
      </c>
      <c r="B2" s="17" t="s">
        <v>38</v>
      </c>
      <c r="C2" s="17" t="s">
        <v>39</v>
      </c>
      <c r="D2" s="17" t="s">
        <v>40</v>
      </c>
      <c r="E2" s="17" t="s">
        <v>41</v>
      </c>
      <c r="F2" s="17" t="s">
        <v>42</v>
      </c>
      <c r="G2" s="17" t="s">
        <v>43</v>
      </c>
      <c r="H2" s="17" t="s">
        <v>44</v>
      </c>
      <c r="I2" s="17" t="s">
        <v>45</v>
      </c>
      <c r="J2" s="17" t="s">
        <v>46</v>
      </c>
      <c r="K2" s="17" t="s">
        <v>47</v>
      </c>
      <c r="L2" s="17" t="s">
        <v>48</v>
      </c>
      <c r="M2" s="17" t="s">
        <v>49</v>
      </c>
      <c r="N2" s="17" t="s">
        <v>0</v>
      </c>
    </row>
    <row r="3" spans="1:14" x14ac:dyDescent="0.2">
      <c r="A3" s="18" t="s">
        <v>9</v>
      </c>
      <c r="B3" s="19">
        <v>466350.3</v>
      </c>
      <c r="C3" s="19">
        <v>495775.35</v>
      </c>
      <c r="D3" s="19">
        <v>453267.9</v>
      </c>
      <c r="E3" s="19">
        <v>465522.3</v>
      </c>
      <c r="F3" s="19">
        <v>563485.04</v>
      </c>
      <c r="G3" s="19">
        <v>511724.7</v>
      </c>
      <c r="H3" s="19">
        <f>'[1]May 16'!$K$10</f>
        <v>524827.80000000005</v>
      </c>
      <c r="I3" s="19">
        <v>578544.30000000005</v>
      </c>
      <c r="J3" s="19">
        <v>503341.2</v>
      </c>
      <c r="K3" s="19">
        <v>586017</v>
      </c>
      <c r="L3" s="19">
        <v>516175.2</v>
      </c>
      <c r="M3" s="19">
        <v>515740.5</v>
      </c>
      <c r="N3" s="19">
        <f t="shared" ref="N3:N8" si="0">SUM(B3:M3)</f>
        <v>6180771.5899999999</v>
      </c>
    </row>
    <row r="4" spans="1:14" x14ac:dyDescent="0.2">
      <c r="A4" s="18" t="s">
        <v>10</v>
      </c>
      <c r="B4" s="19">
        <v>269596.79999999999</v>
      </c>
      <c r="C4" s="19">
        <v>260654.4</v>
      </c>
      <c r="D4" s="19">
        <v>255355.2</v>
      </c>
      <c r="E4" s="19">
        <v>264628.8</v>
      </c>
      <c r="F4" s="19">
        <v>319608</v>
      </c>
      <c r="G4" s="19">
        <v>276883.20000000001</v>
      </c>
      <c r="H4" s="19">
        <v>277876.3</v>
      </c>
      <c r="I4" s="19">
        <v>257673.60000000001</v>
      </c>
      <c r="J4" s="19">
        <v>234820.8</v>
      </c>
      <c r="K4" s="19">
        <v>300398.40000000002</v>
      </c>
      <c r="L4" s="19">
        <v>252705.6</v>
      </c>
      <c r="M4" s="19">
        <v>225878.39999999999</v>
      </c>
      <c r="N4" s="19">
        <f t="shared" si="0"/>
        <v>3196079.4999999995</v>
      </c>
    </row>
    <row r="5" spans="1:14" x14ac:dyDescent="0.2">
      <c r="A5" s="18" t="s">
        <v>1</v>
      </c>
      <c r="B5" s="19">
        <v>2177455.77</v>
      </c>
      <c r="C5" s="19">
        <v>2175623.8199999998</v>
      </c>
      <c r="D5" s="19">
        <v>2206034.19</v>
      </c>
      <c r="E5" s="19">
        <v>2226522.0299999998</v>
      </c>
      <c r="F5" s="19">
        <v>2566928.34</v>
      </c>
      <c r="G5" s="19">
        <v>2315951.19</v>
      </c>
      <c r="H5" s="19">
        <v>2179287.7200000002</v>
      </c>
      <c r="I5" s="19">
        <v>2167929.63</v>
      </c>
      <c r="J5" s="19">
        <v>1993118.13</v>
      </c>
      <c r="K5" s="19">
        <v>2385124.38</v>
      </c>
      <c r="L5" s="19">
        <v>2219758.29</v>
      </c>
      <c r="M5" s="19">
        <v>1998291.06</v>
      </c>
      <c r="N5" s="19">
        <f t="shared" si="0"/>
        <v>26612024.549999993</v>
      </c>
    </row>
    <row r="6" spans="1:14" x14ac:dyDescent="0.2">
      <c r="A6" s="18" t="s">
        <v>37</v>
      </c>
      <c r="B6" s="19">
        <v>252875.96</v>
      </c>
      <c r="C6" s="19">
        <v>270350.28000000003</v>
      </c>
      <c r="D6" s="19">
        <v>232567.2</v>
      </c>
      <c r="E6" s="19">
        <v>248710.08</v>
      </c>
      <c r="F6" s="19">
        <v>246824.52</v>
      </c>
      <c r="G6" s="19">
        <v>235664.12</v>
      </c>
      <c r="H6" s="19">
        <f>'[2]May 16'!$K$18</f>
        <v>275923.03999999998</v>
      </c>
      <c r="I6" s="19">
        <v>279388.68</v>
      </c>
      <c r="J6" s="19">
        <v>221316.48000000001</v>
      </c>
      <c r="K6" s="19">
        <v>280212.71999999997</v>
      </c>
      <c r="L6" s="19">
        <v>214746.48</v>
      </c>
      <c r="M6" s="19">
        <v>207262.12</v>
      </c>
      <c r="N6" s="19">
        <f t="shared" si="0"/>
        <v>2965841.68</v>
      </c>
    </row>
    <row r="7" spans="1:14" x14ac:dyDescent="0.2">
      <c r="A7" s="18" t="s">
        <v>2</v>
      </c>
      <c r="B7" s="19">
        <v>2089904.39</v>
      </c>
      <c r="C7" s="19">
        <v>2174658.2000000002</v>
      </c>
      <c r="D7" s="19">
        <v>2119339.89</v>
      </c>
      <c r="E7" s="19">
        <v>2046970.86</v>
      </c>
      <c r="F7" s="19">
        <v>2440272.0699999998</v>
      </c>
      <c r="G7" s="19">
        <v>2167251.77</v>
      </c>
      <c r="H7" s="19">
        <v>2402832.73</v>
      </c>
      <c r="I7" s="19">
        <v>2420410.3199999998</v>
      </c>
      <c r="J7" s="19">
        <v>2127642.6</v>
      </c>
      <c r="K7" s="19">
        <v>2586254.09</v>
      </c>
      <c r="L7" s="19">
        <v>2447724.4700000002</v>
      </c>
      <c r="M7" s="19">
        <v>2194107.08</v>
      </c>
      <c r="N7" s="19">
        <f t="shared" si="0"/>
        <v>27217368.469999999</v>
      </c>
    </row>
    <row r="8" spans="1:14" x14ac:dyDescent="0.2">
      <c r="A8" s="18" t="s">
        <v>21</v>
      </c>
      <c r="B8" s="19">
        <v>47848.72</v>
      </c>
      <c r="C8" s="19">
        <v>51419.519999999997</v>
      </c>
      <c r="D8" s="19">
        <v>46420.4</v>
      </c>
      <c r="E8" s="19">
        <v>45706.239999999998</v>
      </c>
      <c r="F8" s="19">
        <v>48562.879999999997</v>
      </c>
      <c r="G8" s="19">
        <v>36422.160000000003</v>
      </c>
      <c r="H8" s="19">
        <v>47848.72</v>
      </c>
      <c r="I8" s="19">
        <v>36422.160000000003</v>
      </c>
      <c r="J8" s="19">
        <v>44635</v>
      </c>
      <c r="K8" s="19">
        <v>59275.28</v>
      </c>
      <c r="L8" s="19">
        <v>41778.36</v>
      </c>
      <c r="M8" s="19">
        <v>31065.96</v>
      </c>
      <c r="N8" s="19">
        <f t="shared" si="0"/>
        <v>537405.4</v>
      </c>
    </row>
    <row r="9" spans="1:14" x14ac:dyDescent="0.2">
      <c r="A9" s="20" t="s">
        <v>6</v>
      </c>
      <c r="B9" s="19">
        <f t="shared" ref="B9:N9" si="1">SUM(B3:B8)</f>
        <v>5304031.9399999995</v>
      </c>
      <c r="C9" s="19">
        <f>SUM(C3:C8)</f>
        <v>5428481.5699999994</v>
      </c>
      <c r="D9" s="19">
        <f t="shared" si="1"/>
        <v>5312984.7800000012</v>
      </c>
      <c r="E9" s="19">
        <f t="shared" si="1"/>
        <v>5298060.3100000005</v>
      </c>
      <c r="F9" s="19">
        <f t="shared" si="1"/>
        <v>6185680.8499999996</v>
      </c>
      <c r="G9" s="19">
        <f t="shared" si="1"/>
        <v>5543897.1400000006</v>
      </c>
      <c r="H9" s="19">
        <f t="shared" si="1"/>
        <v>5708596.3099999996</v>
      </c>
      <c r="I9" s="19">
        <f t="shared" si="1"/>
        <v>5740368.6899999995</v>
      </c>
      <c r="J9" s="19">
        <f t="shared" si="1"/>
        <v>5124874.21</v>
      </c>
      <c r="K9" s="19">
        <f t="shared" si="1"/>
        <v>6197281.8700000001</v>
      </c>
      <c r="L9" s="19">
        <f t="shared" si="1"/>
        <v>5692888.4000000004</v>
      </c>
      <c r="M9" s="19">
        <f t="shared" si="1"/>
        <v>5172345.12</v>
      </c>
      <c r="N9" s="19">
        <f t="shared" si="1"/>
        <v>66709491.18999999</v>
      </c>
    </row>
    <row r="10" spans="1:14" x14ac:dyDescent="0.2">
      <c r="A10" s="21" t="s">
        <v>7</v>
      </c>
      <c r="B10" s="17" t="s">
        <v>38</v>
      </c>
      <c r="C10" s="17" t="s">
        <v>39</v>
      </c>
      <c r="D10" s="17" t="s">
        <v>40</v>
      </c>
      <c r="E10" s="17" t="s">
        <v>41</v>
      </c>
      <c r="F10" s="17" t="s">
        <v>42</v>
      </c>
      <c r="G10" s="17" t="s">
        <v>43</v>
      </c>
      <c r="H10" s="17" t="s">
        <v>44</v>
      </c>
      <c r="I10" s="17" t="s">
        <v>45</v>
      </c>
      <c r="J10" s="17" t="s">
        <v>46</v>
      </c>
      <c r="K10" s="17" t="s">
        <v>47</v>
      </c>
      <c r="L10" s="17" t="s">
        <v>48</v>
      </c>
      <c r="M10" s="17" t="s">
        <v>49</v>
      </c>
      <c r="N10" s="17" t="s">
        <v>0</v>
      </c>
    </row>
    <row r="11" spans="1:14" x14ac:dyDescent="0.2">
      <c r="A11" s="18" t="s">
        <v>9</v>
      </c>
      <c r="B11" s="22">
        <f t="shared" ref="B11:N11" si="2">B3/B9</f>
        <v>8.7923735240553635E-2</v>
      </c>
      <c r="C11" s="23">
        <f t="shared" si="2"/>
        <v>9.1328549909767867E-2</v>
      </c>
      <c r="D11" s="23">
        <f t="shared" si="2"/>
        <v>8.5313231407374734E-2</v>
      </c>
      <c r="E11" s="23">
        <f t="shared" si="2"/>
        <v>8.7866553561373101E-2</v>
      </c>
      <c r="F11" s="23">
        <f t="shared" si="2"/>
        <v>9.1095071612044137E-2</v>
      </c>
      <c r="G11" s="23">
        <f t="shared" si="2"/>
        <v>9.2304147619881705E-2</v>
      </c>
      <c r="H11" s="23">
        <f t="shared" si="2"/>
        <v>9.1936401087012593E-2</v>
      </c>
      <c r="I11" s="23">
        <f t="shared" si="2"/>
        <v>0.10078521628895584</v>
      </c>
      <c r="J11" s="23">
        <f t="shared" si="2"/>
        <v>9.8215327708501943E-2</v>
      </c>
      <c r="K11" s="23">
        <f t="shared" si="2"/>
        <v>9.4560326977672221E-2</v>
      </c>
      <c r="L11" s="23">
        <f t="shared" si="2"/>
        <v>9.0670177198625565E-2</v>
      </c>
      <c r="M11" s="23">
        <f t="shared" si="2"/>
        <v>9.9711153845047362E-2</v>
      </c>
      <c r="N11" s="23">
        <f t="shared" si="2"/>
        <v>9.2652057147252248E-2</v>
      </c>
    </row>
    <row r="12" spans="1:14" x14ac:dyDescent="0.2">
      <c r="A12" s="18" t="s">
        <v>10</v>
      </c>
      <c r="B12" s="22">
        <f t="shared" ref="B12:N12" si="3">B4/B9</f>
        <v>5.0828653192461735E-2</v>
      </c>
      <c r="C12" s="23">
        <f t="shared" si="3"/>
        <v>4.801607901562794E-2</v>
      </c>
      <c r="D12" s="23">
        <f t="shared" si="3"/>
        <v>4.8062475345543892E-2</v>
      </c>
      <c r="E12" s="23">
        <f t="shared" si="3"/>
        <v>4.9948242284165306E-2</v>
      </c>
      <c r="F12" s="23">
        <f t="shared" si="3"/>
        <v>5.1669009079251156E-2</v>
      </c>
      <c r="G12" s="23">
        <f t="shared" si="3"/>
        <v>4.9943783769408098E-2</v>
      </c>
      <c r="H12" s="23">
        <f t="shared" si="3"/>
        <v>4.8676817366334321E-2</v>
      </c>
      <c r="I12" s="23">
        <f t="shared" si="3"/>
        <v>4.488798784804187E-2</v>
      </c>
      <c r="J12" s="23">
        <f t="shared" si="3"/>
        <v>4.5819817302403601E-2</v>
      </c>
      <c r="K12" s="23">
        <f t="shared" si="3"/>
        <v>4.847260561992156E-2</v>
      </c>
      <c r="L12" s="23">
        <f t="shared" si="3"/>
        <v>4.4389698557941164E-2</v>
      </c>
      <c r="M12" s="23">
        <f t="shared" si="3"/>
        <v>4.3670403803217211E-2</v>
      </c>
      <c r="N12" s="23">
        <f t="shared" si="3"/>
        <v>4.79104163888317E-2</v>
      </c>
    </row>
    <row r="13" spans="1:14" x14ac:dyDescent="0.2">
      <c r="A13" s="18" t="s">
        <v>1</v>
      </c>
      <c r="B13" s="22">
        <f t="shared" ref="B13:N13" si="4">B5/B9</f>
        <v>0.41052840454803147</v>
      </c>
      <c r="C13" s="23">
        <f t="shared" si="4"/>
        <v>0.40077944300730123</v>
      </c>
      <c r="D13" s="23">
        <f t="shared" si="4"/>
        <v>0.41521560504075067</v>
      </c>
      <c r="E13" s="23">
        <f t="shared" si="4"/>
        <v>0.42025229984594109</v>
      </c>
      <c r="F13" s="23">
        <f t="shared" si="4"/>
        <v>0.41497911098985973</v>
      </c>
      <c r="G13" s="23">
        <f t="shared" si="4"/>
        <v>0.4177478642758512</v>
      </c>
      <c r="H13" s="23">
        <f t="shared" si="4"/>
        <v>0.38175544418554275</v>
      </c>
      <c r="I13" s="23">
        <f t="shared" si="4"/>
        <v>0.37766383085752636</v>
      </c>
      <c r="J13" s="23">
        <f t="shared" si="4"/>
        <v>0.38891064411120441</v>
      </c>
      <c r="K13" s="23">
        <f t="shared" si="4"/>
        <v>0.38486620909498825</v>
      </c>
      <c r="L13" s="23">
        <f t="shared" si="4"/>
        <v>0.38991775949797292</v>
      </c>
      <c r="M13" s="23">
        <f t="shared" si="4"/>
        <v>0.38634140097751252</v>
      </c>
      <c r="N13" s="23">
        <f t="shared" si="4"/>
        <v>0.39892411222571639</v>
      </c>
    </row>
    <row r="14" spans="1:14" x14ac:dyDescent="0.2">
      <c r="A14" s="18" t="s">
        <v>37</v>
      </c>
      <c r="B14" s="22">
        <f t="shared" ref="B14:N14" si="5">B6/B9</f>
        <v>4.7676175947009854E-2</v>
      </c>
      <c r="C14" s="23">
        <f t="shared" si="5"/>
        <v>4.9802191738858581E-2</v>
      </c>
      <c r="D14" s="23">
        <f t="shared" si="5"/>
        <v>4.3773360856493922E-2</v>
      </c>
      <c r="E14" s="23">
        <f t="shared" si="5"/>
        <v>4.694361057584865E-2</v>
      </c>
      <c r="F14" s="23">
        <f t="shared" si="5"/>
        <v>3.9902563029904782E-2</v>
      </c>
      <c r="G14" s="23">
        <f t="shared" si="5"/>
        <v>4.2508746834361358E-2</v>
      </c>
      <c r="H14" s="23">
        <f t="shared" si="5"/>
        <v>4.8334656195018283E-2</v>
      </c>
      <c r="I14" s="23">
        <f t="shared" si="5"/>
        <v>4.8670859850293E-2</v>
      </c>
      <c r="J14" s="23">
        <f t="shared" si="5"/>
        <v>4.3184763358318605E-2</v>
      </c>
      <c r="K14" s="23">
        <f t="shared" si="5"/>
        <v>4.5215422805998648E-2</v>
      </c>
      <c r="L14" s="23">
        <f t="shared" si="5"/>
        <v>3.7721884729024373E-2</v>
      </c>
      <c r="M14" s="23">
        <f t="shared" si="5"/>
        <v>4.0071208550755015E-2</v>
      </c>
      <c r="N14" s="23">
        <f t="shared" si="5"/>
        <v>4.4459066125280104E-2</v>
      </c>
    </row>
    <row r="15" spans="1:14" x14ac:dyDescent="0.2">
      <c r="A15" s="18" t="s">
        <v>2</v>
      </c>
      <c r="B15" s="22">
        <f t="shared" ref="B15:N15" si="6">B7/B9</f>
        <v>0.39402183351105541</v>
      </c>
      <c r="C15" s="23">
        <f t="shared" si="6"/>
        <v>0.40060156269444613</v>
      </c>
      <c r="D15" s="23">
        <f t="shared" si="6"/>
        <v>0.39889816699230213</v>
      </c>
      <c r="E15" s="23">
        <f t="shared" si="6"/>
        <v>0.38636231757052231</v>
      </c>
      <c r="F15" s="23">
        <f t="shared" si="6"/>
        <v>0.39450339084338631</v>
      </c>
      <c r="G15" s="23">
        <f t="shared" si="6"/>
        <v>0.39092568192922855</v>
      </c>
      <c r="H15" s="23">
        <f t="shared" si="6"/>
        <v>0.42091480979148099</v>
      </c>
      <c r="I15" s="23">
        <f t="shared" si="6"/>
        <v>0.42164718865819051</v>
      </c>
      <c r="J15" s="23">
        <f t="shared" si="6"/>
        <v>0.41515996545796197</v>
      </c>
      <c r="K15" s="23">
        <f t="shared" si="6"/>
        <v>0.41732071321777719</v>
      </c>
      <c r="L15" s="23">
        <f t="shared" si="6"/>
        <v>0.42996178706050164</v>
      </c>
      <c r="M15" s="23">
        <f t="shared" si="6"/>
        <v>0.42419966748081189</v>
      </c>
      <c r="N15" s="23">
        <f t="shared" si="6"/>
        <v>0.4079984419680297</v>
      </c>
    </row>
    <row r="16" spans="1:14" x14ac:dyDescent="0.2">
      <c r="A16" s="18" t="s">
        <v>21</v>
      </c>
      <c r="B16" s="22">
        <f t="shared" ref="B16:M16" si="7">B8/B9</f>
        <v>9.0211975608879922E-3</v>
      </c>
      <c r="C16" s="23">
        <f t="shared" si="7"/>
        <v>9.4721736339983559E-3</v>
      </c>
      <c r="D16" s="23">
        <f t="shared" si="7"/>
        <v>8.7371603575344681E-3</v>
      </c>
      <c r="E16" s="23">
        <f t="shared" si="7"/>
        <v>8.6269761621494256E-3</v>
      </c>
      <c r="F16" s="23">
        <f t="shared" si="7"/>
        <v>7.8508544455538794E-3</v>
      </c>
      <c r="G16" s="23">
        <f t="shared" si="7"/>
        <v>6.569775571268986E-3</v>
      </c>
      <c r="H16" s="23">
        <f t="shared" si="7"/>
        <v>8.3818713746111797E-3</v>
      </c>
      <c r="I16" s="23">
        <f t="shared" si="7"/>
        <v>6.3449164969924619E-3</v>
      </c>
      <c r="J16" s="23">
        <f t="shared" si="7"/>
        <v>8.7094820616094686E-3</v>
      </c>
      <c r="K16" s="23">
        <f t="shared" si="7"/>
        <v>9.5647222836420694E-3</v>
      </c>
      <c r="L16" s="23">
        <f t="shared" si="7"/>
        <v>7.3386929559342839E-3</v>
      </c>
      <c r="M16" s="23">
        <f t="shared" si="7"/>
        <v>6.0061653426560207E-3</v>
      </c>
      <c r="N16" s="23">
        <f>N8/N9</f>
        <v>8.0559061448899072E-3</v>
      </c>
    </row>
    <row r="17" spans="1:14" x14ac:dyDescent="0.2">
      <c r="A17" s="24" t="s">
        <v>29</v>
      </c>
      <c r="B17" s="17" t="s">
        <v>38</v>
      </c>
      <c r="C17" s="17" t="s">
        <v>39</v>
      </c>
      <c r="D17" s="17" t="s">
        <v>40</v>
      </c>
      <c r="E17" s="17" t="s">
        <v>41</v>
      </c>
      <c r="F17" s="17" t="s">
        <v>42</v>
      </c>
      <c r="G17" s="17" t="s">
        <v>43</v>
      </c>
      <c r="H17" s="17" t="s">
        <v>44</v>
      </c>
      <c r="I17" s="17" t="s">
        <v>45</v>
      </c>
      <c r="J17" s="17" t="s">
        <v>46</v>
      </c>
      <c r="K17" s="17" t="s">
        <v>47</v>
      </c>
      <c r="L17" s="17" t="s">
        <v>48</v>
      </c>
      <c r="M17" s="17" t="s">
        <v>49</v>
      </c>
      <c r="N17" s="17" t="s">
        <v>0</v>
      </c>
    </row>
    <row r="18" spans="1:14" x14ac:dyDescent="0.2">
      <c r="A18" s="18" t="s">
        <v>9</v>
      </c>
      <c r="B18" s="25">
        <v>1594</v>
      </c>
      <c r="C18" s="25">
        <v>1694</v>
      </c>
      <c r="D18" s="25">
        <v>1547</v>
      </c>
      <c r="E18" s="25">
        <v>1593</v>
      </c>
      <c r="F18" s="25">
        <v>1927</v>
      </c>
      <c r="G18" s="25">
        <v>1750</v>
      </c>
      <c r="H18" s="25">
        <v>1792</v>
      </c>
      <c r="I18" s="25">
        <v>1979</v>
      </c>
      <c r="J18" s="25">
        <v>1722</v>
      </c>
      <c r="K18" s="25">
        <v>2008</v>
      </c>
      <c r="L18" s="25">
        <v>1769</v>
      </c>
      <c r="M18" s="25">
        <v>1768</v>
      </c>
      <c r="N18" s="25">
        <f t="shared" ref="N18:N23" si="8">SUM(B18:M18)</f>
        <v>21143</v>
      </c>
    </row>
    <row r="19" spans="1:14" x14ac:dyDescent="0.2">
      <c r="A19" s="18" t="s">
        <v>10</v>
      </c>
      <c r="B19" s="25">
        <v>812</v>
      </c>
      <c r="C19" s="25">
        <v>787</v>
      </c>
      <c r="D19" s="25">
        <v>771</v>
      </c>
      <c r="E19" s="25">
        <v>793</v>
      </c>
      <c r="F19" s="25">
        <v>961</v>
      </c>
      <c r="G19" s="25">
        <v>836</v>
      </c>
      <c r="H19" s="25">
        <v>837</v>
      </c>
      <c r="I19" s="25">
        <v>778</v>
      </c>
      <c r="J19" s="25">
        <v>709</v>
      </c>
      <c r="K19" s="25">
        <v>903</v>
      </c>
      <c r="L19" s="25">
        <v>760</v>
      </c>
      <c r="M19" s="25">
        <v>680</v>
      </c>
      <c r="N19" s="25">
        <f t="shared" si="8"/>
        <v>9627</v>
      </c>
    </row>
    <row r="20" spans="1:14" x14ac:dyDescent="0.2">
      <c r="A20" s="18" t="s">
        <v>1</v>
      </c>
      <c r="B20" s="25">
        <v>5935</v>
      </c>
      <c r="C20" s="25">
        <v>5928</v>
      </c>
      <c r="D20" s="25">
        <v>6006</v>
      </c>
      <c r="E20" s="25">
        <v>6071</v>
      </c>
      <c r="F20" s="25">
        <v>6997</v>
      </c>
      <c r="G20" s="25">
        <v>6311</v>
      </c>
      <c r="H20" s="25">
        <v>5938</v>
      </c>
      <c r="I20" s="25">
        <v>5909</v>
      </c>
      <c r="J20" s="25">
        <v>5456</v>
      </c>
      <c r="K20" s="25">
        <v>6521</v>
      </c>
      <c r="L20" s="25">
        <v>6068</v>
      </c>
      <c r="M20" s="25">
        <v>5448</v>
      </c>
      <c r="N20" s="25">
        <f t="shared" si="8"/>
        <v>72588</v>
      </c>
    </row>
    <row r="21" spans="1:14" x14ac:dyDescent="0.2">
      <c r="A21" s="18" t="s">
        <v>37</v>
      </c>
      <c r="B21" s="25">
        <v>723</v>
      </c>
      <c r="C21" s="25">
        <v>781</v>
      </c>
      <c r="D21" s="25">
        <v>676</v>
      </c>
      <c r="E21" s="25">
        <v>718</v>
      </c>
      <c r="F21" s="25">
        <v>723</v>
      </c>
      <c r="G21" s="25">
        <v>684</v>
      </c>
      <c r="H21" s="25">
        <v>800</v>
      </c>
      <c r="I21" s="25">
        <v>808</v>
      </c>
      <c r="J21" s="25">
        <v>640</v>
      </c>
      <c r="K21" s="25">
        <v>812</v>
      </c>
      <c r="L21" s="25">
        <v>622</v>
      </c>
      <c r="M21" s="25">
        <v>601</v>
      </c>
      <c r="N21" s="25">
        <f t="shared" si="8"/>
        <v>8588</v>
      </c>
    </row>
    <row r="22" spans="1:14" x14ac:dyDescent="0.2">
      <c r="A22" s="18" t="s">
        <v>2</v>
      </c>
      <c r="B22" s="25">
        <v>5726</v>
      </c>
      <c r="C22" s="25">
        <v>5954</v>
      </c>
      <c r="D22" s="25">
        <v>5802</v>
      </c>
      <c r="E22" s="25">
        <v>5606</v>
      </c>
      <c r="F22" s="25">
        <v>6677</v>
      </c>
      <c r="G22" s="25">
        <v>5936</v>
      </c>
      <c r="H22" s="25">
        <v>6580</v>
      </c>
      <c r="I22" s="25">
        <v>6625</v>
      </c>
      <c r="J22" s="25">
        <v>5820</v>
      </c>
      <c r="K22" s="25">
        <v>7076</v>
      </c>
      <c r="L22" s="25">
        <v>6704</v>
      </c>
      <c r="M22" s="25">
        <v>6004</v>
      </c>
      <c r="N22" s="25">
        <f t="shared" si="8"/>
        <v>74510</v>
      </c>
    </row>
    <row r="23" spans="1:14" x14ac:dyDescent="0.2">
      <c r="A23" s="18" t="s">
        <v>21</v>
      </c>
      <c r="B23" s="25">
        <v>134</v>
      </c>
      <c r="C23" s="25">
        <v>144</v>
      </c>
      <c r="D23" s="25">
        <v>130</v>
      </c>
      <c r="E23" s="25">
        <v>128</v>
      </c>
      <c r="F23" s="25">
        <v>136</v>
      </c>
      <c r="G23" s="25">
        <v>100</v>
      </c>
      <c r="H23" s="25">
        <v>134</v>
      </c>
      <c r="I23" s="25">
        <v>100</v>
      </c>
      <c r="J23" s="25">
        <v>123</v>
      </c>
      <c r="K23" s="25">
        <v>166</v>
      </c>
      <c r="L23" s="25">
        <v>114</v>
      </c>
      <c r="M23" s="25">
        <v>87</v>
      </c>
      <c r="N23" s="25">
        <f t="shared" si="8"/>
        <v>1496</v>
      </c>
    </row>
    <row r="24" spans="1:14" x14ac:dyDescent="0.2">
      <c r="A24" s="20" t="s">
        <v>12</v>
      </c>
      <c r="B24" s="25">
        <f t="shared" ref="B24:N24" si="9">SUM(B18:B23)</f>
        <v>14924</v>
      </c>
      <c r="C24" s="25">
        <f t="shared" si="9"/>
        <v>15288</v>
      </c>
      <c r="D24" s="25">
        <f t="shared" si="9"/>
        <v>14932</v>
      </c>
      <c r="E24" s="25">
        <f t="shared" si="9"/>
        <v>14909</v>
      </c>
      <c r="F24" s="25">
        <f t="shared" si="9"/>
        <v>17421</v>
      </c>
      <c r="G24" s="25">
        <f t="shared" si="9"/>
        <v>15617</v>
      </c>
      <c r="H24" s="25">
        <f t="shared" si="9"/>
        <v>16081</v>
      </c>
      <c r="I24" s="25">
        <f t="shared" si="9"/>
        <v>16199</v>
      </c>
      <c r="J24" s="25">
        <f t="shared" si="9"/>
        <v>14470</v>
      </c>
      <c r="K24" s="25">
        <f t="shared" si="9"/>
        <v>17486</v>
      </c>
      <c r="L24" s="25">
        <f t="shared" si="9"/>
        <v>16037</v>
      </c>
      <c r="M24" s="25">
        <f t="shared" si="9"/>
        <v>14588</v>
      </c>
      <c r="N24" s="25">
        <f t="shared" si="9"/>
        <v>187952</v>
      </c>
    </row>
    <row r="25" spans="1:14" x14ac:dyDescent="0.2">
      <c r="A25" s="21" t="s">
        <v>30</v>
      </c>
      <c r="B25" s="17" t="s">
        <v>38</v>
      </c>
      <c r="C25" s="17" t="s">
        <v>39</v>
      </c>
      <c r="D25" s="17" t="s">
        <v>40</v>
      </c>
      <c r="E25" s="17" t="s">
        <v>41</v>
      </c>
      <c r="F25" s="17" t="s">
        <v>42</v>
      </c>
      <c r="G25" s="17" t="s">
        <v>43</v>
      </c>
      <c r="H25" s="17" t="s">
        <v>44</v>
      </c>
      <c r="I25" s="17" t="s">
        <v>45</v>
      </c>
      <c r="J25" s="17" t="s">
        <v>46</v>
      </c>
      <c r="K25" s="17" t="s">
        <v>47</v>
      </c>
      <c r="L25" s="17" t="s">
        <v>48</v>
      </c>
      <c r="M25" s="17" t="s">
        <v>49</v>
      </c>
      <c r="N25" s="17" t="s">
        <v>0</v>
      </c>
    </row>
    <row r="26" spans="1:14" x14ac:dyDescent="0.2">
      <c r="A26" s="18" t="s">
        <v>9</v>
      </c>
      <c r="B26" s="23">
        <f t="shared" ref="B26:N26" si="10">B18/B24</f>
        <v>0.10680782632002145</v>
      </c>
      <c r="C26" s="23">
        <f t="shared" si="10"/>
        <v>0.1108058608058608</v>
      </c>
      <c r="D26" s="23">
        <f t="shared" si="10"/>
        <v>0.10360300026788107</v>
      </c>
      <c r="E26" s="23">
        <f t="shared" si="10"/>
        <v>0.10684821248910055</v>
      </c>
      <c r="F26" s="23">
        <f t="shared" si="10"/>
        <v>0.11061362723150221</v>
      </c>
      <c r="G26" s="23">
        <f t="shared" si="10"/>
        <v>0.11205737337516809</v>
      </c>
      <c r="H26" s="23">
        <f t="shared" si="10"/>
        <v>0.11143585597910578</v>
      </c>
      <c r="I26" s="23">
        <f t="shared" si="10"/>
        <v>0.12216803506389283</v>
      </c>
      <c r="J26" s="23">
        <f t="shared" si="10"/>
        <v>0.11900483759502418</v>
      </c>
      <c r="K26" s="23">
        <f t="shared" si="10"/>
        <v>0.11483472492279538</v>
      </c>
      <c r="L26" s="23">
        <f t="shared" si="10"/>
        <v>0.11030741410488246</v>
      </c>
      <c r="M26" s="23">
        <f t="shared" si="10"/>
        <v>0.12119550315327667</v>
      </c>
      <c r="N26" s="23">
        <f t="shared" si="10"/>
        <v>0.11249148718821828</v>
      </c>
    </row>
    <row r="27" spans="1:14" x14ac:dyDescent="0.2">
      <c r="A27" s="18" t="s">
        <v>10</v>
      </c>
      <c r="B27" s="23">
        <f t="shared" ref="B27:N27" si="11">B19/B24</f>
        <v>5.4409005628517824E-2</v>
      </c>
      <c r="C27" s="23">
        <f t="shared" si="11"/>
        <v>5.1478283621140764E-2</v>
      </c>
      <c r="D27" s="23">
        <f t="shared" si="11"/>
        <v>5.1634074470934904E-2</v>
      </c>
      <c r="E27" s="23">
        <f t="shared" si="11"/>
        <v>5.318934871554095E-2</v>
      </c>
      <c r="F27" s="23">
        <f t="shared" si="11"/>
        <v>5.5163308650479304E-2</v>
      </c>
      <c r="G27" s="23">
        <f t="shared" si="11"/>
        <v>5.353140808093744E-2</v>
      </c>
      <c r="H27" s="23">
        <f t="shared" si="11"/>
        <v>5.2049001927740812E-2</v>
      </c>
      <c r="I27" s="23">
        <f t="shared" si="11"/>
        <v>4.8027656028149887E-2</v>
      </c>
      <c r="J27" s="23">
        <f t="shared" si="11"/>
        <v>4.8997926744989637E-2</v>
      </c>
      <c r="K27" s="23">
        <f t="shared" si="11"/>
        <v>5.1641313050440354E-2</v>
      </c>
      <c r="L27" s="23">
        <f t="shared" si="11"/>
        <v>4.7390409677620503E-2</v>
      </c>
      <c r="M27" s="23">
        <f t="shared" si="11"/>
        <v>4.6613655058952562E-2</v>
      </c>
      <c r="N27" s="23">
        <f t="shared" si="11"/>
        <v>5.1220524389205754E-2</v>
      </c>
    </row>
    <row r="28" spans="1:14" x14ac:dyDescent="0.2">
      <c r="A28" s="18" t="s">
        <v>1</v>
      </c>
      <c r="B28" s="23">
        <f t="shared" ref="B28:N28" si="12">B20/B24</f>
        <v>0.39768158670597697</v>
      </c>
      <c r="C28" s="23">
        <f t="shared" si="12"/>
        <v>0.38775510204081631</v>
      </c>
      <c r="D28" s="23">
        <f t="shared" si="12"/>
        <v>0.40222341280471469</v>
      </c>
      <c r="E28" s="23">
        <f t="shared" si="12"/>
        <v>0.40720370246160037</v>
      </c>
      <c r="F28" s="23">
        <f t="shared" si="12"/>
        <v>0.40164169680270939</v>
      </c>
      <c r="G28" s="23">
        <f t="shared" si="12"/>
        <v>0.40411090478324901</v>
      </c>
      <c r="H28" s="23">
        <f t="shared" si="12"/>
        <v>0.36925564330576455</v>
      </c>
      <c r="I28" s="23">
        <f t="shared" si="12"/>
        <v>0.36477560343231064</v>
      </c>
      <c r="J28" s="23">
        <f t="shared" si="12"/>
        <v>0.37705597788527989</v>
      </c>
      <c r="K28" s="23">
        <f t="shared" si="12"/>
        <v>0.37292691295893859</v>
      </c>
      <c r="L28" s="23">
        <f t="shared" si="12"/>
        <v>0.37837500779447525</v>
      </c>
      <c r="M28" s="23">
        <f t="shared" si="12"/>
        <v>0.37345763641349056</v>
      </c>
      <c r="N28" s="23">
        <f t="shared" si="12"/>
        <v>0.38620498850770407</v>
      </c>
    </row>
    <row r="29" spans="1:14" x14ac:dyDescent="0.2">
      <c r="A29" s="18" t="s">
        <v>37</v>
      </c>
      <c r="B29" s="23">
        <f t="shared" ref="B29:N29" si="13">B21/B24</f>
        <v>4.8445456982042348E-2</v>
      </c>
      <c r="C29" s="23">
        <f t="shared" si="13"/>
        <v>5.1085818942961797E-2</v>
      </c>
      <c r="D29" s="23">
        <f t="shared" si="13"/>
        <v>4.5271899276721136E-2</v>
      </c>
      <c r="E29" s="23">
        <f t="shared" si="13"/>
        <v>4.8158830236769735E-2</v>
      </c>
      <c r="F29" s="23">
        <f t="shared" si="13"/>
        <v>4.1501635956604097E-2</v>
      </c>
      <c r="G29" s="23">
        <f t="shared" si="13"/>
        <v>4.3798424793494266E-2</v>
      </c>
      <c r="H29" s="23">
        <f t="shared" si="13"/>
        <v>4.9748149990672223E-2</v>
      </c>
      <c r="I29" s="23">
        <f t="shared" si="13"/>
        <v>4.9879622198901165E-2</v>
      </c>
      <c r="J29" s="23">
        <f t="shared" si="13"/>
        <v>4.42294402211472E-2</v>
      </c>
      <c r="K29" s="23">
        <f t="shared" si="13"/>
        <v>4.6437149719775819E-2</v>
      </c>
      <c r="L29" s="23">
        <f t="shared" si="13"/>
        <v>3.8785308972999935E-2</v>
      </c>
      <c r="M29" s="23">
        <f t="shared" si="13"/>
        <v>4.1198245132986012E-2</v>
      </c>
      <c r="N29" s="23">
        <f t="shared" si="13"/>
        <v>4.5692517238443857E-2</v>
      </c>
    </row>
    <row r="30" spans="1:14" x14ac:dyDescent="0.2">
      <c r="A30" s="18" t="s">
        <v>2</v>
      </c>
      <c r="B30" s="23">
        <f t="shared" ref="B30:N30" si="14">B22/B24</f>
        <v>0.38367729831144465</v>
      </c>
      <c r="C30" s="23">
        <f t="shared" si="14"/>
        <v>0.38945578231292516</v>
      </c>
      <c r="D30" s="23">
        <f t="shared" si="14"/>
        <v>0.38856147870345564</v>
      </c>
      <c r="E30" s="23">
        <f t="shared" si="14"/>
        <v>0.37601448789321884</v>
      </c>
      <c r="F30" s="23">
        <f t="shared" si="14"/>
        <v>0.38327306124791916</v>
      </c>
      <c r="G30" s="23">
        <f t="shared" si="14"/>
        <v>0.38009861048857013</v>
      </c>
      <c r="H30" s="23">
        <f t="shared" si="14"/>
        <v>0.409178533673279</v>
      </c>
      <c r="I30" s="23">
        <f t="shared" si="14"/>
        <v>0.40897586270757452</v>
      </c>
      <c r="J30" s="23">
        <f t="shared" si="14"/>
        <v>0.40221147201105734</v>
      </c>
      <c r="K30" s="23">
        <f t="shared" si="14"/>
        <v>0.40466659041518932</v>
      </c>
      <c r="L30" s="23">
        <f t="shared" si="14"/>
        <v>0.41803329799837874</v>
      </c>
      <c r="M30" s="23">
        <f t="shared" si="14"/>
        <v>0.41157115437345765</v>
      </c>
      <c r="N30" s="23">
        <f t="shared" si="14"/>
        <v>0.39643100366050904</v>
      </c>
    </row>
    <row r="31" spans="1:14" x14ac:dyDescent="0.2">
      <c r="A31" s="18" t="s">
        <v>21</v>
      </c>
      <c r="B31" s="23">
        <f t="shared" ref="B31:N31" si="15">B23/B24</f>
        <v>8.9788260519967841E-3</v>
      </c>
      <c r="C31" s="23">
        <f t="shared" si="15"/>
        <v>9.4191522762951327E-3</v>
      </c>
      <c r="D31" s="23">
        <f t="shared" si="15"/>
        <v>8.7061344762925253E-3</v>
      </c>
      <c r="E31" s="23">
        <f t="shared" si="15"/>
        <v>8.5854182037695351E-3</v>
      </c>
      <c r="F31" s="23">
        <f t="shared" si="15"/>
        <v>7.8066701107858336E-3</v>
      </c>
      <c r="G31" s="23">
        <f t="shared" si="15"/>
        <v>6.4032784785810334E-3</v>
      </c>
      <c r="H31" s="23">
        <f t="shared" si="15"/>
        <v>8.3328151234375973E-3</v>
      </c>
      <c r="I31" s="23">
        <f t="shared" si="15"/>
        <v>6.1732205691709362E-3</v>
      </c>
      <c r="J31" s="23">
        <f t="shared" si="15"/>
        <v>8.500345542501727E-3</v>
      </c>
      <c r="K31" s="23">
        <f t="shared" si="15"/>
        <v>9.4933089328605742E-3</v>
      </c>
      <c r="L31" s="23">
        <f t="shared" si="15"/>
        <v>7.1085614516430756E-3</v>
      </c>
      <c r="M31" s="23">
        <f t="shared" si="15"/>
        <v>5.9638058678365777E-3</v>
      </c>
      <c r="N31" s="23">
        <f t="shared" si="15"/>
        <v>7.9594790159189573E-3</v>
      </c>
    </row>
    <row r="32" spans="1:14" s="4" customFormat="1" ht="10.8" thickBot="1" x14ac:dyDescent="0.25">
      <c r="A32" s="26" t="s">
        <v>17</v>
      </c>
      <c r="B32" s="27">
        <f t="shared" ref="B32:N32" si="16">SUM(B26:B31)</f>
        <v>1</v>
      </c>
      <c r="C32" s="28">
        <f t="shared" si="16"/>
        <v>0.99999999999999989</v>
      </c>
      <c r="D32" s="28">
        <f t="shared" si="16"/>
        <v>1</v>
      </c>
      <c r="E32" s="28">
        <f t="shared" si="16"/>
        <v>0.99999999999999989</v>
      </c>
      <c r="F32" s="28">
        <f t="shared" si="16"/>
        <v>0.99999999999999989</v>
      </c>
      <c r="G32" s="28">
        <f t="shared" si="16"/>
        <v>1</v>
      </c>
      <c r="H32" s="28">
        <f t="shared" si="16"/>
        <v>1</v>
      </c>
      <c r="I32" s="28">
        <f t="shared" si="16"/>
        <v>1</v>
      </c>
      <c r="J32" s="28">
        <f t="shared" si="16"/>
        <v>0.99999999999999989</v>
      </c>
      <c r="K32" s="28">
        <f t="shared" si="16"/>
        <v>1</v>
      </c>
      <c r="L32" s="28">
        <f t="shared" si="16"/>
        <v>1</v>
      </c>
      <c r="M32" s="28">
        <f t="shared" si="16"/>
        <v>1</v>
      </c>
      <c r="N32" s="28">
        <f t="shared" si="16"/>
        <v>1</v>
      </c>
    </row>
    <row r="33" spans="1:14" x14ac:dyDescent="0.2">
      <c r="A33" s="21" t="s">
        <v>11</v>
      </c>
      <c r="B33" s="17" t="s">
        <v>38</v>
      </c>
      <c r="C33" s="17" t="s">
        <v>39</v>
      </c>
      <c r="D33" s="17" t="s">
        <v>40</v>
      </c>
      <c r="E33" s="17" t="s">
        <v>41</v>
      </c>
      <c r="F33" s="17" t="s">
        <v>42</v>
      </c>
      <c r="G33" s="17" t="s">
        <v>43</v>
      </c>
      <c r="H33" s="17" t="s">
        <v>44</v>
      </c>
      <c r="I33" s="17" t="s">
        <v>45</v>
      </c>
      <c r="J33" s="17" t="s">
        <v>46</v>
      </c>
      <c r="K33" s="17" t="s">
        <v>47</v>
      </c>
      <c r="L33" s="17" t="s">
        <v>48</v>
      </c>
      <c r="M33" s="17" t="s">
        <v>49</v>
      </c>
      <c r="N33" s="17" t="s">
        <v>0</v>
      </c>
    </row>
    <row r="34" spans="1:14" x14ac:dyDescent="0.2">
      <c r="A34" s="18" t="s">
        <v>9</v>
      </c>
      <c r="B34" s="29">
        <f t="shared" ref="B34:N34" si="17">B3/B18</f>
        <v>292.56606022584691</v>
      </c>
      <c r="C34" s="29">
        <f t="shared" si="17"/>
        <v>292.66549586776858</v>
      </c>
      <c r="D34" s="29">
        <f t="shared" si="17"/>
        <v>292.99799612152555</v>
      </c>
      <c r="E34" s="29">
        <f t="shared" si="17"/>
        <v>292.22994350282482</v>
      </c>
      <c r="F34" s="29">
        <f t="shared" si="17"/>
        <v>292.41569278671511</v>
      </c>
      <c r="G34" s="29">
        <f t="shared" si="17"/>
        <v>292.41411428571428</v>
      </c>
      <c r="H34" s="29">
        <f t="shared" si="17"/>
        <v>292.87265625000003</v>
      </c>
      <c r="I34" s="29">
        <f t="shared" si="17"/>
        <v>292.34173825164225</v>
      </c>
      <c r="J34" s="29">
        <f t="shared" si="17"/>
        <v>292.30034843205573</v>
      </c>
      <c r="K34" s="29">
        <f t="shared" si="17"/>
        <v>291.84113545816734</v>
      </c>
      <c r="L34" s="29">
        <f t="shared" si="17"/>
        <v>291.78925946862637</v>
      </c>
      <c r="M34" s="29">
        <f t="shared" si="17"/>
        <v>291.70842760180994</v>
      </c>
      <c r="N34" s="29">
        <f t="shared" si="17"/>
        <v>292.33181620394458</v>
      </c>
    </row>
    <row r="35" spans="1:14" x14ac:dyDescent="0.2">
      <c r="A35" s="18" t="s">
        <v>10</v>
      </c>
      <c r="B35" s="29">
        <f t="shared" ref="B35:N35" si="18">B4/B19</f>
        <v>332.01576354679804</v>
      </c>
      <c r="C35" s="29">
        <f t="shared" si="18"/>
        <v>331.2</v>
      </c>
      <c r="D35" s="29">
        <f t="shared" si="18"/>
        <v>331.2</v>
      </c>
      <c r="E35" s="29">
        <f t="shared" si="18"/>
        <v>333.70592686002522</v>
      </c>
      <c r="F35" s="29">
        <f t="shared" si="18"/>
        <v>332.57856399583767</v>
      </c>
      <c r="G35" s="29">
        <f t="shared" si="18"/>
        <v>331.2</v>
      </c>
      <c r="H35" s="29">
        <f t="shared" si="18"/>
        <v>331.99080047789721</v>
      </c>
      <c r="I35" s="29">
        <f t="shared" si="18"/>
        <v>331.2</v>
      </c>
      <c r="J35" s="29">
        <f t="shared" si="18"/>
        <v>331.2</v>
      </c>
      <c r="K35" s="29">
        <f t="shared" si="18"/>
        <v>332.66710963455154</v>
      </c>
      <c r="L35" s="29">
        <f t="shared" si="18"/>
        <v>332.50736842105266</v>
      </c>
      <c r="M35" s="29">
        <f t="shared" si="18"/>
        <v>332.17411764705884</v>
      </c>
      <c r="N35" s="29">
        <f t="shared" si="18"/>
        <v>331.99122260309542</v>
      </c>
    </row>
    <row r="36" spans="1:14" x14ac:dyDescent="0.2">
      <c r="A36" s="18" t="s">
        <v>1</v>
      </c>
      <c r="B36" s="29">
        <f t="shared" ref="B36:N36" si="19">B5/B20</f>
        <v>366.8838702611626</v>
      </c>
      <c r="C36" s="29">
        <f t="shared" si="19"/>
        <v>367.00806680161941</v>
      </c>
      <c r="D36" s="29">
        <f t="shared" si="19"/>
        <v>367.30505994005995</v>
      </c>
      <c r="E36" s="29">
        <f t="shared" si="19"/>
        <v>366.74716356448687</v>
      </c>
      <c r="F36" s="29">
        <f t="shared" si="19"/>
        <v>366.86127483207088</v>
      </c>
      <c r="G36" s="29">
        <f t="shared" si="19"/>
        <v>366.97055775629849</v>
      </c>
      <c r="H36" s="29">
        <f t="shared" si="19"/>
        <v>367.00702593465815</v>
      </c>
      <c r="I36" s="29">
        <f t="shared" si="19"/>
        <v>366.88604332374342</v>
      </c>
      <c r="J36" s="29">
        <f t="shared" si="19"/>
        <v>365.30757514662753</v>
      </c>
      <c r="K36" s="29">
        <f t="shared" si="19"/>
        <v>365.76052445943873</v>
      </c>
      <c r="L36" s="29">
        <f t="shared" si="19"/>
        <v>365.81382498352013</v>
      </c>
      <c r="M36" s="29">
        <f t="shared" si="19"/>
        <v>366.79351321585904</v>
      </c>
      <c r="N36" s="29">
        <f t="shared" si="19"/>
        <v>366.61740990246312</v>
      </c>
    </row>
    <row r="37" spans="1:14" x14ac:dyDescent="0.2">
      <c r="A37" s="18" t="s">
        <v>37</v>
      </c>
      <c r="B37" s="29">
        <f t="shared" ref="B37:N37" si="20">B6/B21</f>
        <v>349.75928077455046</v>
      </c>
      <c r="C37" s="29">
        <f t="shared" si="20"/>
        <v>346.15912932138286</v>
      </c>
      <c r="D37" s="29">
        <f t="shared" si="20"/>
        <v>344.03431952662726</v>
      </c>
      <c r="E37" s="29">
        <f t="shared" si="20"/>
        <v>346.39286908077992</v>
      </c>
      <c r="F37" s="29">
        <f t="shared" si="20"/>
        <v>341.38937759336096</v>
      </c>
      <c r="G37" s="29">
        <f t="shared" si="20"/>
        <v>344.53818713450289</v>
      </c>
      <c r="H37" s="29">
        <f t="shared" si="20"/>
        <v>344.90379999999999</v>
      </c>
      <c r="I37" s="29">
        <f t="shared" si="20"/>
        <v>345.77806930693066</v>
      </c>
      <c r="J37" s="29">
        <f t="shared" si="20"/>
        <v>345.80700000000002</v>
      </c>
      <c r="K37" s="29">
        <f t="shared" si="20"/>
        <v>345.08955665024627</v>
      </c>
      <c r="L37" s="29">
        <f t="shared" si="20"/>
        <v>345.25157556270096</v>
      </c>
      <c r="M37" s="29">
        <f t="shared" si="20"/>
        <v>344.86209650582362</v>
      </c>
      <c r="N37" s="29">
        <f t="shared" si="20"/>
        <v>345.34719142990218</v>
      </c>
    </row>
    <row r="38" spans="1:14" x14ac:dyDescent="0.2">
      <c r="A38" s="18" t="s">
        <v>2</v>
      </c>
      <c r="B38" s="29">
        <f t="shared" ref="B38:N38" si="21">B7/B22</f>
        <v>364.9850488997555</v>
      </c>
      <c r="C38" s="29">
        <f t="shared" si="21"/>
        <v>365.24323144104807</v>
      </c>
      <c r="D38" s="29">
        <f t="shared" si="21"/>
        <v>365.27747156153055</v>
      </c>
      <c r="E38" s="29">
        <f t="shared" si="21"/>
        <v>365.1392900463789</v>
      </c>
      <c r="F38" s="29">
        <f t="shared" si="21"/>
        <v>365.47432529579152</v>
      </c>
      <c r="G38" s="29">
        <f t="shared" si="21"/>
        <v>365.1030609838275</v>
      </c>
      <c r="H38" s="29">
        <f t="shared" si="21"/>
        <v>365.1721474164134</v>
      </c>
      <c r="I38" s="29">
        <f t="shared" si="21"/>
        <v>365.34495396226413</v>
      </c>
      <c r="J38" s="29">
        <f t="shared" si="21"/>
        <v>365.57432989690722</v>
      </c>
      <c r="K38" s="29">
        <f t="shared" si="21"/>
        <v>365.49662097230072</v>
      </c>
      <c r="L38" s="29">
        <f t="shared" si="21"/>
        <v>365.11403192124106</v>
      </c>
      <c r="M38" s="29">
        <f t="shared" si="21"/>
        <v>365.44088607594938</v>
      </c>
      <c r="N38" s="29">
        <f t="shared" si="21"/>
        <v>365.28477345322773</v>
      </c>
    </row>
    <row r="39" spans="1:14" ht="13.5" customHeight="1" x14ac:dyDescent="0.2">
      <c r="A39" s="18" t="s">
        <v>21</v>
      </c>
      <c r="B39" s="29">
        <f t="shared" ref="B39:N39" si="22">B8/B23</f>
        <v>357.08</v>
      </c>
      <c r="C39" s="29">
        <f t="shared" si="22"/>
        <v>357.08</v>
      </c>
      <c r="D39" s="29">
        <f t="shared" si="22"/>
        <v>357.08</v>
      </c>
      <c r="E39" s="29">
        <f t="shared" si="22"/>
        <v>357.08</v>
      </c>
      <c r="F39" s="29">
        <f t="shared" si="22"/>
        <v>357.08</v>
      </c>
      <c r="G39" s="29">
        <f t="shared" si="22"/>
        <v>364.22160000000002</v>
      </c>
      <c r="H39" s="29">
        <f t="shared" si="22"/>
        <v>357.08</v>
      </c>
      <c r="I39" s="29">
        <f t="shared" si="22"/>
        <v>364.22160000000002</v>
      </c>
      <c r="J39" s="29">
        <f t="shared" si="22"/>
        <v>362.88617886178861</v>
      </c>
      <c r="K39" s="29">
        <f t="shared" si="22"/>
        <v>357.08</v>
      </c>
      <c r="L39" s="29">
        <f t="shared" si="22"/>
        <v>366.47684210526319</v>
      </c>
      <c r="M39" s="29">
        <f t="shared" si="22"/>
        <v>357.08</v>
      </c>
      <c r="N39" s="29">
        <f t="shared" si="22"/>
        <v>359.22820855614975</v>
      </c>
    </row>
    <row r="40" spans="1:14" s="7" customFormat="1" x14ac:dyDescent="0.2">
      <c r="A40" s="30" t="s">
        <v>11</v>
      </c>
      <c r="B40" s="31">
        <f t="shared" ref="B40:N40" si="23">B9/B24</f>
        <v>355.40283704100773</v>
      </c>
      <c r="C40" s="32">
        <f t="shared" si="23"/>
        <v>355.08121206174775</v>
      </c>
      <c r="D40" s="32">
        <f t="shared" si="23"/>
        <v>355.81199973211903</v>
      </c>
      <c r="E40" s="32">
        <f t="shared" si="23"/>
        <v>355.35987054799119</v>
      </c>
      <c r="F40" s="32">
        <f t="shared" si="23"/>
        <v>355.07036622467137</v>
      </c>
      <c r="G40" s="32">
        <f t="shared" si="23"/>
        <v>354.99117244028946</v>
      </c>
      <c r="H40" s="32">
        <f t="shared" si="23"/>
        <v>354.99013183259746</v>
      </c>
      <c r="I40" s="32">
        <f t="shared" si="23"/>
        <v>354.36562071732817</v>
      </c>
      <c r="J40" s="32">
        <f t="shared" si="23"/>
        <v>354.17237111264683</v>
      </c>
      <c r="K40" s="32">
        <f t="shared" si="23"/>
        <v>354.41392371039689</v>
      </c>
      <c r="L40" s="32">
        <f t="shared" si="23"/>
        <v>354.9846230591757</v>
      </c>
      <c r="M40" s="32">
        <f t="shared" si="23"/>
        <v>354.56163421990681</v>
      </c>
      <c r="N40" s="32">
        <f t="shared" si="23"/>
        <v>354.92833909721628</v>
      </c>
    </row>
  </sheetData>
  <phoneticPr fontId="0" type="noConversion"/>
  <pageMargins left="0.45" right="0.45" top="0.5" bottom="0.5" header="0.3" footer="0.3"/>
  <pageSetup scale="90" fitToWidth="3" orientation="landscape" r:id="rId1"/>
  <headerFooter alignWithMargins="0">
    <oddHeader>&amp;CHEARING AID PROCUREMENT DISTRIBUTION -- NOV 1, 2015 THROUGH OCT 31,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Layout" topLeftCell="A19" zoomScale="90" zoomScaleNormal="100" zoomScalePageLayoutView="90" workbookViewId="0">
      <selection activeCell="F15" sqref="F15"/>
    </sheetView>
  </sheetViews>
  <sheetFormatPr defaultColWidth="9.109375" defaultRowHeight="10.199999999999999" x14ac:dyDescent="0.2"/>
  <cols>
    <col min="1" max="1" width="9.6640625" style="3" customWidth="1"/>
    <col min="2" max="8" width="9.109375" style="1"/>
    <col min="9" max="10" width="9.5546875" style="1" bestFit="1" customWidth="1"/>
    <col min="11" max="13" width="9.109375" style="1"/>
    <col min="14" max="14" width="10.44140625" style="1" bestFit="1" customWidth="1"/>
    <col min="15" max="16384" width="9.109375" style="1"/>
  </cols>
  <sheetData>
    <row r="1" spans="1:14" x14ac:dyDescent="0.2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x14ac:dyDescent="0.2">
      <c r="A2" s="16" t="s">
        <v>4</v>
      </c>
      <c r="B2" s="17" t="s">
        <v>38</v>
      </c>
      <c r="C2" s="17" t="s">
        <v>39</v>
      </c>
      <c r="D2" s="17" t="s">
        <v>40</v>
      </c>
      <c r="E2" s="17" t="s">
        <v>41</v>
      </c>
      <c r="F2" s="17" t="s">
        <v>42</v>
      </c>
      <c r="G2" s="17" t="s">
        <v>43</v>
      </c>
      <c r="H2" s="17" t="s">
        <v>44</v>
      </c>
      <c r="I2" s="17" t="s">
        <v>45</v>
      </c>
      <c r="J2" s="17" t="s">
        <v>46</v>
      </c>
      <c r="K2" s="17" t="s">
        <v>47</v>
      </c>
      <c r="L2" s="17" t="s">
        <v>48</v>
      </c>
      <c r="M2" s="17" t="s">
        <v>49</v>
      </c>
      <c r="N2" s="17" t="s">
        <v>0</v>
      </c>
    </row>
    <row r="3" spans="1:14" x14ac:dyDescent="0.2">
      <c r="A3" s="18" t="s">
        <v>9</v>
      </c>
      <c r="B3" s="19">
        <v>417715.16</v>
      </c>
      <c r="C3" s="19">
        <v>391416.3</v>
      </c>
      <c r="D3" s="19">
        <v>392099.4</v>
      </c>
      <c r="E3" s="19">
        <v>403370.55</v>
      </c>
      <c r="F3" s="19">
        <v>484317.9</v>
      </c>
      <c r="G3" s="19">
        <v>428986.8</v>
      </c>
      <c r="H3" s="19">
        <f>'[1]May 16'!$K$18</f>
        <v>458360.1</v>
      </c>
      <c r="I3" s="19">
        <v>461775.6</v>
      </c>
      <c r="J3" s="19">
        <v>350771.85</v>
      </c>
      <c r="K3" s="19">
        <v>453578.4</v>
      </c>
      <c r="L3" s="19">
        <v>414983.25</v>
      </c>
      <c r="M3" s="19">
        <v>370923.3</v>
      </c>
      <c r="N3" s="19">
        <f t="shared" ref="N3:N8" si="0">SUM(B3:M3)</f>
        <v>5028298.6100000003</v>
      </c>
    </row>
    <row r="4" spans="1:14" x14ac:dyDescent="0.2">
      <c r="A4" s="18" t="s">
        <v>10</v>
      </c>
      <c r="B4" s="19">
        <v>187790.4</v>
      </c>
      <c r="C4" s="19">
        <v>205012.8</v>
      </c>
      <c r="D4" s="19">
        <v>185803.2</v>
      </c>
      <c r="E4" s="19">
        <v>171561.60000000001</v>
      </c>
      <c r="F4" s="19">
        <v>211305.60000000001</v>
      </c>
      <c r="G4" s="19">
        <v>190771.20000000001</v>
      </c>
      <c r="H4" s="19">
        <v>280856.8</v>
      </c>
      <c r="I4" s="19">
        <v>216604.79999999999</v>
      </c>
      <c r="J4" s="19">
        <v>222235.2</v>
      </c>
      <c r="K4" s="19">
        <v>229190.39999999999</v>
      </c>
      <c r="L4" s="19">
        <v>217598.4</v>
      </c>
      <c r="M4" s="19">
        <v>169574.39999999999</v>
      </c>
      <c r="N4" s="19">
        <f t="shared" si="0"/>
        <v>2488304.7999999998</v>
      </c>
    </row>
    <row r="5" spans="1:14" x14ac:dyDescent="0.2">
      <c r="A5" s="18" t="s">
        <v>1</v>
      </c>
      <c r="B5" s="19">
        <v>1834499.68</v>
      </c>
      <c r="C5" s="19">
        <v>1862077.62</v>
      </c>
      <c r="D5" s="19">
        <v>1805788.4</v>
      </c>
      <c r="E5" s="19">
        <v>1927433.56</v>
      </c>
      <c r="F5" s="19">
        <v>2254213.2599999998</v>
      </c>
      <c r="G5" s="19">
        <v>1979567.2</v>
      </c>
      <c r="H5" s="19">
        <v>2022634.12</v>
      </c>
      <c r="I5" s="19">
        <v>1993167.28</v>
      </c>
      <c r="J5" s="19">
        <v>1955423.5</v>
      </c>
      <c r="K5" s="19">
        <v>2290146.4</v>
      </c>
      <c r="L5" s="19">
        <v>2091729.44</v>
      </c>
      <c r="M5" s="19">
        <v>1757810.34</v>
      </c>
      <c r="N5" s="19">
        <f t="shared" si="0"/>
        <v>23774490.799999997</v>
      </c>
    </row>
    <row r="6" spans="1:14" x14ac:dyDescent="0.2">
      <c r="A6" s="18" t="s">
        <v>37</v>
      </c>
      <c r="B6" s="19">
        <v>175565</v>
      </c>
      <c r="C6" s="19">
        <v>178485</v>
      </c>
      <c r="D6" s="19">
        <v>148190</v>
      </c>
      <c r="E6" s="19">
        <v>176295</v>
      </c>
      <c r="F6" s="19">
        <v>189435</v>
      </c>
      <c r="G6" s="19">
        <v>175930</v>
      </c>
      <c r="H6" s="19">
        <f>'[2]May 16'!$K$30</f>
        <v>156220</v>
      </c>
      <c r="I6" s="19">
        <v>154030</v>
      </c>
      <c r="J6" s="19">
        <v>144175</v>
      </c>
      <c r="K6" s="19">
        <v>142715</v>
      </c>
      <c r="L6" s="19">
        <v>121545</v>
      </c>
      <c r="M6" s="19">
        <v>105120</v>
      </c>
      <c r="N6" s="19">
        <f t="shared" si="0"/>
        <v>1867705</v>
      </c>
    </row>
    <row r="7" spans="1:14" x14ac:dyDescent="0.2">
      <c r="A7" s="18" t="s">
        <v>2</v>
      </c>
      <c r="B7" s="19">
        <v>366103.01</v>
      </c>
      <c r="C7" s="19">
        <v>338560.18</v>
      </c>
      <c r="D7" s="19">
        <v>318135.15999999997</v>
      </c>
      <c r="E7" s="19">
        <v>290901.8</v>
      </c>
      <c r="F7" s="19">
        <v>327419.26</v>
      </c>
      <c r="G7" s="19">
        <v>317206.75</v>
      </c>
      <c r="H7" s="19">
        <v>300381.46999999997</v>
      </c>
      <c r="I7" s="19">
        <v>328347.67</v>
      </c>
      <c r="J7" s="19">
        <v>302991.73</v>
      </c>
      <c r="K7" s="19">
        <v>328667.44</v>
      </c>
      <c r="L7" s="19">
        <v>291220.53999999998</v>
      </c>
      <c r="M7" s="19">
        <v>213224.83</v>
      </c>
      <c r="N7" s="19">
        <f t="shared" si="0"/>
        <v>3723159.84</v>
      </c>
    </row>
    <row r="8" spans="1:14" x14ac:dyDescent="0.2">
      <c r="A8" s="18" t="s">
        <v>21</v>
      </c>
      <c r="B8" s="19">
        <v>44635</v>
      </c>
      <c r="C8" s="19">
        <v>29637.64</v>
      </c>
      <c r="D8" s="19">
        <v>36779.24</v>
      </c>
      <c r="E8" s="19">
        <v>40350.04</v>
      </c>
      <c r="F8" s="19">
        <v>45706.239999999998</v>
      </c>
      <c r="G8" s="19">
        <v>27138.080000000002</v>
      </c>
      <c r="H8" s="19">
        <v>32851.360000000001</v>
      </c>
      <c r="I8" s="19">
        <v>16782.759999999998</v>
      </c>
      <c r="J8" s="19">
        <v>18211.080000000002</v>
      </c>
      <c r="K8" s="19">
        <v>17434.830000000002</v>
      </c>
      <c r="L8" s="19">
        <v>14122.78</v>
      </c>
      <c r="M8" s="19">
        <v>14640.28</v>
      </c>
      <c r="N8" s="19">
        <f t="shared" si="0"/>
        <v>338289.33000000007</v>
      </c>
    </row>
    <row r="9" spans="1:14" x14ac:dyDescent="0.2">
      <c r="A9" s="20" t="s">
        <v>6</v>
      </c>
      <c r="B9" s="19">
        <f t="shared" ref="B9:N9" si="1">SUM(B3:B8)</f>
        <v>3026308.25</v>
      </c>
      <c r="C9" s="19">
        <f t="shared" si="1"/>
        <v>3005189.5400000005</v>
      </c>
      <c r="D9" s="19">
        <f t="shared" si="1"/>
        <v>2886795.4000000004</v>
      </c>
      <c r="E9" s="19">
        <f t="shared" si="1"/>
        <v>3009912.55</v>
      </c>
      <c r="F9" s="19">
        <f t="shared" si="1"/>
        <v>3512397.26</v>
      </c>
      <c r="G9" s="19">
        <f t="shared" si="1"/>
        <v>3119600.0300000003</v>
      </c>
      <c r="H9" s="19">
        <f t="shared" si="1"/>
        <v>3251303.85</v>
      </c>
      <c r="I9" s="19">
        <f t="shared" si="1"/>
        <v>3170708.1099999994</v>
      </c>
      <c r="J9" s="19">
        <f t="shared" si="1"/>
        <v>2993808.36</v>
      </c>
      <c r="K9" s="19">
        <f t="shared" si="1"/>
        <v>3461732.47</v>
      </c>
      <c r="L9" s="19">
        <f t="shared" si="1"/>
        <v>3151199.4099999997</v>
      </c>
      <c r="M9" s="19">
        <f t="shared" si="1"/>
        <v>2631293.15</v>
      </c>
      <c r="N9" s="19">
        <f t="shared" si="1"/>
        <v>37220248.379999995</v>
      </c>
    </row>
    <row r="10" spans="1:14" x14ac:dyDescent="0.2">
      <c r="A10" s="21" t="s">
        <v>7</v>
      </c>
      <c r="B10" s="17" t="s">
        <v>38</v>
      </c>
      <c r="C10" s="17" t="s">
        <v>39</v>
      </c>
      <c r="D10" s="17" t="s">
        <v>40</v>
      </c>
      <c r="E10" s="17" t="s">
        <v>41</v>
      </c>
      <c r="F10" s="17" t="s">
        <v>42</v>
      </c>
      <c r="G10" s="17" t="s">
        <v>43</v>
      </c>
      <c r="H10" s="17" t="s">
        <v>44</v>
      </c>
      <c r="I10" s="17" t="s">
        <v>45</v>
      </c>
      <c r="J10" s="17" t="s">
        <v>46</v>
      </c>
      <c r="K10" s="17" t="s">
        <v>47</v>
      </c>
      <c r="L10" s="17" t="s">
        <v>48</v>
      </c>
      <c r="M10" s="17" t="s">
        <v>49</v>
      </c>
      <c r="N10" s="17" t="s">
        <v>0</v>
      </c>
    </row>
    <row r="11" spans="1:14" x14ac:dyDescent="0.2">
      <c r="A11" s="18" t="s">
        <v>9</v>
      </c>
      <c r="B11" s="22">
        <f t="shared" ref="B11:N11" si="2">B3/B9</f>
        <v>0.13802796195661826</v>
      </c>
      <c r="C11" s="23">
        <f t="shared" si="2"/>
        <v>0.1302467930192516</v>
      </c>
      <c r="D11" s="23">
        <f t="shared" si="2"/>
        <v>0.13582514368701015</v>
      </c>
      <c r="E11" s="23">
        <f t="shared" si="2"/>
        <v>0.13401404303257913</v>
      </c>
      <c r="F11" s="23">
        <f t="shared" si="2"/>
        <v>0.13788813284747867</v>
      </c>
      <c r="G11" s="23">
        <f t="shared" si="2"/>
        <v>0.13751339783132388</v>
      </c>
      <c r="H11" s="23">
        <f t="shared" si="2"/>
        <v>0.14097731899157931</v>
      </c>
      <c r="I11" s="23">
        <f t="shared" si="2"/>
        <v>0.14563800387163361</v>
      </c>
      <c r="J11" s="23">
        <f t="shared" si="2"/>
        <v>0.11716576608129987</v>
      </c>
      <c r="K11" s="23">
        <f t="shared" si="2"/>
        <v>0.1310264163769998</v>
      </c>
      <c r="L11" s="23">
        <f t="shared" si="2"/>
        <v>0.13169057111495208</v>
      </c>
      <c r="M11" s="23">
        <f t="shared" si="2"/>
        <v>0.14096616334823811</v>
      </c>
      <c r="N11" s="23">
        <f t="shared" si="2"/>
        <v>0.13509578331298608</v>
      </c>
    </row>
    <row r="12" spans="1:14" x14ac:dyDescent="0.2">
      <c r="A12" s="18" t="s">
        <v>10</v>
      </c>
      <c r="B12" s="22">
        <f t="shared" ref="B12:N12" si="3">B4/B9</f>
        <v>6.2052634591998349E-2</v>
      </c>
      <c r="C12" s="23">
        <f t="shared" si="3"/>
        <v>6.821959056865344E-2</v>
      </c>
      <c r="D12" s="23">
        <f t="shared" si="3"/>
        <v>6.4363134290708654E-2</v>
      </c>
      <c r="E12" s="23">
        <f t="shared" si="3"/>
        <v>5.699886529925928E-2</v>
      </c>
      <c r="F12" s="23">
        <f t="shared" si="3"/>
        <v>6.0159937603413351E-2</v>
      </c>
      <c r="G12" s="23">
        <f t="shared" si="3"/>
        <v>6.1152454854925743E-2</v>
      </c>
      <c r="H12" s="23">
        <f t="shared" si="3"/>
        <v>8.6382821464072015E-2</v>
      </c>
      <c r="I12" s="23">
        <f t="shared" si="3"/>
        <v>6.8314329949469871E-2</v>
      </c>
      <c r="J12" s="23">
        <f t="shared" si="3"/>
        <v>7.4231605125185771E-2</v>
      </c>
      <c r="K12" s="23">
        <f t="shared" si="3"/>
        <v>6.6206849312072921E-2</v>
      </c>
      <c r="L12" s="23">
        <f t="shared" si="3"/>
        <v>6.905256433771674E-2</v>
      </c>
      <c r="M12" s="23">
        <f t="shared" si="3"/>
        <v>6.4445270949760963E-2</v>
      </c>
      <c r="N12" s="23">
        <f t="shared" si="3"/>
        <v>6.6853524850120846E-2</v>
      </c>
    </row>
    <row r="13" spans="1:14" x14ac:dyDescent="0.2">
      <c r="A13" s="18" t="s">
        <v>1</v>
      </c>
      <c r="B13" s="22">
        <f t="shared" ref="B13:N13" si="4">B5/B9</f>
        <v>0.60618401314538928</v>
      </c>
      <c r="C13" s="23">
        <f t="shared" si="4"/>
        <v>0.61962069121270791</v>
      </c>
      <c r="D13" s="23">
        <f t="shared" si="4"/>
        <v>0.6255339051738823</v>
      </c>
      <c r="E13" s="23">
        <f t="shared" si="4"/>
        <v>0.64036197995187605</v>
      </c>
      <c r="F13" s="23">
        <f t="shared" si="4"/>
        <v>0.64178767181933172</v>
      </c>
      <c r="G13" s="23">
        <f t="shared" si="4"/>
        <v>0.63455801415670576</v>
      </c>
      <c r="H13" s="23">
        <f t="shared" si="4"/>
        <v>0.62209938329818049</v>
      </c>
      <c r="I13" s="23">
        <f t="shared" si="4"/>
        <v>0.62861897432747293</v>
      </c>
      <c r="J13" s="23">
        <f t="shared" si="4"/>
        <v>0.65315586866755893</v>
      </c>
      <c r="K13" s="23">
        <f t="shared" si="4"/>
        <v>0.66156077046589323</v>
      </c>
      <c r="L13" s="23">
        <f t="shared" si="4"/>
        <v>0.66378834464176295</v>
      </c>
      <c r="M13" s="23">
        <f t="shared" si="4"/>
        <v>0.66804048040029296</v>
      </c>
      <c r="N13" s="23">
        <f t="shared" si="4"/>
        <v>0.63875153538134455</v>
      </c>
    </row>
    <row r="14" spans="1:14" x14ac:dyDescent="0.2">
      <c r="A14" s="18" t="s">
        <v>37</v>
      </c>
      <c r="B14" s="22">
        <f t="shared" ref="B14:N14" si="5">B6/B9</f>
        <v>5.8012927136553261E-2</v>
      </c>
      <c r="C14" s="23">
        <f t="shared" si="5"/>
        <v>5.9392260496154918E-2</v>
      </c>
      <c r="D14" s="23">
        <f t="shared" si="5"/>
        <v>5.1333738442287939E-2</v>
      </c>
      <c r="E14" s="23">
        <f t="shared" si="5"/>
        <v>5.8571469127898755E-2</v>
      </c>
      <c r="F14" s="23">
        <f t="shared" si="5"/>
        <v>5.3933250135834582E-2</v>
      </c>
      <c r="G14" s="23">
        <f t="shared" si="5"/>
        <v>5.6395050105189283E-2</v>
      </c>
      <c r="H14" s="23">
        <f t="shared" si="5"/>
        <v>4.8048416022390524E-2</v>
      </c>
      <c r="I14" s="23">
        <f t="shared" si="5"/>
        <v>4.8579053844221579E-2</v>
      </c>
      <c r="J14" s="23">
        <f t="shared" si="5"/>
        <v>4.815772509901068E-2</v>
      </c>
      <c r="K14" s="23">
        <f t="shared" si="5"/>
        <v>4.1226467162553432E-2</v>
      </c>
      <c r="L14" s="23">
        <f t="shared" si="5"/>
        <v>3.8571027785258442E-2</v>
      </c>
      <c r="M14" s="23">
        <f t="shared" si="5"/>
        <v>3.9949938683190814E-2</v>
      </c>
      <c r="N14" s="23">
        <f t="shared" si="5"/>
        <v>5.0179810218665723E-2</v>
      </c>
    </row>
    <row r="15" spans="1:14" x14ac:dyDescent="0.2">
      <c r="A15" s="18" t="s">
        <v>2</v>
      </c>
      <c r="B15" s="22">
        <f t="shared" ref="B15:N15" si="6">B7/B9</f>
        <v>0.12097346990347067</v>
      </c>
      <c r="C15" s="23">
        <f t="shared" si="6"/>
        <v>0.1126585113829459</v>
      </c>
      <c r="D15" s="23">
        <f t="shared" si="6"/>
        <v>0.11020357036733533</v>
      </c>
      <c r="E15" s="23">
        <f t="shared" si="6"/>
        <v>9.6647924206302943E-2</v>
      </c>
      <c r="F15" s="23">
        <f t="shared" si="6"/>
        <v>9.3218174301844217E-2</v>
      </c>
      <c r="G15" s="23">
        <f t="shared" si="6"/>
        <v>0.10168186528707014</v>
      </c>
      <c r="H15" s="23">
        <f t="shared" si="6"/>
        <v>9.2388003046839182E-2</v>
      </c>
      <c r="I15" s="23">
        <f t="shared" si="6"/>
        <v>0.1035565743073083</v>
      </c>
      <c r="J15" s="23">
        <f t="shared" si="6"/>
        <v>0.10120612062156176</v>
      </c>
      <c r="K15" s="23">
        <f t="shared" si="6"/>
        <v>9.4943050292965014E-2</v>
      </c>
      <c r="L15" s="23">
        <f t="shared" si="6"/>
        <v>9.2415776378937567E-2</v>
      </c>
      <c r="M15" s="23">
        <f t="shared" si="6"/>
        <v>8.103423596112809E-2</v>
      </c>
      <c r="N15" s="23">
        <f t="shared" si="6"/>
        <v>0.10003049420810986</v>
      </c>
    </row>
    <row r="16" spans="1:14" x14ac:dyDescent="0.2">
      <c r="A16" s="18" t="s">
        <v>21</v>
      </c>
      <c r="B16" s="22">
        <f t="shared" ref="B16:N16" si="7">B8/B9</f>
        <v>1.474899326597018E-2</v>
      </c>
      <c r="C16" s="23">
        <f t="shared" si="7"/>
        <v>9.8621533202860791E-3</v>
      </c>
      <c r="D16" s="23">
        <f t="shared" si="7"/>
        <v>1.2740508038775451E-2</v>
      </c>
      <c r="E16" s="23">
        <f t="shared" si="7"/>
        <v>1.3405718382083893E-2</v>
      </c>
      <c r="F16" s="23">
        <f t="shared" si="7"/>
        <v>1.301283329209749E-2</v>
      </c>
      <c r="G16" s="23">
        <f t="shared" si="7"/>
        <v>8.6992177647850586E-3</v>
      </c>
      <c r="H16" s="23">
        <f t="shared" si="7"/>
        <v>1.0104057176938415E-2</v>
      </c>
      <c r="I16" s="23">
        <f t="shared" si="7"/>
        <v>5.2930636998938388E-3</v>
      </c>
      <c r="J16" s="23">
        <f t="shared" si="7"/>
        <v>6.0829144053829824E-3</v>
      </c>
      <c r="K16" s="23">
        <f t="shared" si="7"/>
        <v>5.0364463895154789E-3</v>
      </c>
      <c r="L16" s="23">
        <f t="shared" si="7"/>
        <v>4.4817157413722672E-3</v>
      </c>
      <c r="M16" s="23">
        <f t="shared" si="7"/>
        <v>5.5639106573891249E-3</v>
      </c>
      <c r="N16" s="23">
        <f t="shared" si="7"/>
        <v>9.0888520287730583E-3</v>
      </c>
    </row>
    <row r="17" spans="1:14" ht="10.8" thickBot="1" x14ac:dyDescent="0.25">
      <c r="A17" s="52" t="s">
        <v>17</v>
      </c>
      <c r="B17" s="22">
        <f t="shared" ref="B17:N17" si="8">SUM(B11:B16)</f>
        <v>1</v>
      </c>
      <c r="C17" s="27">
        <f t="shared" si="8"/>
        <v>0.99999999999999978</v>
      </c>
      <c r="D17" s="27">
        <f t="shared" si="8"/>
        <v>0.99999999999999978</v>
      </c>
      <c r="E17" s="27">
        <f t="shared" si="8"/>
        <v>1</v>
      </c>
      <c r="F17" s="27">
        <f t="shared" si="8"/>
        <v>1</v>
      </c>
      <c r="G17" s="27">
        <f t="shared" si="8"/>
        <v>0.99999999999999989</v>
      </c>
      <c r="H17" s="27">
        <f t="shared" si="8"/>
        <v>0.99999999999999989</v>
      </c>
      <c r="I17" s="27">
        <f t="shared" si="8"/>
        <v>1</v>
      </c>
      <c r="J17" s="27">
        <f t="shared" si="8"/>
        <v>1</v>
      </c>
      <c r="K17" s="27">
        <f t="shared" si="8"/>
        <v>0.99999999999999989</v>
      </c>
      <c r="L17" s="27">
        <f t="shared" si="8"/>
        <v>1</v>
      </c>
      <c r="M17" s="27">
        <f t="shared" si="8"/>
        <v>1</v>
      </c>
      <c r="N17" s="27">
        <f t="shared" si="8"/>
        <v>1</v>
      </c>
    </row>
    <row r="18" spans="1:14" x14ac:dyDescent="0.2">
      <c r="A18" s="24" t="s">
        <v>29</v>
      </c>
      <c r="B18" s="17" t="s">
        <v>38</v>
      </c>
      <c r="C18" s="17" t="s">
        <v>39</v>
      </c>
      <c r="D18" s="17" t="s">
        <v>40</v>
      </c>
      <c r="E18" s="17" t="s">
        <v>41</v>
      </c>
      <c r="F18" s="17" t="s">
        <v>42</v>
      </c>
      <c r="G18" s="17" t="s">
        <v>43</v>
      </c>
      <c r="H18" s="17" t="s">
        <v>44</v>
      </c>
      <c r="I18" s="17" t="s">
        <v>45</v>
      </c>
      <c r="J18" s="17" t="s">
        <v>54</v>
      </c>
      <c r="K18" s="17" t="s">
        <v>47</v>
      </c>
      <c r="L18" s="17" t="s">
        <v>48</v>
      </c>
      <c r="M18" s="17" t="s">
        <v>55</v>
      </c>
      <c r="N18" s="17" t="s">
        <v>0</v>
      </c>
    </row>
    <row r="19" spans="1:14" x14ac:dyDescent="0.2">
      <c r="A19" s="18" t="s">
        <v>9</v>
      </c>
      <c r="B19" s="25">
        <v>1221</v>
      </c>
      <c r="C19" s="25">
        <v>1146</v>
      </c>
      <c r="D19" s="25">
        <v>1146</v>
      </c>
      <c r="E19" s="25">
        <v>1177</v>
      </c>
      <c r="F19" s="25">
        <v>1417</v>
      </c>
      <c r="G19" s="25">
        <v>1256</v>
      </c>
      <c r="H19" s="25">
        <v>1341</v>
      </c>
      <c r="I19" s="25">
        <v>1349</v>
      </c>
      <c r="J19" s="25">
        <v>1026</v>
      </c>
      <c r="K19" s="25">
        <v>1327</v>
      </c>
      <c r="L19" s="25">
        <v>1215</v>
      </c>
      <c r="M19" s="25">
        <v>1080</v>
      </c>
      <c r="N19" s="25">
        <f t="shared" ref="N19:N24" si="9">SUM(B19:M19)</f>
        <v>14701</v>
      </c>
    </row>
    <row r="20" spans="1:14" x14ac:dyDescent="0.2">
      <c r="A20" s="18" t="s">
        <v>10</v>
      </c>
      <c r="B20" s="25">
        <v>565</v>
      </c>
      <c r="C20" s="25">
        <v>615</v>
      </c>
      <c r="D20" s="25">
        <v>557</v>
      </c>
      <c r="E20" s="25">
        <v>515</v>
      </c>
      <c r="F20" s="25">
        <v>635</v>
      </c>
      <c r="G20" s="25">
        <v>574</v>
      </c>
      <c r="H20" s="25">
        <v>844</v>
      </c>
      <c r="I20" s="25">
        <v>649</v>
      </c>
      <c r="J20" s="25">
        <v>669</v>
      </c>
      <c r="K20" s="25">
        <v>688</v>
      </c>
      <c r="L20" s="25">
        <v>653</v>
      </c>
      <c r="M20" s="25">
        <v>512</v>
      </c>
      <c r="N20" s="25">
        <f t="shared" si="9"/>
        <v>7476</v>
      </c>
    </row>
    <row r="21" spans="1:14" x14ac:dyDescent="0.2">
      <c r="A21" s="18" t="s">
        <v>1</v>
      </c>
      <c r="B21" s="25">
        <v>4843</v>
      </c>
      <c r="C21" s="25">
        <v>4916</v>
      </c>
      <c r="D21" s="25">
        <v>4775</v>
      </c>
      <c r="E21" s="25">
        <v>5097</v>
      </c>
      <c r="F21" s="25">
        <v>5956</v>
      </c>
      <c r="G21" s="25">
        <v>5235</v>
      </c>
      <c r="H21" s="25">
        <v>5341</v>
      </c>
      <c r="I21" s="25">
        <v>5263</v>
      </c>
      <c r="J21" s="25">
        <v>5255</v>
      </c>
      <c r="K21" s="25">
        <v>6159</v>
      </c>
      <c r="L21" s="25">
        <v>5623</v>
      </c>
      <c r="M21" s="25">
        <v>4653</v>
      </c>
      <c r="N21" s="25">
        <f t="shared" si="9"/>
        <v>63116</v>
      </c>
    </row>
    <row r="22" spans="1:14" x14ac:dyDescent="0.2">
      <c r="A22" s="18" t="s">
        <v>37</v>
      </c>
      <c r="B22" s="25">
        <v>481</v>
      </c>
      <c r="C22" s="25">
        <v>487</v>
      </c>
      <c r="D22" s="25">
        <v>406</v>
      </c>
      <c r="E22" s="25">
        <v>483</v>
      </c>
      <c r="F22" s="25">
        <v>517</v>
      </c>
      <c r="G22" s="25">
        <v>478</v>
      </c>
      <c r="H22" s="25">
        <v>428</v>
      </c>
      <c r="I22" s="25">
        <v>420</v>
      </c>
      <c r="J22" s="25">
        <v>395</v>
      </c>
      <c r="K22" s="25">
        <v>387</v>
      </c>
      <c r="L22" s="25">
        <v>326</v>
      </c>
      <c r="M22" s="25">
        <v>288</v>
      </c>
      <c r="N22" s="25">
        <f t="shared" si="9"/>
        <v>5096</v>
      </c>
    </row>
    <row r="23" spans="1:14" x14ac:dyDescent="0.2">
      <c r="A23" s="18" t="s">
        <v>2</v>
      </c>
      <c r="B23" s="25">
        <v>1181</v>
      </c>
      <c r="C23" s="25">
        <v>1092</v>
      </c>
      <c r="D23" s="25">
        <v>1028</v>
      </c>
      <c r="E23" s="25">
        <v>935</v>
      </c>
      <c r="F23" s="25">
        <v>1054</v>
      </c>
      <c r="G23" s="25">
        <v>1023</v>
      </c>
      <c r="H23" s="25">
        <v>955</v>
      </c>
      <c r="I23" s="25">
        <v>1057</v>
      </c>
      <c r="J23" s="25">
        <v>977</v>
      </c>
      <c r="K23" s="25">
        <v>1053</v>
      </c>
      <c r="L23" s="25">
        <v>939</v>
      </c>
      <c r="M23" s="25">
        <v>685</v>
      </c>
      <c r="N23" s="25">
        <f t="shared" si="9"/>
        <v>11979</v>
      </c>
    </row>
    <row r="24" spans="1:14" x14ac:dyDescent="0.2">
      <c r="A24" s="18" t="s">
        <v>21</v>
      </c>
      <c r="B24" s="25">
        <v>125</v>
      </c>
      <c r="C24" s="25">
        <v>83</v>
      </c>
      <c r="D24" s="25">
        <v>103</v>
      </c>
      <c r="E24" s="25">
        <v>112</v>
      </c>
      <c r="F24" s="25">
        <v>128</v>
      </c>
      <c r="G24" s="25">
        <v>76</v>
      </c>
      <c r="H24" s="25">
        <v>92</v>
      </c>
      <c r="I24" s="25">
        <v>47</v>
      </c>
      <c r="J24" s="25">
        <v>50</v>
      </c>
      <c r="K24" s="25">
        <v>49</v>
      </c>
      <c r="L24" s="25">
        <v>41</v>
      </c>
      <c r="M24" s="25">
        <v>40</v>
      </c>
      <c r="N24" s="25">
        <f t="shared" si="9"/>
        <v>946</v>
      </c>
    </row>
    <row r="25" spans="1:14" x14ac:dyDescent="0.2">
      <c r="A25" s="20" t="s">
        <v>12</v>
      </c>
      <c r="B25" s="25">
        <f t="shared" ref="B25:N25" si="10">SUM(B19:B24)</f>
        <v>8416</v>
      </c>
      <c r="C25" s="25">
        <f t="shared" si="10"/>
        <v>8339</v>
      </c>
      <c r="D25" s="25">
        <f t="shared" si="10"/>
        <v>8015</v>
      </c>
      <c r="E25" s="25">
        <f t="shared" si="10"/>
        <v>8319</v>
      </c>
      <c r="F25" s="25">
        <f t="shared" si="10"/>
        <v>9707</v>
      </c>
      <c r="G25" s="25">
        <f t="shared" si="10"/>
        <v>8642</v>
      </c>
      <c r="H25" s="25">
        <f t="shared" si="10"/>
        <v>9001</v>
      </c>
      <c r="I25" s="25">
        <f t="shared" si="10"/>
        <v>8785</v>
      </c>
      <c r="J25" s="25">
        <f t="shared" si="10"/>
        <v>8372</v>
      </c>
      <c r="K25" s="25">
        <f t="shared" si="10"/>
        <v>9663</v>
      </c>
      <c r="L25" s="25">
        <f t="shared" si="10"/>
        <v>8797</v>
      </c>
      <c r="M25" s="25">
        <f t="shared" si="10"/>
        <v>7258</v>
      </c>
      <c r="N25" s="25">
        <f t="shared" si="10"/>
        <v>103314</v>
      </c>
    </row>
    <row r="26" spans="1:14" x14ac:dyDescent="0.2">
      <c r="A26" s="21" t="s">
        <v>30</v>
      </c>
      <c r="B26" s="17" t="s">
        <v>38</v>
      </c>
      <c r="C26" s="17" t="s">
        <v>39</v>
      </c>
      <c r="D26" s="17" t="s">
        <v>40</v>
      </c>
      <c r="E26" s="17" t="s">
        <v>41</v>
      </c>
      <c r="F26" s="17" t="s">
        <v>42</v>
      </c>
      <c r="G26" s="17" t="s">
        <v>43</v>
      </c>
      <c r="H26" s="17" t="s">
        <v>44</v>
      </c>
      <c r="I26" s="17" t="s">
        <v>45</v>
      </c>
      <c r="J26" s="17" t="s">
        <v>46</v>
      </c>
      <c r="K26" s="17" t="s">
        <v>47</v>
      </c>
      <c r="L26" s="17" t="s">
        <v>48</v>
      </c>
      <c r="M26" s="17" t="s">
        <v>49</v>
      </c>
      <c r="N26" s="17" t="s">
        <v>0</v>
      </c>
    </row>
    <row r="27" spans="1:14" x14ac:dyDescent="0.2">
      <c r="A27" s="18" t="s">
        <v>9</v>
      </c>
      <c r="B27" s="23">
        <f t="shared" ref="B27:N27" si="11">B19/B25</f>
        <v>0.14508079847908745</v>
      </c>
      <c r="C27" s="23">
        <f t="shared" si="11"/>
        <v>0.1374265499460367</v>
      </c>
      <c r="D27" s="23">
        <f t="shared" si="11"/>
        <v>0.14298190892077356</v>
      </c>
      <c r="E27" s="23">
        <f t="shared" si="11"/>
        <v>0.14148335136434667</v>
      </c>
      <c r="F27" s="23">
        <f t="shared" si="11"/>
        <v>0.14597712990625322</v>
      </c>
      <c r="G27" s="23">
        <f t="shared" si="11"/>
        <v>0.14533672760934968</v>
      </c>
      <c r="H27" s="23">
        <f t="shared" si="11"/>
        <v>0.14898344628374624</v>
      </c>
      <c r="I27" s="23">
        <f t="shared" si="11"/>
        <v>0.15355719977233923</v>
      </c>
      <c r="J27" s="23">
        <f t="shared" si="11"/>
        <v>0.12255136168179646</v>
      </c>
      <c r="K27" s="23">
        <f t="shared" si="11"/>
        <v>0.13732795198178618</v>
      </c>
      <c r="L27" s="23">
        <f t="shared" si="11"/>
        <v>0.13811526656814824</v>
      </c>
      <c r="M27" s="23">
        <f t="shared" si="11"/>
        <v>0.1488013226784238</v>
      </c>
      <c r="N27" s="23">
        <f t="shared" si="11"/>
        <v>0.1422943647521149</v>
      </c>
    </row>
    <row r="28" spans="1:14" x14ac:dyDescent="0.2">
      <c r="A28" s="18" t="s">
        <v>10</v>
      </c>
      <c r="B28" s="23">
        <f t="shared" ref="B28:N28" si="12">B20/B25</f>
        <v>6.7134030418250945E-2</v>
      </c>
      <c r="C28" s="23">
        <f t="shared" si="12"/>
        <v>7.3749850101930692E-2</v>
      </c>
      <c r="D28" s="23">
        <f t="shared" si="12"/>
        <v>6.9494697442295694E-2</v>
      </c>
      <c r="E28" s="23">
        <f t="shared" si="12"/>
        <v>6.1906479144127897E-2</v>
      </c>
      <c r="F28" s="23">
        <f t="shared" si="12"/>
        <v>6.5416709591016795E-2</v>
      </c>
      <c r="G28" s="23">
        <f t="shared" si="12"/>
        <v>6.6419810229113627E-2</v>
      </c>
      <c r="H28" s="23">
        <f t="shared" si="12"/>
        <v>9.3767359182313076E-2</v>
      </c>
      <c r="I28" s="23">
        <f t="shared" si="12"/>
        <v>7.3875924871940807E-2</v>
      </c>
      <c r="J28" s="23">
        <f t="shared" si="12"/>
        <v>7.990922121356904E-2</v>
      </c>
      <c r="K28" s="23">
        <f t="shared" si="12"/>
        <v>7.119942046983338E-2</v>
      </c>
      <c r="L28" s="23">
        <f t="shared" si="12"/>
        <v>7.4229851085597362E-2</v>
      </c>
      <c r="M28" s="23">
        <f t="shared" si="12"/>
        <v>7.0542849269771293E-2</v>
      </c>
      <c r="N28" s="23">
        <f t="shared" si="12"/>
        <v>7.2361925779661995E-2</v>
      </c>
    </row>
    <row r="29" spans="1:14" x14ac:dyDescent="0.2">
      <c r="A29" s="18" t="s">
        <v>1</v>
      </c>
      <c r="B29" s="23">
        <f t="shared" ref="B29:N29" si="13">B21/B25</f>
        <v>0.57545152091254748</v>
      </c>
      <c r="C29" s="23">
        <f t="shared" si="13"/>
        <v>0.58951912699364428</v>
      </c>
      <c r="D29" s="23">
        <f t="shared" si="13"/>
        <v>0.5957579538365565</v>
      </c>
      <c r="E29" s="23">
        <f t="shared" si="13"/>
        <v>0.61269383339343675</v>
      </c>
      <c r="F29" s="23">
        <f t="shared" si="13"/>
        <v>0.61357783043164726</v>
      </c>
      <c r="G29" s="23">
        <f t="shared" si="13"/>
        <v>0.60576255496412867</v>
      </c>
      <c r="H29" s="23">
        <f t="shared" si="13"/>
        <v>0.59337851349850013</v>
      </c>
      <c r="I29" s="23">
        <f t="shared" si="13"/>
        <v>0.59908935685828113</v>
      </c>
      <c r="J29" s="23">
        <f t="shared" si="13"/>
        <v>0.62768752986144294</v>
      </c>
      <c r="K29" s="23">
        <f t="shared" si="13"/>
        <v>0.63737969574666253</v>
      </c>
      <c r="L29" s="23">
        <f t="shared" si="13"/>
        <v>0.63919518017505972</v>
      </c>
      <c r="M29" s="23">
        <f t="shared" si="13"/>
        <v>0.64108569853954256</v>
      </c>
      <c r="N29" s="23">
        <f t="shared" si="13"/>
        <v>0.61091430009485648</v>
      </c>
    </row>
    <row r="30" spans="1:14" x14ac:dyDescent="0.2">
      <c r="A30" s="18" t="s">
        <v>37</v>
      </c>
      <c r="B30" s="23">
        <f t="shared" ref="B30:N30" si="14">B22/B25</f>
        <v>5.7153041825095056E-2</v>
      </c>
      <c r="C30" s="23">
        <f t="shared" si="14"/>
        <v>5.8400287804293079E-2</v>
      </c>
      <c r="D30" s="23">
        <f t="shared" si="14"/>
        <v>5.0655021834061134E-2</v>
      </c>
      <c r="E30" s="23">
        <f t="shared" si="14"/>
        <v>5.8059862964298596E-2</v>
      </c>
      <c r="F30" s="23">
        <f t="shared" si="14"/>
        <v>5.326053363552076E-2</v>
      </c>
      <c r="G30" s="23">
        <f t="shared" si="14"/>
        <v>5.5311270539227034E-2</v>
      </c>
      <c r="H30" s="23">
        <f t="shared" si="14"/>
        <v>4.7550272191978667E-2</v>
      </c>
      <c r="I30" s="23">
        <f t="shared" si="14"/>
        <v>4.7808764940239043E-2</v>
      </c>
      <c r="J30" s="23">
        <f t="shared" si="14"/>
        <v>4.718107978977544E-2</v>
      </c>
      <c r="K30" s="23">
        <f t="shared" si="14"/>
        <v>4.0049674014281278E-2</v>
      </c>
      <c r="L30" s="23">
        <f t="shared" si="14"/>
        <v>3.7058087984540182E-2</v>
      </c>
      <c r="M30" s="23">
        <f t="shared" si="14"/>
        <v>3.9680352714246352E-2</v>
      </c>
      <c r="N30" s="23">
        <f t="shared" si="14"/>
        <v>4.9325357647559867E-2</v>
      </c>
    </row>
    <row r="31" spans="1:14" x14ac:dyDescent="0.2">
      <c r="A31" s="18" t="s">
        <v>2</v>
      </c>
      <c r="B31" s="23">
        <f t="shared" ref="B31:N31" si="15">B23/B25</f>
        <v>0.14032794676806085</v>
      </c>
      <c r="C31" s="23">
        <f t="shared" si="15"/>
        <v>0.13095095335172083</v>
      </c>
      <c r="D31" s="23">
        <f t="shared" si="15"/>
        <v>0.12825951341235184</v>
      </c>
      <c r="E31" s="23">
        <f t="shared" si="15"/>
        <v>0.11239331650438755</v>
      </c>
      <c r="F31" s="23">
        <f t="shared" si="15"/>
        <v>0.10858143607705779</v>
      </c>
      <c r="G31" s="23">
        <f t="shared" si="15"/>
        <v>0.11837537607035409</v>
      </c>
      <c r="H31" s="23">
        <f t="shared" si="15"/>
        <v>0.1060993222975225</v>
      </c>
      <c r="I31" s="23">
        <f t="shared" si="15"/>
        <v>0.12031872509960159</v>
      </c>
      <c r="J31" s="23">
        <f t="shared" si="15"/>
        <v>0.11669851887243192</v>
      </c>
      <c r="K31" s="23">
        <f t="shared" si="15"/>
        <v>0.10897236882955603</v>
      </c>
      <c r="L31" s="23">
        <f t="shared" si="15"/>
        <v>0.10674093440945777</v>
      </c>
      <c r="M31" s="23">
        <f t="shared" si="15"/>
        <v>9.4378616698815102E-2</v>
      </c>
      <c r="N31" s="23">
        <f t="shared" si="15"/>
        <v>0.11594749985481155</v>
      </c>
    </row>
    <row r="32" spans="1:14" x14ac:dyDescent="0.2">
      <c r="A32" s="18" t="s">
        <v>21</v>
      </c>
      <c r="B32" s="23">
        <f t="shared" ref="B32:N32" si="16">B24/B25</f>
        <v>1.4852661596958175E-2</v>
      </c>
      <c r="C32" s="23">
        <f t="shared" si="16"/>
        <v>9.9532318023743856E-3</v>
      </c>
      <c r="D32" s="23">
        <f t="shared" si="16"/>
        <v>1.2850904553961323E-2</v>
      </c>
      <c r="E32" s="23">
        <f t="shared" si="16"/>
        <v>1.3463156629402572E-2</v>
      </c>
      <c r="F32" s="23">
        <f t="shared" si="16"/>
        <v>1.3186360358504172E-2</v>
      </c>
      <c r="G32" s="23">
        <f t="shared" si="16"/>
        <v>8.7942605878268913E-3</v>
      </c>
      <c r="H32" s="23">
        <f t="shared" si="16"/>
        <v>1.022108654593934E-2</v>
      </c>
      <c r="I32" s="23">
        <f t="shared" si="16"/>
        <v>5.3500284575981787E-3</v>
      </c>
      <c r="J32" s="23">
        <f t="shared" si="16"/>
        <v>5.972288580984233E-3</v>
      </c>
      <c r="K32" s="23">
        <f t="shared" si="16"/>
        <v>5.0708889578805752E-3</v>
      </c>
      <c r="L32" s="23">
        <f t="shared" si="16"/>
        <v>4.6606797771967714E-3</v>
      </c>
      <c r="M32" s="23">
        <f t="shared" si="16"/>
        <v>5.5111600992008821E-3</v>
      </c>
      <c r="N32" s="23">
        <f t="shared" si="16"/>
        <v>9.1565518709952193E-3</v>
      </c>
    </row>
    <row r="33" spans="1:14" ht="10.8" thickBot="1" x14ac:dyDescent="0.25">
      <c r="A33" s="26" t="s">
        <v>17</v>
      </c>
      <c r="B33" s="27">
        <f t="shared" ref="B33:N33" si="17">SUM(B27:B32)</f>
        <v>1</v>
      </c>
      <c r="C33" s="28">
        <f t="shared" si="17"/>
        <v>0.99999999999999989</v>
      </c>
      <c r="D33" s="28">
        <f t="shared" si="17"/>
        <v>1</v>
      </c>
      <c r="E33" s="28">
        <f t="shared" si="17"/>
        <v>1</v>
      </c>
      <c r="F33" s="28">
        <f t="shared" si="17"/>
        <v>1</v>
      </c>
      <c r="G33" s="28">
        <f t="shared" ref="G33" si="18">SUM(G27:G32)</f>
        <v>0.99999999999999989</v>
      </c>
      <c r="H33" s="28">
        <f t="shared" si="17"/>
        <v>1</v>
      </c>
      <c r="I33" s="28">
        <f t="shared" si="17"/>
        <v>0.99999999999999989</v>
      </c>
      <c r="J33" s="28">
        <f t="shared" si="17"/>
        <v>1</v>
      </c>
      <c r="K33" s="28">
        <f t="shared" si="17"/>
        <v>1</v>
      </c>
      <c r="L33" s="28">
        <f t="shared" si="17"/>
        <v>1</v>
      </c>
      <c r="M33" s="28">
        <f t="shared" si="17"/>
        <v>0.99999999999999989</v>
      </c>
      <c r="N33" s="28">
        <f t="shared" si="17"/>
        <v>1</v>
      </c>
    </row>
    <row r="34" spans="1:14" x14ac:dyDescent="0.2">
      <c r="A34" s="21" t="s">
        <v>11</v>
      </c>
      <c r="B34" s="17" t="s">
        <v>38</v>
      </c>
      <c r="C34" s="17" t="s">
        <v>39</v>
      </c>
      <c r="D34" s="17" t="s">
        <v>40</v>
      </c>
      <c r="E34" s="17" t="s">
        <v>41</v>
      </c>
      <c r="F34" s="17" t="s">
        <v>42</v>
      </c>
      <c r="G34" s="17" t="s">
        <v>43</v>
      </c>
      <c r="H34" s="17" t="s">
        <v>44</v>
      </c>
      <c r="I34" s="17" t="s">
        <v>45</v>
      </c>
      <c r="J34" s="17" t="s">
        <v>46</v>
      </c>
      <c r="K34" s="17" t="s">
        <v>47</v>
      </c>
      <c r="L34" s="17" t="s">
        <v>48</v>
      </c>
      <c r="M34" s="17" t="s">
        <v>49</v>
      </c>
      <c r="N34" s="17" t="s">
        <v>0</v>
      </c>
    </row>
    <row r="35" spans="1:14" x14ac:dyDescent="0.2">
      <c r="A35" s="18" t="s">
        <v>9</v>
      </c>
      <c r="B35" s="29">
        <f t="shared" ref="B35:N35" si="19">B3/B19</f>
        <v>342.10905814905811</v>
      </c>
      <c r="C35" s="29">
        <f t="shared" si="19"/>
        <v>341.55</v>
      </c>
      <c r="D35" s="29">
        <f t="shared" si="19"/>
        <v>342.14607329842931</v>
      </c>
      <c r="E35" s="29">
        <f t="shared" si="19"/>
        <v>342.71074766355139</v>
      </c>
      <c r="F35" s="29">
        <f t="shared" si="19"/>
        <v>341.79103740296404</v>
      </c>
      <c r="G35" s="29">
        <f t="shared" si="19"/>
        <v>341.55</v>
      </c>
      <c r="H35" s="29">
        <f t="shared" si="19"/>
        <v>341.80469798657714</v>
      </c>
      <c r="I35" s="29">
        <f t="shared" si="19"/>
        <v>342.30956263899185</v>
      </c>
      <c r="J35" s="29">
        <f t="shared" si="19"/>
        <v>341.8828947368421</v>
      </c>
      <c r="K35" s="29">
        <f t="shared" si="19"/>
        <v>341.80738507912588</v>
      </c>
      <c r="L35" s="29">
        <f t="shared" si="19"/>
        <v>341.55</v>
      </c>
      <c r="M35" s="29">
        <f t="shared" si="19"/>
        <v>343.44749999999999</v>
      </c>
      <c r="N35" s="29">
        <f t="shared" si="19"/>
        <v>342.03786205020072</v>
      </c>
    </row>
    <row r="36" spans="1:14" x14ac:dyDescent="0.2">
      <c r="A36" s="18" t="s">
        <v>10</v>
      </c>
      <c r="B36" s="29">
        <f t="shared" ref="B36:N36" si="20">B4/B20</f>
        <v>332.37238938053099</v>
      </c>
      <c r="C36" s="29">
        <f t="shared" si="20"/>
        <v>333.35414634146338</v>
      </c>
      <c r="D36" s="29">
        <f t="shared" si="20"/>
        <v>333.5784560143627</v>
      </c>
      <c r="E36" s="29">
        <f t="shared" si="20"/>
        <v>333.12932038834953</v>
      </c>
      <c r="F36" s="29">
        <f t="shared" si="20"/>
        <v>332.76472440944883</v>
      </c>
      <c r="G36" s="29">
        <f t="shared" si="20"/>
        <v>332.35400696864116</v>
      </c>
      <c r="H36" s="29">
        <f t="shared" si="20"/>
        <v>332.76872037914688</v>
      </c>
      <c r="I36" s="29">
        <f t="shared" si="20"/>
        <v>333.75161787365175</v>
      </c>
      <c r="J36" s="29">
        <f t="shared" si="20"/>
        <v>332.190134529148</v>
      </c>
      <c r="K36" s="29">
        <f t="shared" si="20"/>
        <v>333.12558139534883</v>
      </c>
      <c r="L36" s="29">
        <f t="shared" si="20"/>
        <v>333.22879019908117</v>
      </c>
      <c r="M36" s="29">
        <f t="shared" si="20"/>
        <v>331.2</v>
      </c>
      <c r="N36" s="29">
        <f t="shared" si="20"/>
        <v>332.83905831995719</v>
      </c>
    </row>
    <row r="37" spans="1:14" x14ac:dyDescent="0.2">
      <c r="A37" s="18" t="s">
        <v>1</v>
      </c>
      <c r="B37" s="29">
        <f t="shared" ref="B37:N37" si="21">B5/B21</f>
        <v>378.79406979145159</v>
      </c>
      <c r="C37" s="29">
        <f t="shared" si="21"/>
        <v>378.77901139137515</v>
      </c>
      <c r="D37" s="29">
        <f t="shared" si="21"/>
        <v>378.17558115183243</v>
      </c>
      <c r="E37" s="29">
        <f t="shared" si="21"/>
        <v>378.15059054345693</v>
      </c>
      <c r="F37" s="29">
        <f t="shared" si="21"/>
        <v>378.4777132303559</v>
      </c>
      <c r="G37" s="29">
        <f t="shared" si="21"/>
        <v>378.14082139446037</v>
      </c>
      <c r="H37" s="29">
        <f t="shared" si="21"/>
        <v>378.69951694439249</v>
      </c>
      <c r="I37" s="29">
        <f t="shared" si="21"/>
        <v>378.71314459433785</v>
      </c>
      <c r="J37" s="29">
        <f t="shared" si="21"/>
        <v>372.10723120837298</v>
      </c>
      <c r="K37" s="29">
        <f t="shared" si="21"/>
        <v>371.83737619743465</v>
      </c>
      <c r="L37" s="29">
        <f t="shared" si="21"/>
        <v>371.99527654277074</v>
      </c>
      <c r="M37" s="29">
        <f t="shared" si="21"/>
        <v>377.78000000000003</v>
      </c>
      <c r="N37" s="29">
        <f t="shared" si="21"/>
        <v>376.67930160339688</v>
      </c>
    </row>
    <row r="38" spans="1:14" x14ac:dyDescent="0.2">
      <c r="A38" s="18" t="s">
        <v>37</v>
      </c>
      <c r="B38" s="29">
        <f t="shared" ref="B38:N38" si="22">B6/B22</f>
        <v>365</v>
      </c>
      <c r="C38" s="29">
        <f t="shared" si="22"/>
        <v>366.49897330595485</v>
      </c>
      <c r="D38" s="29">
        <f t="shared" si="22"/>
        <v>365</v>
      </c>
      <c r="E38" s="29">
        <f t="shared" si="22"/>
        <v>365</v>
      </c>
      <c r="F38" s="29">
        <f t="shared" si="22"/>
        <v>366.41199226305611</v>
      </c>
      <c r="G38" s="29">
        <f t="shared" si="22"/>
        <v>368.05439330543931</v>
      </c>
      <c r="H38" s="29">
        <f t="shared" si="22"/>
        <v>365</v>
      </c>
      <c r="I38" s="29">
        <f t="shared" si="22"/>
        <v>366.73809523809524</v>
      </c>
      <c r="J38" s="29">
        <f t="shared" si="22"/>
        <v>365</v>
      </c>
      <c r="K38" s="29">
        <f t="shared" si="22"/>
        <v>368.77260981912144</v>
      </c>
      <c r="L38" s="29">
        <f t="shared" si="22"/>
        <v>372.83742331288346</v>
      </c>
      <c r="M38" s="29">
        <f t="shared" si="22"/>
        <v>365</v>
      </c>
      <c r="N38" s="29">
        <f t="shared" si="22"/>
        <v>366.50412087912088</v>
      </c>
    </row>
    <row r="39" spans="1:14" x14ac:dyDescent="0.2">
      <c r="A39" s="18" t="s">
        <v>2</v>
      </c>
      <c r="B39" s="29">
        <f t="shared" ref="B39:N39" si="23">B7/B23</f>
        <v>309.99408128704488</v>
      </c>
      <c r="C39" s="29">
        <f t="shared" si="23"/>
        <v>310.03679487179488</v>
      </c>
      <c r="D39" s="29">
        <f t="shared" si="23"/>
        <v>309.46999999999997</v>
      </c>
      <c r="E39" s="29">
        <f t="shared" si="23"/>
        <v>311.12491978609626</v>
      </c>
      <c r="F39" s="29">
        <f t="shared" si="23"/>
        <v>310.64445920303604</v>
      </c>
      <c r="G39" s="29">
        <f t="shared" si="23"/>
        <v>310.07502443792765</v>
      </c>
      <c r="H39" s="29">
        <f t="shared" si="23"/>
        <v>314.53557068062827</v>
      </c>
      <c r="I39" s="29">
        <f t="shared" si="23"/>
        <v>310.64112582781456</v>
      </c>
      <c r="J39" s="29">
        <f t="shared" si="23"/>
        <v>310.12459570112588</v>
      </c>
      <c r="K39" s="29">
        <f t="shared" si="23"/>
        <v>312.12482431149095</v>
      </c>
      <c r="L39" s="29">
        <f t="shared" si="23"/>
        <v>310.13902023429176</v>
      </c>
      <c r="M39" s="29">
        <f t="shared" si="23"/>
        <v>311.27712408759123</v>
      </c>
      <c r="N39" s="29">
        <f t="shared" si="23"/>
        <v>310.80723265715</v>
      </c>
    </row>
    <row r="40" spans="1:14" x14ac:dyDescent="0.2">
      <c r="A40" s="18" t="s">
        <v>21</v>
      </c>
      <c r="B40" s="29">
        <f t="shared" ref="B40:N40" si="24">B8/B24</f>
        <v>357.08</v>
      </c>
      <c r="C40" s="29">
        <f t="shared" si="24"/>
        <v>357.08</v>
      </c>
      <c r="D40" s="29">
        <f t="shared" si="24"/>
        <v>357.08</v>
      </c>
      <c r="E40" s="29">
        <f t="shared" si="24"/>
        <v>360.26821428571429</v>
      </c>
      <c r="F40" s="29">
        <f t="shared" si="24"/>
        <v>357.08</v>
      </c>
      <c r="G40" s="29">
        <f t="shared" si="24"/>
        <v>357.08000000000004</v>
      </c>
      <c r="H40" s="29">
        <f t="shared" si="24"/>
        <v>357.08</v>
      </c>
      <c r="I40" s="29">
        <f t="shared" si="24"/>
        <v>357.08</v>
      </c>
      <c r="J40" s="29">
        <f t="shared" si="24"/>
        <v>364.22160000000002</v>
      </c>
      <c r="K40" s="29">
        <f t="shared" si="24"/>
        <v>355.81285714285718</v>
      </c>
      <c r="L40" s="29">
        <f t="shared" si="24"/>
        <v>344.45804878048784</v>
      </c>
      <c r="M40" s="29">
        <f t="shared" si="24"/>
        <v>366.00700000000001</v>
      </c>
      <c r="N40" s="29">
        <f t="shared" si="24"/>
        <v>357.59971458773794</v>
      </c>
    </row>
    <row r="41" spans="1:14" x14ac:dyDescent="0.2">
      <c r="A41" s="30" t="s">
        <v>11</v>
      </c>
      <c r="B41" s="31">
        <f t="shared" ref="B41:N41" si="25">B9/B25</f>
        <v>359.58985860266159</v>
      </c>
      <c r="C41" s="32">
        <f t="shared" si="25"/>
        <v>360.37768797217899</v>
      </c>
      <c r="D41" s="32">
        <f t="shared" si="25"/>
        <v>360.17409856519032</v>
      </c>
      <c r="E41" s="32">
        <f t="shared" si="25"/>
        <v>361.81182233441518</v>
      </c>
      <c r="F41" s="32">
        <f t="shared" si="25"/>
        <v>361.84168744205209</v>
      </c>
      <c r="G41" s="32">
        <f t="shared" si="25"/>
        <v>360.981257810692</v>
      </c>
      <c r="H41" s="32">
        <f t="shared" si="25"/>
        <v>361.21584823908455</v>
      </c>
      <c r="I41" s="32">
        <f t="shared" si="25"/>
        <v>360.92294934547516</v>
      </c>
      <c r="J41" s="32">
        <f t="shared" si="25"/>
        <v>357.59774964166269</v>
      </c>
      <c r="K41" s="32">
        <f t="shared" si="25"/>
        <v>358.24614198489087</v>
      </c>
      <c r="L41" s="32">
        <f t="shared" si="25"/>
        <v>358.21296010003408</v>
      </c>
      <c r="M41" s="32">
        <f t="shared" si="25"/>
        <v>362.53694543951502</v>
      </c>
      <c r="N41" s="32">
        <f t="shared" si="25"/>
        <v>360.26335617631679</v>
      </c>
    </row>
  </sheetData>
  <phoneticPr fontId="0" type="noConversion"/>
  <pageMargins left="0.5" right="0.5" top="0.5" bottom="0.5" header="0.25" footer="0.25"/>
  <pageSetup scale="90" fitToWidth="3" orientation="landscape" r:id="rId1"/>
  <headerFooter differentOddEven="1" alignWithMargins="0">
    <oddHeader>&amp;CHEARING AID PROCUREMENT DISTRIBUTION NOV 1, 2015 THROUGH OCT 31, 2016</oddHeader>
    <oddFooter>&amp;L&amp;8Dec 4 2013&amp;C&amp;8Page &amp;P of &amp;N</oddFooter>
    <evenFooter>&amp;L&amp;8Updated: Jan 14 2013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Layout" topLeftCell="A19" zoomScale="80" zoomScaleNormal="100" zoomScalePageLayoutView="80" workbookViewId="0">
      <selection activeCell="E39" sqref="A1:N41"/>
    </sheetView>
  </sheetViews>
  <sheetFormatPr defaultColWidth="9.109375" defaultRowHeight="10.199999999999999" x14ac:dyDescent="0.25"/>
  <cols>
    <col min="1" max="1" width="9.6640625" style="53" customWidth="1"/>
    <col min="2" max="2" width="10.5546875" style="53" customWidth="1"/>
    <col min="3" max="3" width="9.5546875" style="53" bestFit="1" customWidth="1"/>
    <col min="4" max="4" width="10.109375" style="53" customWidth="1"/>
    <col min="5" max="5" width="9.88671875" style="53" customWidth="1"/>
    <col min="6" max="6" width="10.109375" style="53" customWidth="1"/>
    <col min="7" max="7" width="11.33203125" style="53" customWidth="1"/>
    <col min="8" max="8" width="10.109375" style="53" customWidth="1"/>
    <col min="9" max="9" width="11.33203125" style="53" customWidth="1"/>
    <col min="10" max="10" width="9.5546875" style="54" customWidth="1"/>
    <col min="11" max="11" width="9.88671875" style="53" customWidth="1"/>
    <col min="12" max="12" width="10.109375" style="53" customWidth="1"/>
    <col min="13" max="13" width="10.88671875" style="53" customWidth="1"/>
    <col min="14" max="14" width="11.6640625" style="53" customWidth="1"/>
    <col min="15" max="16384" width="9.109375" style="53"/>
  </cols>
  <sheetData>
    <row r="1" spans="1:14" x14ac:dyDescent="0.25">
      <c r="A1" s="55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x14ac:dyDescent="0.25">
      <c r="A2" s="16" t="s">
        <v>16</v>
      </c>
      <c r="B2" s="17" t="s">
        <v>38</v>
      </c>
      <c r="C2" s="17" t="s">
        <v>39</v>
      </c>
      <c r="D2" s="17" t="s">
        <v>40</v>
      </c>
      <c r="E2" s="17" t="s">
        <v>41</v>
      </c>
      <c r="F2" s="17" t="s">
        <v>42</v>
      </c>
      <c r="G2" s="17" t="s">
        <v>43</v>
      </c>
      <c r="H2" s="17" t="s">
        <v>44</v>
      </c>
      <c r="I2" s="17" t="s">
        <v>45</v>
      </c>
      <c r="J2" s="17" t="s">
        <v>46</v>
      </c>
      <c r="K2" s="17" t="s">
        <v>47</v>
      </c>
      <c r="L2" s="17" t="s">
        <v>48</v>
      </c>
      <c r="M2" s="17" t="s">
        <v>49</v>
      </c>
      <c r="N2" s="17" t="s">
        <v>0</v>
      </c>
    </row>
    <row r="3" spans="1:14" x14ac:dyDescent="0.25">
      <c r="A3" s="18" t="s">
        <v>9</v>
      </c>
      <c r="B3" s="19">
        <v>3102193.31</v>
      </c>
      <c r="C3" s="19">
        <v>3395526.89</v>
      </c>
      <c r="D3" s="19">
        <v>3157670.11</v>
      </c>
      <c r="E3" s="19">
        <v>3378537.12</v>
      </c>
      <c r="F3" s="19">
        <v>4088986.89</v>
      </c>
      <c r="G3" s="19">
        <v>3693021.23</v>
      </c>
      <c r="H3" s="19">
        <f>'[1]May 16'!$K$25</f>
        <v>3547741.36</v>
      </c>
      <c r="I3" s="19">
        <v>3818884.22</v>
      </c>
      <c r="J3" s="19">
        <v>3376803.47</v>
      </c>
      <c r="K3" s="19">
        <v>4085866.32</v>
      </c>
      <c r="L3" s="19">
        <v>3754392.44</v>
      </c>
      <c r="M3" s="19">
        <v>3647599.6</v>
      </c>
      <c r="N3" s="19">
        <f t="shared" ref="N3:N8" si="0">SUM(B3:M3)</f>
        <v>43047222.959999993</v>
      </c>
    </row>
    <row r="4" spans="1:14" x14ac:dyDescent="0.25">
      <c r="A4" s="18" t="s">
        <v>10</v>
      </c>
      <c r="B4" s="19">
        <v>1009497.6</v>
      </c>
      <c r="C4" s="19">
        <v>1103227.2</v>
      </c>
      <c r="D4" s="19">
        <v>1043942.4</v>
      </c>
      <c r="E4" s="19">
        <v>1072094.3999999999</v>
      </c>
      <c r="F4" s="19">
        <v>1309564.8</v>
      </c>
      <c r="G4" s="19">
        <v>1183708.8</v>
      </c>
      <c r="H4" s="19">
        <v>1127736</v>
      </c>
      <c r="I4" s="19">
        <v>1182052.8</v>
      </c>
      <c r="J4" s="19">
        <v>1074744</v>
      </c>
      <c r="K4" s="19">
        <v>1167148.8</v>
      </c>
      <c r="L4" s="19">
        <v>1039636.8</v>
      </c>
      <c r="M4" s="19">
        <v>893577.6</v>
      </c>
      <c r="N4" s="19">
        <f t="shared" si="0"/>
        <v>13206931.200000001</v>
      </c>
    </row>
    <row r="5" spans="1:14" x14ac:dyDescent="0.25">
      <c r="A5" s="18" t="s">
        <v>1</v>
      </c>
      <c r="B5" s="19">
        <v>4734697.42</v>
      </c>
      <c r="C5" s="19">
        <v>5180228.4800000004</v>
      </c>
      <c r="D5" s="19">
        <v>5126938.66</v>
      </c>
      <c r="E5" s="19">
        <v>5378288.6500000004</v>
      </c>
      <c r="F5" s="19">
        <v>6243173.0700000003</v>
      </c>
      <c r="G5" s="19">
        <v>5814487.96</v>
      </c>
      <c r="H5" s="19">
        <v>5491377.1600000001</v>
      </c>
      <c r="I5" s="19">
        <v>5743478.7699999996</v>
      </c>
      <c r="J5" s="19">
        <v>5045785.3</v>
      </c>
      <c r="K5" s="19">
        <v>5968153.3499999996</v>
      </c>
      <c r="L5" s="19">
        <v>5640158.5199999996</v>
      </c>
      <c r="M5" s="19">
        <v>5026624.09</v>
      </c>
      <c r="N5" s="19">
        <f t="shared" si="0"/>
        <v>65393391.430000007</v>
      </c>
    </row>
    <row r="6" spans="1:14" x14ac:dyDescent="0.25">
      <c r="A6" s="18" t="s">
        <v>37</v>
      </c>
      <c r="B6" s="19">
        <v>1749729.6</v>
      </c>
      <c r="C6" s="19">
        <v>1758299.1</v>
      </c>
      <c r="D6" s="19">
        <v>1684152</v>
      </c>
      <c r="E6" s="19">
        <v>1730354.4</v>
      </c>
      <c r="F6" s="19">
        <v>1951306.2</v>
      </c>
      <c r="G6" s="19">
        <v>1775066.4</v>
      </c>
      <c r="H6" s="19">
        <f>'[2]May 16'!$K$39</f>
        <v>2035513.8</v>
      </c>
      <c r="I6" s="19">
        <v>1958761.2</v>
      </c>
      <c r="J6" s="19">
        <v>1765792.8</v>
      </c>
      <c r="K6" s="19">
        <v>2188394.7999999998</v>
      </c>
      <c r="L6" s="19">
        <v>2005903.6</v>
      </c>
      <c r="M6" s="19">
        <v>1733707.8</v>
      </c>
      <c r="N6" s="19">
        <f t="shared" si="0"/>
        <v>22336981.700000003</v>
      </c>
    </row>
    <row r="7" spans="1:14" x14ac:dyDescent="0.25">
      <c r="A7" s="18" t="s">
        <v>2</v>
      </c>
      <c r="B7" s="19">
        <v>1503743.79</v>
      </c>
      <c r="C7" s="19">
        <v>1507087.92</v>
      </c>
      <c r="D7" s="19">
        <v>1526781.13</v>
      </c>
      <c r="E7" s="19">
        <v>1453953.41</v>
      </c>
      <c r="F7" s="19">
        <v>1666863.02</v>
      </c>
      <c r="G7" s="19">
        <v>1367749.17</v>
      </c>
      <c r="H7" s="19">
        <v>2040040.41</v>
      </c>
      <c r="I7" s="19">
        <v>1999418.17</v>
      </c>
      <c r="J7" s="19">
        <v>1794301.96</v>
      </c>
      <c r="K7" s="19">
        <v>2123900</v>
      </c>
      <c r="L7" s="19">
        <v>1882557.56</v>
      </c>
      <c r="M7" s="19">
        <v>1735603.47</v>
      </c>
      <c r="N7" s="19">
        <f t="shared" si="0"/>
        <v>20602000.009999998</v>
      </c>
    </row>
    <row r="8" spans="1:14" x14ac:dyDescent="0.25">
      <c r="A8" s="18" t="s">
        <v>21</v>
      </c>
      <c r="B8" s="19">
        <v>270499.32</v>
      </c>
      <c r="C8" s="19">
        <v>302522.21999999997</v>
      </c>
      <c r="D8" s="19">
        <v>248271.66</v>
      </c>
      <c r="E8" s="19">
        <v>288959.58</v>
      </c>
      <c r="F8" s="19">
        <v>330024.24</v>
      </c>
      <c r="G8" s="19">
        <v>270122.58</v>
      </c>
      <c r="H8" s="19">
        <v>302522.21999999997</v>
      </c>
      <c r="I8" s="19">
        <v>274266.71999999997</v>
      </c>
      <c r="J8" s="19">
        <v>296375.40999999997</v>
      </c>
      <c r="K8" s="19">
        <v>310691.53000000003</v>
      </c>
      <c r="L8" s="19">
        <v>290452.12</v>
      </c>
      <c r="M8" s="19">
        <v>228681.18</v>
      </c>
      <c r="N8" s="19">
        <f t="shared" si="0"/>
        <v>3413388.7800000007</v>
      </c>
    </row>
    <row r="9" spans="1:14" x14ac:dyDescent="0.25">
      <c r="A9" s="20" t="s">
        <v>6</v>
      </c>
      <c r="B9" s="19">
        <f t="shared" ref="B9:N9" si="1">SUM(B3:B8)</f>
        <v>12370361.039999999</v>
      </c>
      <c r="C9" s="19">
        <f t="shared" si="1"/>
        <v>13246891.810000001</v>
      </c>
      <c r="D9" s="19">
        <f t="shared" si="1"/>
        <v>12787755.960000001</v>
      </c>
      <c r="E9" s="19">
        <f t="shared" si="1"/>
        <v>13302187.560000001</v>
      </c>
      <c r="F9" s="19">
        <f t="shared" si="1"/>
        <v>15589918.220000001</v>
      </c>
      <c r="G9" s="19">
        <f t="shared" si="1"/>
        <v>14104156.140000001</v>
      </c>
      <c r="H9" s="19">
        <f t="shared" si="1"/>
        <v>14544930.950000001</v>
      </c>
      <c r="I9" s="19">
        <f t="shared" si="1"/>
        <v>14976861.879999999</v>
      </c>
      <c r="J9" s="19">
        <f t="shared" si="1"/>
        <v>13353802.940000001</v>
      </c>
      <c r="K9" s="19">
        <f t="shared" si="1"/>
        <v>15844154.799999999</v>
      </c>
      <c r="L9" s="19">
        <f t="shared" si="1"/>
        <v>14613101.039999999</v>
      </c>
      <c r="M9" s="19">
        <f t="shared" si="1"/>
        <v>13265793.74</v>
      </c>
      <c r="N9" s="19">
        <f t="shared" si="1"/>
        <v>167999916.08000001</v>
      </c>
    </row>
    <row r="10" spans="1:14" x14ac:dyDescent="0.25">
      <c r="A10" s="21" t="s">
        <v>7</v>
      </c>
      <c r="B10" s="17" t="s">
        <v>38</v>
      </c>
      <c r="C10" s="17" t="s">
        <v>39</v>
      </c>
      <c r="D10" s="17" t="s">
        <v>40</v>
      </c>
      <c r="E10" s="17" t="s">
        <v>41</v>
      </c>
      <c r="F10" s="17" t="s">
        <v>42</v>
      </c>
      <c r="G10" s="17" t="s">
        <v>43</v>
      </c>
      <c r="H10" s="17" t="s">
        <v>44</v>
      </c>
      <c r="I10" s="17" t="s">
        <v>45</v>
      </c>
      <c r="J10" s="17" t="s">
        <v>46</v>
      </c>
      <c r="K10" s="17" t="s">
        <v>47</v>
      </c>
      <c r="L10" s="17" t="s">
        <v>48</v>
      </c>
      <c r="M10" s="17" t="s">
        <v>49</v>
      </c>
      <c r="N10" s="17" t="s">
        <v>0</v>
      </c>
    </row>
    <row r="11" spans="1:14" x14ac:dyDescent="0.25">
      <c r="A11" s="18" t="s">
        <v>9</v>
      </c>
      <c r="B11" s="22">
        <f t="shared" ref="B11:N11" si="2">B3/B9</f>
        <v>0.2507762950465996</v>
      </c>
      <c r="C11" s="23">
        <f t="shared" si="2"/>
        <v>0.25632630949976787</v>
      </c>
      <c r="D11" s="23">
        <f t="shared" si="2"/>
        <v>0.2469291813104009</v>
      </c>
      <c r="E11" s="23">
        <f t="shared" si="2"/>
        <v>0.25398357260871457</v>
      </c>
      <c r="F11" s="23">
        <f t="shared" si="2"/>
        <v>0.26228405000574789</v>
      </c>
      <c r="G11" s="23">
        <f t="shared" si="2"/>
        <v>0.26183921911686947</v>
      </c>
      <c r="H11" s="23">
        <f t="shared" si="2"/>
        <v>0.24391599878994266</v>
      </c>
      <c r="I11" s="23">
        <f t="shared" si="2"/>
        <v>0.25498560717180097</v>
      </c>
      <c r="J11" s="23">
        <f t="shared" si="2"/>
        <v>0.25287204590125545</v>
      </c>
      <c r="K11" s="23">
        <f t="shared" si="2"/>
        <v>0.25787846506018736</v>
      </c>
      <c r="L11" s="23">
        <f t="shared" si="2"/>
        <v>0.25691962504900329</v>
      </c>
      <c r="M11" s="23">
        <f t="shared" si="2"/>
        <v>0.27496278560411269</v>
      </c>
      <c r="N11" s="23">
        <f t="shared" si="2"/>
        <v>0.25623359799478296</v>
      </c>
    </row>
    <row r="12" spans="1:14" x14ac:dyDescent="0.25">
      <c r="A12" s="18" t="s">
        <v>10</v>
      </c>
      <c r="B12" s="22">
        <f t="shared" ref="B12:N12" si="3">B4/B9</f>
        <v>8.1606154964738206E-2</v>
      </c>
      <c r="C12" s="23">
        <f t="shared" si="3"/>
        <v>8.3281966503808855E-2</v>
      </c>
      <c r="D12" s="23">
        <f t="shared" si="3"/>
        <v>8.1636090277719064E-2</v>
      </c>
      <c r="E12" s="23">
        <f t="shared" si="3"/>
        <v>8.0595345326795242E-2</v>
      </c>
      <c r="F12" s="23">
        <f t="shared" si="3"/>
        <v>8.4000748529904731E-2</v>
      </c>
      <c r="G12" s="23">
        <f t="shared" si="3"/>
        <v>8.3926240481906639E-2</v>
      </c>
      <c r="H12" s="23">
        <f t="shared" si="3"/>
        <v>7.7534641029010865E-2</v>
      </c>
      <c r="I12" s="23">
        <f t="shared" si="3"/>
        <v>7.892526548425377E-2</v>
      </c>
      <c r="J12" s="23">
        <f t="shared" si="3"/>
        <v>8.0482242012176936E-2</v>
      </c>
      <c r="K12" s="23">
        <f t="shared" si="3"/>
        <v>7.3664314362795802E-2</v>
      </c>
      <c r="L12" s="23">
        <f t="shared" si="3"/>
        <v>7.1144160103610701E-2</v>
      </c>
      <c r="M12" s="23">
        <f t="shared" si="3"/>
        <v>6.735952763275814E-2</v>
      </c>
      <c r="N12" s="23">
        <f t="shared" si="3"/>
        <v>7.8612724983213575E-2</v>
      </c>
    </row>
    <row r="13" spans="1:14" x14ac:dyDescent="0.25">
      <c r="A13" s="18" t="s">
        <v>1</v>
      </c>
      <c r="B13" s="22">
        <f t="shared" ref="B13:N13" si="4">B5/B9</f>
        <v>0.38274528970417182</v>
      </c>
      <c r="C13" s="23">
        <f t="shared" si="4"/>
        <v>0.39105237321327529</v>
      </c>
      <c r="D13" s="23">
        <f t="shared" si="4"/>
        <v>0.40092559445433767</v>
      </c>
      <c r="E13" s="23">
        <f t="shared" si="4"/>
        <v>0.40431610407995183</v>
      </c>
      <c r="F13" s="23">
        <f t="shared" si="4"/>
        <v>0.40046220781265907</v>
      </c>
      <c r="G13" s="23">
        <f t="shared" si="4"/>
        <v>0.4122535160760068</v>
      </c>
      <c r="H13" s="23">
        <f t="shared" si="4"/>
        <v>0.3775457703358846</v>
      </c>
      <c r="I13" s="23">
        <f t="shared" si="4"/>
        <v>0.38349013404936333</v>
      </c>
      <c r="J13" s="23">
        <f t="shared" si="4"/>
        <v>0.37785380858705403</v>
      </c>
      <c r="K13" s="23">
        <f t="shared" si="4"/>
        <v>0.3766785559302917</v>
      </c>
      <c r="L13" s="23">
        <f t="shared" si="4"/>
        <v>0.38596588804534809</v>
      </c>
      <c r="M13" s="23">
        <f t="shared" si="4"/>
        <v>0.37891619517973901</v>
      </c>
      <c r="N13" s="23">
        <f t="shared" si="4"/>
        <v>0.38924657199745433</v>
      </c>
    </row>
    <row r="14" spans="1:14" x14ac:dyDescent="0.25">
      <c r="A14" s="18" t="s">
        <v>37</v>
      </c>
      <c r="B14" s="22">
        <f t="shared" ref="B14:N14" si="5">B6/B9</f>
        <v>0.14144531387096848</v>
      </c>
      <c r="C14" s="23">
        <f t="shared" si="5"/>
        <v>0.13273295541469363</v>
      </c>
      <c r="D14" s="23">
        <f t="shared" si="5"/>
        <v>0.1317003550324243</v>
      </c>
      <c r="E14" s="23">
        <f t="shared" si="5"/>
        <v>0.1300804391905597</v>
      </c>
      <c r="F14" s="23">
        <f t="shared" si="5"/>
        <v>0.12516462065187151</v>
      </c>
      <c r="G14" s="23">
        <f t="shared" si="5"/>
        <v>0.12585413706289272</v>
      </c>
      <c r="H14" s="23">
        <f t="shared" si="5"/>
        <v>0.13994661143441178</v>
      </c>
      <c r="I14" s="23">
        <f t="shared" si="5"/>
        <v>0.13078582253707743</v>
      </c>
      <c r="J14" s="23">
        <f t="shared" si="5"/>
        <v>0.13223145555868146</v>
      </c>
      <c r="K14" s="23">
        <f t="shared" si="5"/>
        <v>0.13812000877446615</v>
      </c>
      <c r="L14" s="23">
        <f t="shared" si="5"/>
        <v>0.13726748309679793</v>
      </c>
      <c r="M14" s="23">
        <f t="shared" si="5"/>
        <v>0.13069009167332343</v>
      </c>
      <c r="N14" s="23">
        <f t="shared" si="5"/>
        <v>0.13295829082059385</v>
      </c>
    </row>
    <row r="15" spans="1:14" x14ac:dyDescent="0.25">
      <c r="A15" s="18" t="s">
        <v>2</v>
      </c>
      <c r="B15" s="22">
        <f t="shared" ref="B15:N15" si="6">B7/B9</f>
        <v>0.12156021842350367</v>
      </c>
      <c r="C15" s="23">
        <f t="shared" si="6"/>
        <v>0.11376917254372895</v>
      </c>
      <c r="D15" s="23">
        <f t="shared" si="6"/>
        <v>0.11939398396213997</v>
      </c>
      <c r="E15" s="23">
        <f t="shared" si="6"/>
        <v>0.10930182749580776</v>
      </c>
      <c r="F15" s="23">
        <f t="shared" si="6"/>
        <v>0.10691929210132829</v>
      </c>
      <c r="G15" s="23">
        <f t="shared" si="6"/>
        <v>9.6974902746645275E-2</v>
      </c>
      <c r="H15" s="23">
        <f t="shared" si="6"/>
        <v>0.14025782707479953</v>
      </c>
      <c r="I15" s="23">
        <f t="shared" si="6"/>
        <v>0.13350047466685991</v>
      </c>
      <c r="J15" s="23">
        <f t="shared" si="6"/>
        <v>0.13436636500193852</v>
      </c>
      <c r="K15" s="23">
        <f t="shared" si="6"/>
        <v>0.13404943506358574</v>
      </c>
      <c r="L15" s="23">
        <f t="shared" si="6"/>
        <v>0.12882669837476196</v>
      </c>
      <c r="M15" s="23">
        <f t="shared" si="6"/>
        <v>0.13083299077436131</v>
      </c>
      <c r="N15" s="23">
        <f t="shared" si="6"/>
        <v>0.12263101369758729</v>
      </c>
    </row>
    <row r="16" spans="1:14" x14ac:dyDescent="0.25">
      <c r="A16" s="18" t="s">
        <v>21</v>
      </c>
      <c r="B16" s="22">
        <f t="shared" ref="B16:N16" si="7">B8/B9</f>
        <v>2.1866727990018313E-2</v>
      </c>
      <c r="C16" s="23">
        <f t="shared" si="7"/>
        <v>2.28372228247254E-2</v>
      </c>
      <c r="D16" s="23">
        <f t="shared" si="7"/>
        <v>1.9414794962978005E-2</v>
      </c>
      <c r="E16" s="23">
        <f t="shared" si="7"/>
        <v>2.1722711298170872E-2</v>
      </c>
      <c r="F16" s="23">
        <f t="shared" si="7"/>
        <v>2.1169080898488509E-2</v>
      </c>
      <c r="G16" s="23">
        <f t="shared" si="7"/>
        <v>1.915198451567908E-2</v>
      </c>
      <c r="H16" s="23">
        <f t="shared" si="7"/>
        <v>2.0799151335950478E-2</v>
      </c>
      <c r="I16" s="23">
        <f t="shared" si="7"/>
        <v>1.8312696090644589E-2</v>
      </c>
      <c r="J16" s="23">
        <f t="shared" si="7"/>
        <v>2.2194082938893505E-2</v>
      </c>
      <c r="K16" s="23">
        <f t="shared" si="7"/>
        <v>1.9609220808673243E-2</v>
      </c>
      <c r="L16" s="23">
        <f t="shared" si="7"/>
        <v>1.9876145330478056E-2</v>
      </c>
      <c r="M16" s="23">
        <f t="shared" si="7"/>
        <v>1.7238409135705436E-2</v>
      </c>
      <c r="N16" s="23">
        <f t="shared" si="7"/>
        <v>2.0317800506367969E-2</v>
      </c>
    </row>
    <row r="17" spans="1:14" ht="10.8" thickBot="1" x14ac:dyDescent="0.3">
      <c r="A17" s="52" t="s">
        <v>17</v>
      </c>
      <c r="B17" s="22">
        <f t="shared" ref="B17:N17" si="8">SUM(B11:B16)</f>
        <v>1</v>
      </c>
      <c r="C17" s="27">
        <f t="shared" si="8"/>
        <v>1</v>
      </c>
      <c r="D17" s="27">
        <f t="shared" si="8"/>
        <v>1</v>
      </c>
      <c r="E17" s="27">
        <f t="shared" si="8"/>
        <v>0.99999999999999989</v>
      </c>
      <c r="F17" s="27">
        <f t="shared" si="8"/>
        <v>1</v>
      </c>
      <c r="G17" s="27">
        <f t="shared" ref="G17" si="9">SUM(G11:G16)</f>
        <v>1</v>
      </c>
      <c r="H17" s="27">
        <f t="shared" si="8"/>
        <v>0.99999999999999978</v>
      </c>
      <c r="I17" s="27">
        <f t="shared" si="8"/>
        <v>0.99999999999999989</v>
      </c>
      <c r="J17" s="27">
        <f t="shared" si="8"/>
        <v>0.99999999999999978</v>
      </c>
      <c r="K17" s="27">
        <f t="shared" si="8"/>
        <v>1.0000000000000002</v>
      </c>
      <c r="L17" s="27">
        <f t="shared" si="8"/>
        <v>1</v>
      </c>
      <c r="M17" s="27">
        <f t="shared" si="8"/>
        <v>1</v>
      </c>
      <c r="N17" s="27">
        <f t="shared" si="8"/>
        <v>1</v>
      </c>
    </row>
    <row r="18" spans="1:14" x14ac:dyDescent="0.25">
      <c r="A18" s="24" t="s">
        <v>29</v>
      </c>
      <c r="B18" s="17" t="s">
        <v>38</v>
      </c>
      <c r="C18" s="17" t="s">
        <v>39</v>
      </c>
      <c r="D18" s="17" t="s">
        <v>40</v>
      </c>
      <c r="E18" s="17" t="s">
        <v>41</v>
      </c>
      <c r="F18" s="17" t="s">
        <v>42</v>
      </c>
      <c r="G18" s="17" t="s">
        <v>43</v>
      </c>
      <c r="H18" s="17" t="s">
        <v>44</v>
      </c>
      <c r="I18" s="17" t="s">
        <v>45</v>
      </c>
      <c r="J18" s="17" t="s">
        <v>46</v>
      </c>
      <c r="K18" s="17" t="s">
        <v>47</v>
      </c>
      <c r="L18" s="17" t="s">
        <v>48</v>
      </c>
      <c r="M18" s="17" t="s">
        <v>49</v>
      </c>
      <c r="N18" s="17" t="s">
        <v>0</v>
      </c>
    </row>
    <row r="19" spans="1:14" x14ac:dyDescent="0.25">
      <c r="A19" s="18" t="s">
        <v>9</v>
      </c>
      <c r="B19" s="25">
        <v>8942</v>
      </c>
      <c r="C19" s="25">
        <v>9791</v>
      </c>
      <c r="D19" s="25">
        <v>9097</v>
      </c>
      <c r="E19" s="25">
        <v>9739</v>
      </c>
      <c r="F19" s="25">
        <v>11784</v>
      </c>
      <c r="G19" s="25">
        <v>10646</v>
      </c>
      <c r="H19" s="25">
        <v>10224</v>
      </c>
      <c r="I19" s="25">
        <v>11008</v>
      </c>
      <c r="J19" s="25">
        <v>9731</v>
      </c>
      <c r="K19" s="25">
        <v>11766</v>
      </c>
      <c r="L19" s="25">
        <v>10816</v>
      </c>
      <c r="M19" s="25">
        <v>10511</v>
      </c>
      <c r="N19" s="25">
        <f t="shared" ref="N19:N24" si="10">SUM(B19:M19)</f>
        <v>124055</v>
      </c>
    </row>
    <row r="20" spans="1:14" x14ac:dyDescent="0.25">
      <c r="A20" s="18" t="s">
        <v>10</v>
      </c>
      <c r="B20" s="25">
        <v>3040</v>
      </c>
      <c r="C20" s="25">
        <v>3320</v>
      </c>
      <c r="D20" s="25">
        <v>3147</v>
      </c>
      <c r="E20" s="25">
        <v>3221</v>
      </c>
      <c r="F20" s="25">
        <v>3936</v>
      </c>
      <c r="G20" s="25">
        <v>3564</v>
      </c>
      <c r="H20" s="25">
        <v>3391</v>
      </c>
      <c r="I20" s="25">
        <v>3552</v>
      </c>
      <c r="J20" s="25">
        <v>3230</v>
      </c>
      <c r="K20" s="25">
        <v>3511</v>
      </c>
      <c r="L20" s="25">
        <v>3129</v>
      </c>
      <c r="M20" s="25">
        <v>2692</v>
      </c>
      <c r="N20" s="25">
        <f t="shared" si="10"/>
        <v>39733</v>
      </c>
    </row>
    <row r="21" spans="1:14" x14ac:dyDescent="0.25">
      <c r="A21" s="18" t="s">
        <v>1</v>
      </c>
      <c r="B21" s="25">
        <v>12588</v>
      </c>
      <c r="C21" s="25">
        <v>13760</v>
      </c>
      <c r="D21" s="25">
        <v>13626</v>
      </c>
      <c r="E21" s="25">
        <v>14299</v>
      </c>
      <c r="F21" s="25">
        <v>16597</v>
      </c>
      <c r="G21" s="25">
        <v>15449</v>
      </c>
      <c r="H21" s="25">
        <v>14597</v>
      </c>
      <c r="I21" s="25">
        <v>15263</v>
      </c>
      <c r="J21" s="25">
        <v>13406</v>
      </c>
      <c r="K21" s="25">
        <v>15866</v>
      </c>
      <c r="L21" s="25">
        <v>14998</v>
      </c>
      <c r="M21" s="25">
        <v>13366</v>
      </c>
      <c r="N21" s="25">
        <f t="shared" si="10"/>
        <v>173815</v>
      </c>
    </row>
    <row r="22" spans="1:14" x14ac:dyDescent="0.25">
      <c r="A22" s="18" t="s">
        <v>37</v>
      </c>
      <c r="B22" s="25">
        <v>4690</v>
      </c>
      <c r="C22" s="25">
        <v>4711</v>
      </c>
      <c r="D22" s="25">
        <v>4514</v>
      </c>
      <c r="E22" s="25">
        <v>4642</v>
      </c>
      <c r="F22" s="25">
        <v>5223</v>
      </c>
      <c r="G22" s="25">
        <v>4750</v>
      </c>
      <c r="H22" s="25">
        <v>5458</v>
      </c>
      <c r="I22" s="25">
        <v>5248</v>
      </c>
      <c r="J22" s="25">
        <v>4739</v>
      </c>
      <c r="K22" s="25">
        <v>5877</v>
      </c>
      <c r="L22" s="25">
        <v>5378</v>
      </c>
      <c r="M22" s="25">
        <v>4647</v>
      </c>
      <c r="N22" s="25">
        <f t="shared" si="10"/>
        <v>59877</v>
      </c>
    </row>
    <row r="23" spans="1:14" x14ac:dyDescent="0.25">
      <c r="A23" s="18" t="s">
        <v>2</v>
      </c>
      <c r="B23" s="25">
        <v>4033</v>
      </c>
      <c r="C23" s="25">
        <v>4051</v>
      </c>
      <c r="D23" s="25">
        <v>4099</v>
      </c>
      <c r="E23" s="25">
        <v>3905</v>
      </c>
      <c r="F23" s="25">
        <v>4483</v>
      </c>
      <c r="G23" s="25">
        <v>3674</v>
      </c>
      <c r="H23" s="25">
        <v>5475</v>
      </c>
      <c r="I23" s="25">
        <v>5357</v>
      </c>
      <c r="J23" s="25">
        <v>4828</v>
      </c>
      <c r="K23" s="25">
        <v>5722</v>
      </c>
      <c r="L23" s="25">
        <v>5063</v>
      </c>
      <c r="M23" s="25">
        <v>4662</v>
      </c>
      <c r="N23" s="25">
        <f t="shared" si="10"/>
        <v>55352</v>
      </c>
    </row>
    <row r="24" spans="1:14" x14ac:dyDescent="0.25">
      <c r="A24" s="18" t="s">
        <v>21</v>
      </c>
      <c r="B24" s="25">
        <v>716</v>
      </c>
      <c r="C24" s="25">
        <v>801</v>
      </c>
      <c r="D24" s="25">
        <v>657</v>
      </c>
      <c r="E24" s="25">
        <v>761</v>
      </c>
      <c r="F24" s="25">
        <v>874</v>
      </c>
      <c r="G24" s="25">
        <v>713</v>
      </c>
      <c r="H24" s="25">
        <v>797</v>
      </c>
      <c r="I24" s="25">
        <v>724</v>
      </c>
      <c r="J24" s="25">
        <v>785</v>
      </c>
      <c r="K24" s="25">
        <v>826</v>
      </c>
      <c r="L24" s="25">
        <v>769</v>
      </c>
      <c r="M24" s="25">
        <v>607</v>
      </c>
      <c r="N24" s="25">
        <f t="shared" si="10"/>
        <v>9030</v>
      </c>
    </row>
    <row r="25" spans="1:14" x14ac:dyDescent="0.25">
      <c r="A25" s="20" t="s">
        <v>12</v>
      </c>
      <c r="B25" s="25">
        <f t="shared" ref="B25:G25" si="11">SUM(B19:B24)</f>
        <v>34009</v>
      </c>
      <c r="C25" s="25">
        <f t="shared" si="11"/>
        <v>36434</v>
      </c>
      <c r="D25" s="25">
        <f t="shared" si="11"/>
        <v>35140</v>
      </c>
      <c r="E25" s="25">
        <f t="shared" si="11"/>
        <v>36567</v>
      </c>
      <c r="F25" s="25">
        <f t="shared" si="11"/>
        <v>42897</v>
      </c>
      <c r="G25" s="25">
        <f t="shared" si="11"/>
        <v>38796</v>
      </c>
      <c r="H25" s="25">
        <f t="shared" ref="H25:M25" si="12">SUM(H19:H24)</f>
        <v>39942</v>
      </c>
      <c r="I25" s="25">
        <f t="shared" si="12"/>
        <v>41152</v>
      </c>
      <c r="J25" s="25">
        <f t="shared" si="12"/>
        <v>36719</v>
      </c>
      <c r="K25" s="25">
        <f t="shared" si="12"/>
        <v>43568</v>
      </c>
      <c r="L25" s="25">
        <f t="shared" si="12"/>
        <v>40153</v>
      </c>
      <c r="M25" s="25">
        <f t="shared" si="12"/>
        <v>36485</v>
      </c>
      <c r="N25" s="25">
        <f t="shared" ref="N25" si="13">SUM(N19:N24)</f>
        <v>461862</v>
      </c>
    </row>
    <row r="26" spans="1:14" x14ac:dyDescent="0.25">
      <c r="A26" s="21" t="s">
        <v>30</v>
      </c>
      <c r="B26" s="17" t="s">
        <v>38</v>
      </c>
      <c r="C26" s="17" t="s">
        <v>39</v>
      </c>
      <c r="D26" s="17" t="s">
        <v>40</v>
      </c>
      <c r="E26" s="17" t="s">
        <v>41</v>
      </c>
      <c r="F26" s="17" t="s">
        <v>42</v>
      </c>
      <c r="G26" s="17" t="s">
        <v>43</v>
      </c>
      <c r="H26" s="17" t="s">
        <v>44</v>
      </c>
      <c r="I26" s="17" t="s">
        <v>45</v>
      </c>
      <c r="J26" s="17" t="s">
        <v>46</v>
      </c>
      <c r="K26" s="17" t="s">
        <v>47</v>
      </c>
      <c r="L26" s="17" t="s">
        <v>48</v>
      </c>
      <c r="M26" s="17" t="s">
        <v>49</v>
      </c>
      <c r="N26" s="17" t="s">
        <v>0</v>
      </c>
    </row>
    <row r="27" spans="1:14" x14ac:dyDescent="0.25">
      <c r="A27" s="18" t="s">
        <v>9</v>
      </c>
      <c r="B27" s="23">
        <f t="shared" ref="B27:N27" si="14">B19/B25</f>
        <v>0.26293040077626512</v>
      </c>
      <c r="C27" s="23">
        <f t="shared" si="14"/>
        <v>0.26873250260745457</v>
      </c>
      <c r="D27" s="23">
        <f t="shared" si="14"/>
        <v>0.25887877063175868</v>
      </c>
      <c r="E27" s="23">
        <f t="shared" si="14"/>
        <v>0.26633303251565621</v>
      </c>
      <c r="F27" s="23">
        <f t="shared" si="14"/>
        <v>0.27470452479194352</v>
      </c>
      <c r="G27" s="23">
        <f t="shared" si="14"/>
        <v>0.27440973296216103</v>
      </c>
      <c r="H27" s="23">
        <f t="shared" si="14"/>
        <v>0.25597115817936006</v>
      </c>
      <c r="I27" s="23">
        <f t="shared" si="14"/>
        <v>0.26749611197511663</v>
      </c>
      <c r="J27" s="23">
        <f t="shared" si="14"/>
        <v>0.26501266374356602</v>
      </c>
      <c r="K27" s="23">
        <f t="shared" si="14"/>
        <v>0.27006059493206025</v>
      </c>
      <c r="L27" s="23">
        <f t="shared" si="14"/>
        <v>0.26936966104649712</v>
      </c>
      <c r="M27" s="23">
        <f t="shared" si="14"/>
        <v>0.28809099629984924</v>
      </c>
      <c r="N27" s="23">
        <f t="shared" si="14"/>
        <v>0.26859754645326961</v>
      </c>
    </row>
    <row r="28" spans="1:14" x14ac:dyDescent="0.25">
      <c r="A28" s="18" t="s">
        <v>10</v>
      </c>
      <c r="B28" s="23">
        <f t="shared" ref="B28:N28" si="15">B20/B25</f>
        <v>8.9388103149166398E-2</v>
      </c>
      <c r="C28" s="23">
        <f t="shared" si="15"/>
        <v>9.1123675687544606E-2</v>
      </c>
      <c r="D28" s="23">
        <f t="shared" si="15"/>
        <v>8.9556061468412065E-2</v>
      </c>
      <c r="E28" s="23">
        <f t="shared" si="15"/>
        <v>8.8084885279076763E-2</v>
      </c>
      <c r="F28" s="23">
        <f t="shared" si="15"/>
        <v>9.1754668158612496E-2</v>
      </c>
      <c r="G28" s="23">
        <f t="shared" si="15"/>
        <v>9.1865140736158368E-2</v>
      </c>
      <c r="H28" s="23">
        <f t="shared" si="15"/>
        <v>8.4898102248259971E-2</v>
      </c>
      <c r="I28" s="23">
        <f t="shared" si="15"/>
        <v>8.6314152410575426E-2</v>
      </c>
      <c r="J28" s="23">
        <f t="shared" si="15"/>
        <v>8.7965358533729138E-2</v>
      </c>
      <c r="K28" s="23">
        <f t="shared" si="15"/>
        <v>8.0586669114946746E-2</v>
      </c>
      <c r="L28" s="23">
        <f t="shared" si="15"/>
        <v>7.7926929494682842E-2</v>
      </c>
      <c r="M28" s="23">
        <f t="shared" si="15"/>
        <v>7.3783746745237772E-2</v>
      </c>
      <c r="N28" s="23">
        <f t="shared" si="15"/>
        <v>8.6027861136010325E-2</v>
      </c>
    </row>
    <row r="29" spans="1:14" x14ac:dyDescent="0.25">
      <c r="A29" s="18" t="s">
        <v>1</v>
      </c>
      <c r="B29" s="23">
        <f t="shared" ref="B29:N29" si="16">B21/B25</f>
        <v>0.37013731659266663</v>
      </c>
      <c r="C29" s="23">
        <f t="shared" si="16"/>
        <v>0.37766921007849813</v>
      </c>
      <c r="D29" s="23">
        <f t="shared" si="16"/>
        <v>0.38776323278315311</v>
      </c>
      <c r="E29" s="23">
        <f t="shared" si="16"/>
        <v>0.39103563322121038</v>
      </c>
      <c r="F29" s="23">
        <f t="shared" si="16"/>
        <v>0.38690351306618176</v>
      </c>
      <c r="G29" s="23">
        <f t="shared" si="16"/>
        <v>0.39821115578925664</v>
      </c>
      <c r="H29" s="23">
        <f t="shared" si="16"/>
        <v>0.3654549096189475</v>
      </c>
      <c r="I29" s="23">
        <f t="shared" si="16"/>
        <v>0.3708932737169518</v>
      </c>
      <c r="J29" s="23">
        <f t="shared" si="16"/>
        <v>0.3650970887006727</v>
      </c>
      <c r="K29" s="23">
        <f t="shared" si="16"/>
        <v>0.36416636063165625</v>
      </c>
      <c r="L29" s="23">
        <f t="shared" si="16"/>
        <v>0.37352128109979327</v>
      </c>
      <c r="M29" s="23">
        <f t="shared" si="16"/>
        <v>0.36634233246539671</v>
      </c>
      <c r="N29" s="23">
        <f t="shared" si="16"/>
        <v>0.37633535558240339</v>
      </c>
    </row>
    <row r="30" spans="1:14" x14ac:dyDescent="0.25">
      <c r="A30" s="18" t="s">
        <v>37</v>
      </c>
      <c r="B30" s="23">
        <f t="shared" ref="B30:N30" si="17">B22/B25</f>
        <v>0.13790467229262843</v>
      </c>
      <c r="C30" s="23">
        <f t="shared" si="17"/>
        <v>0.12930230004940441</v>
      </c>
      <c r="D30" s="23">
        <f t="shared" si="17"/>
        <v>0.12845759817871372</v>
      </c>
      <c r="E30" s="23">
        <f t="shared" si="17"/>
        <v>0.12694505975332951</v>
      </c>
      <c r="F30" s="23">
        <f t="shared" si="17"/>
        <v>0.12175676620742709</v>
      </c>
      <c r="G30" s="23">
        <f t="shared" si="17"/>
        <v>0.12243530260851634</v>
      </c>
      <c r="H30" s="23">
        <f t="shared" si="17"/>
        <v>0.13664813980271392</v>
      </c>
      <c r="I30" s="23">
        <f t="shared" si="17"/>
        <v>0.12752721617418353</v>
      </c>
      <c r="J30" s="23">
        <f t="shared" si="17"/>
        <v>0.12906124894468804</v>
      </c>
      <c r="K30" s="23">
        <f t="shared" si="17"/>
        <v>0.13489258171134777</v>
      </c>
      <c r="L30" s="23">
        <f t="shared" si="17"/>
        <v>0.13393768834209149</v>
      </c>
      <c r="M30" s="23">
        <f t="shared" si="17"/>
        <v>0.12736741126490339</v>
      </c>
      <c r="N30" s="23">
        <f t="shared" si="17"/>
        <v>0.12964262052301337</v>
      </c>
    </row>
    <row r="31" spans="1:14" x14ac:dyDescent="0.25">
      <c r="A31" s="18" t="s">
        <v>2</v>
      </c>
      <c r="B31" s="23">
        <f t="shared" ref="B31:N31" si="18">B23/B25</f>
        <v>0.11858625657914082</v>
      </c>
      <c r="C31" s="23">
        <f t="shared" si="18"/>
        <v>0.11118735247296481</v>
      </c>
      <c r="D31" s="23">
        <f t="shared" si="18"/>
        <v>0.11664769493454752</v>
      </c>
      <c r="E31" s="23">
        <f t="shared" si="18"/>
        <v>0.10679027538490989</v>
      </c>
      <c r="F31" s="23">
        <f t="shared" si="18"/>
        <v>0.10450614262069609</v>
      </c>
      <c r="G31" s="23">
        <f t="shared" si="18"/>
        <v>9.4700484586039801E-2</v>
      </c>
      <c r="H31" s="23">
        <f t="shared" si="18"/>
        <v>0.13707375694757398</v>
      </c>
      <c r="I31" s="23">
        <f t="shared" si="18"/>
        <v>0.130175933125972</v>
      </c>
      <c r="J31" s="23">
        <f t="shared" si="18"/>
        <v>0.13148506222936354</v>
      </c>
      <c r="K31" s="23">
        <f t="shared" si="18"/>
        <v>0.13133492471538744</v>
      </c>
      <c r="L31" s="23">
        <f t="shared" si="18"/>
        <v>0.12609269543994223</v>
      </c>
      <c r="M31" s="23">
        <f t="shared" si="18"/>
        <v>0.12777853912566808</v>
      </c>
      <c r="N31" s="23">
        <f t="shared" si="18"/>
        <v>0.11984532176277762</v>
      </c>
    </row>
    <row r="32" spans="1:14" x14ac:dyDescent="0.25">
      <c r="A32" s="18" t="s">
        <v>21</v>
      </c>
      <c r="B32" s="23">
        <f t="shared" ref="B32:N32" si="19">B24/B25</f>
        <v>2.1053250610132614E-2</v>
      </c>
      <c r="C32" s="23">
        <f t="shared" si="19"/>
        <v>2.1984959104133502E-2</v>
      </c>
      <c r="D32" s="23">
        <f t="shared" si="19"/>
        <v>1.869664200341491E-2</v>
      </c>
      <c r="E32" s="23">
        <f t="shared" si="19"/>
        <v>2.0811113845817266E-2</v>
      </c>
      <c r="F32" s="23">
        <f t="shared" si="19"/>
        <v>2.0374385155139053E-2</v>
      </c>
      <c r="G32" s="23">
        <f t="shared" si="19"/>
        <v>1.8378183317867822E-2</v>
      </c>
      <c r="H32" s="23">
        <f t="shared" si="19"/>
        <v>1.995393320314456E-2</v>
      </c>
      <c r="I32" s="23">
        <f t="shared" si="19"/>
        <v>1.7593312597200622E-2</v>
      </c>
      <c r="J32" s="23">
        <f t="shared" si="19"/>
        <v>2.1378577847980609E-2</v>
      </c>
      <c r="K32" s="23">
        <f t="shared" si="19"/>
        <v>1.8958868894601542E-2</v>
      </c>
      <c r="L32" s="23">
        <f t="shared" si="19"/>
        <v>1.9151744576993E-2</v>
      </c>
      <c r="M32" s="23">
        <f t="shared" si="19"/>
        <v>1.6636974098944771E-2</v>
      </c>
      <c r="N32" s="23">
        <f t="shared" si="19"/>
        <v>1.9551294542525688E-2</v>
      </c>
    </row>
    <row r="33" spans="1:14" ht="10.8" thickBot="1" x14ac:dyDescent="0.3">
      <c r="A33" s="26" t="s">
        <v>17</v>
      </c>
      <c r="B33" s="27">
        <f t="shared" ref="B33:N33" si="20">SUM(B27:B32)</f>
        <v>1</v>
      </c>
      <c r="C33" s="28">
        <f t="shared" si="20"/>
        <v>1.0000000000000002</v>
      </c>
      <c r="D33" s="28">
        <f t="shared" si="20"/>
        <v>1</v>
      </c>
      <c r="E33" s="28">
        <f t="shared" si="20"/>
        <v>1</v>
      </c>
      <c r="F33" s="28">
        <f t="shared" si="20"/>
        <v>1</v>
      </c>
      <c r="G33" s="28">
        <f t="shared" ref="G33" si="21">SUM(G27:G32)</f>
        <v>1</v>
      </c>
      <c r="H33" s="28">
        <f t="shared" si="20"/>
        <v>0.99999999999999989</v>
      </c>
      <c r="I33" s="28">
        <f t="shared" si="20"/>
        <v>1</v>
      </c>
      <c r="J33" s="28">
        <f t="shared" si="20"/>
        <v>1</v>
      </c>
      <c r="K33" s="28">
        <f t="shared" si="20"/>
        <v>0.99999999999999989</v>
      </c>
      <c r="L33" s="28">
        <f t="shared" si="20"/>
        <v>0.99999999999999989</v>
      </c>
      <c r="M33" s="28">
        <f t="shared" si="20"/>
        <v>1</v>
      </c>
      <c r="N33" s="28">
        <f t="shared" si="20"/>
        <v>1</v>
      </c>
    </row>
    <row r="34" spans="1:14" x14ac:dyDescent="0.25">
      <c r="A34" s="21" t="s">
        <v>11</v>
      </c>
      <c r="B34" s="17" t="s">
        <v>38</v>
      </c>
      <c r="C34" s="17" t="s">
        <v>39</v>
      </c>
      <c r="D34" s="17" t="s">
        <v>40</v>
      </c>
      <c r="E34" s="17" t="s">
        <v>41</v>
      </c>
      <c r="F34" s="17" t="s">
        <v>42</v>
      </c>
      <c r="G34" s="17" t="s">
        <v>43</v>
      </c>
      <c r="H34" s="17" t="s">
        <v>44</v>
      </c>
      <c r="I34" s="17" t="s">
        <v>45</v>
      </c>
      <c r="J34" s="17" t="s">
        <v>46</v>
      </c>
      <c r="K34" s="17" t="s">
        <v>56</v>
      </c>
      <c r="L34" s="17" t="s">
        <v>48</v>
      </c>
      <c r="M34" s="17" t="s">
        <v>49</v>
      </c>
      <c r="N34" s="17" t="s">
        <v>0</v>
      </c>
    </row>
    <row r="35" spans="1:14" x14ac:dyDescent="0.25">
      <c r="A35" s="18" t="s">
        <v>9</v>
      </c>
      <c r="B35" s="29">
        <f t="shared" ref="B35:N35" si="22">B3/B19</f>
        <v>346.92387720867816</v>
      </c>
      <c r="C35" s="29">
        <f t="shared" si="22"/>
        <v>346.80082626902259</v>
      </c>
      <c r="D35" s="29">
        <f t="shared" si="22"/>
        <v>347.11114763108714</v>
      </c>
      <c r="E35" s="29">
        <f t="shared" si="22"/>
        <v>346.90801108943424</v>
      </c>
      <c r="F35" s="29">
        <f t="shared" si="22"/>
        <v>346.99481415478618</v>
      </c>
      <c r="G35" s="29">
        <f t="shared" si="22"/>
        <v>346.89284520007516</v>
      </c>
      <c r="H35" s="29">
        <f t="shared" si="22"/>
        <v>347.00130672926446</v>
      </c>
      <c r="I35" s="29">
        <f t="shared" si="22"/>
        <v>346.91898800872093</v>
      </c>
      <c r="J35" s="29">
        <f t="shared" si="22"/>
        <v>347.01505189600249</v>
      </c>
      <c r="K35" s="29">
        <f t="shared" si="22"/>
        <v>347.26043855175931</v>
      </c>
      <c r="L35" s="29">
        <f t="shared" si="22"/>
        <v>347.11468565088757</v>
      </c>
      <c r="M35" s="29">
        <f t="shared" si="22"/>
        <v>347.02688611930358</v>
      </c>
      <c r="N35" s="29">
        <f t="shared" si="22"/>
        <v>347.00111208738053</v>
      </c>
    </row>
    <row r="36" spans="1:14" x14ac:dyDescent="0.25">
      <c r="A36" s="18" t="s">
        <v>10</v>
      </c>
      <c r="B36" s="29">
        <f t="shared" ref="B36:N36" si="23">B4/B20</f>
        <v>332.07157894736844</v>
      </c>
      <c r="C36" s="29">
        <f t="shared" si="23"/>
        <v>332.29734939759032</v>
      </c>
      <c r="D36" s="29">
        <f t="shared" si="23"/>
        <v>331.72621544327933</v>
      </c>
      <c r="E36" s="29">
        <f t="shared" si="23"/>
        <v>332.84520335299595</v>
      </c>
      <c r="F36" s="29">
        <f t="shared" si="23"/>
        <v>332.7146341463415</v>
      </c>
      <c r="G36" s="29">
        <f t="shared" si="23"/>
        <v>332.12929292929294</v>
      </c>
      <c r="H36" s="29">
        <f t="shared" si="23"/>
        <v>332.56738425243293</v>
      </c>
      <c r="I36" s="29">
        <f t="shared" si="23"/>
        <v>332.78513513513514</v>
      </c>
      <c r="J36" s="29">
        <f t="shared" si="23"/>
        <v>332.73808049535603</v>
      </c>
      <c r="K36" s="29">
        <f t="shared" si="23"/>
        <v>332.42631728852183</v>
      </c>
      <c r="L36" s="29">
        <f t="shared" si="23"/>
        <v>332.25848513902207</v>
      </c>
      <c r="M36" s="29">
        <f t="shared" si="23"/>
        <v>331.93818722139673</v>
      </c>
      <c r="N36" s="29">
        <f t="shared" si="23"/>
        <v>332.3919965771525</v>
      </c>
    </row>
    <row r="37" spans="1:14" x14ac:dyDescent="0.25">
      <c r="A37" s="18" t="s">
        <v>1</v>
      </c>
      <c r="B37" s="29">
        <f t="shared" ref="B37:N37" si="24">B5/B21</f>
        <v>376.12785351128059</v>
      </c>
      <c r="C37" s="29">
        <f t="shared" si="24"/>
        <v>376.47009302325586</v>
      </c>
      <c r="D37" s="29">
        <f t="shared" si="24"/>
        <v>376.26146044327021</v>
      </c>
      <c r="E37" s="29">
        <f t="shared" si="24"/>
        <v>376.13040422407164</v>
      </c>
      <c r="F37" s="29">
        <f t="shared" si="24"/>
        <v>376.16274447189255</v>
      </c>
      <c r="G37" s="29">
        <f t="shared" si="24"/>
        <v>376.36662308240017</v>
      </c>
      <c r="H37" s="29">
        <f t="shared" si="24"/>
        <v>376.19902445708021</v>
      </c>
      <c r="I37" s="29">
        <f t="shared" si="24"/>
        <v>376.30077769770031</v>
      </c>
      <c r="J37" s="29">
        <f t="shared" si="24"/>
        <v>376.38261226316575</v>
      </c>
      <c r="K37" s="29">
        <f t="shared" si="24"/>
        <v>376.15992373629143</v>
      </c>
      <c r="L37" s="29">
        <f t="shared" si="24"/>
        <v>376.06070942792371</v>
      </c>
      <c r="M37" s="29">
        <f t="shared" si="24"/>
        <v>376.07542196618283</v>
      </c>
      <c r="N37" s="29">
        <f t="shared" si="24"/>
        <v>376.22409705721606</v>
      </c>
    </row>
    <row r="38" spans="1:14" x14ac:dyDescent="0.25">
      <c r="A38" s="18" t="s">
        <v>37</v>
      </c>
      <c r="B38" s="29">
        <f t="shared" ref="B38:N38" si="25">B6/B22</f>
        <v>373.07667377398724</v>
      </c>
      <c r="C38" s="29">
        <f t="shared" si="25"/>
        <v>373.2326682233072</v>
      </c>
      <c r="D38" s="29">
        <f t="shared" si="25"/>
        <v>373.09525919361982</v>
      </c>
      <c r="E38" s="29">
        <f t="shared" si="25"/>
        <v>372.76053425247738</v>
      </c>
      <c r="F38" s="29">
        <f t="shared" si="25"/>
        <v>373.59873635841467</v>
      </c>
      <c r="G38" s="29">
        <f t="shared" si="25"/>
        <v>373.69818947368418</v>
      </c>
      <c r="H38" s="29">
        <f t="shared" si="25"/>
        <v>372.94133382191279</v>
      </c>
      <c r="I38" s="29">
        <f t="shared" si="25"/>
        <v>373.23955792682926</v>
      </c>
      <c r="J38" s="29">
        <f t="shared" si="25"/>
        <v>372.60873602025742</v>
      </c>
      <c r="K38" s="29">
        <f t="shared" si="25"/>
        <v>372.36596903181891</v>
      </c>
      <c r="L38" s="29">
        <f t="shared" si="25"/>
        <v>372.98319077724062</v>
      </c>
      <c r="M38" s="29">
        <f t="shared" si="25"/>
        <v>373.08108457069079</v>
      </c>
      <c r="N38" s="29">
        <f t="shared" si="25"/>
        <v>373.0477762746965</v>
      </c>
    </row>
    <row r="39" spans="1:14" x14ac:dyDescent="0.25">
      <c r="A39" s="18" t="s">
        <v>2</v>
      </c>
      <c r="B39" s="29">
        <f t="shared" ref="B39:N39" si="26">B7/B23</f>
        <v>372.85985370691793</v>
      </c>
      <c r="C39" s="29">
        <f t="shared" si="26"/>
        <v>372.02861515675141</v>
      </c>
      <c r="D39" s="29">
        <f t="shared" si="26"/>
        <v>372.47648938765548</v>
      </c>
      <c r="E39" s="29">
        <f t="shared" si="26"/>
        <v>372.331218950064</v>
      </c>
      <c r="F39" s="29">
        <f t="shared" si="26"/>
        <v>371.81865268793217</v>
      </c>
      <c r="G39" s="29">
        <f t="shared" si="26"/>
        <v>372.27794501905277</v>
      </c>
      <c r="H39" s="29">
        <f t="shared" si="26"/>
        <v>372.6101205479452</v>
      </c>
      <c r="I39" s="29">
        <f t="shared" si="26"/>
        <v>373.23467799141309</v>
      </c>
      <c r="J39" s="29">
        <f t="shared" si="26"/>
        <v>371.64497928748966</v>
      </c>
      <c r="K39" s="29">
        <f t="shared" si="26"/>
        <v>371.18140510311082</v>
      </c>
      <c r="L39" s="29">
        <f t="shared" si="26"/>
        <v>371.82649812364212</v>
      </c>
      <c r="M39" s="29">
        <f t="shared" si="26"/>
        <v>372.28731660231659</v>
      </c>
      <c r="N39" s="29">
        <f t="shared" si="26"/>
        <v>372.19974002746056</v>
      </c>
    </row>
    <row r="40" spans="1:14" x14ac:dyDescent="0.25">
      <c r="A40" s="18" t="s">
        <v>21</v>
      </c>
      <c r="B40" s="29">
        <f t="shared" ref="B40:N40" si="27">B8/B24</f>
        <v>377.79234636871507</v>
      </c>
      <c r="C40" s="29">
        <f t="shared" si="27"/>
        <v>377.68067415730332</v>
      </c>
      <c r="D40" s="29">
        <f t="shared" si="27"/>
        <v>377.8868493150685</v>
      </c>
      <c r="E40" s="29">
        <f t="shared" si="27"/>
        <v>379.71035479632064</v>
      </c>
      <c r="F40" s="29">
        <f t="shared" si="27"/>
        <v>377.60210526315791</v>
      </c>
      <c r="G40" s="29">
        <f t="shared" si="27"/>
        <v>378.85354838709679</v>
      </c>
      <c r="H40" s="29">
        <f t="shared" si="27"/>
        <v>379.57618569636134</v>
      </c>
      <c r="I40" s="29">
        <f t="shared" si="27"/>
        <v>378.82143646408838</v>
      </c>
      <c r="J40" s="29">
        <f t="shared" si="27"/>
        <v>377.54829299363053</v>
      </c>
      <c r="K40" s="29">
        <f t="shared" si="27"/>
        <v>376.13986682808718</v>
      </c>
      <c r="L40" s="29">
        <f t="shared" si="27"/>
        <v>377.70106631989597</v>
      </c>
      <c r="M40" s="29">
        <f t="shared" si="27"/>
        <v>376.74</v>
      </c>
      <c r="N40" s="29">
        <f t="shared" si="27"/>
        <v>378.00540199335558</v>
      </c>
    </row>
    <row r="41" spans="1:14" x14ac:dyDescent="0.25">
      <c r="A41" s="30" t="s">
        <v>11</v>
      </c>
      <c r="B41" s="31">
        <f t="shared" ref="B41:N41" si="28">B9/B25</f>
        <v>363.73786468287801</v>
      </c>
      <c r="C41" s="32">
        <f t="shared" si="28"/>
        <v>363.58598589229842</v>
      </c>
      <c r="D41" s="32">
        <f t="shared" si="28"/>
        <v>363.9088207171315</v>
      </c>
      <c r="E41" s="32">
        <f t="shared" si="28"/>
        <v>363.77574206251541</v>
      </c>
      <c r="F41" s="32">
        <f t="shared" si="28"/>
        <v>363.42677156910742</v>
      </c>
      <c r="G41" s="32">
        <f t="shared" si="28"/>
        <v>363.54665790287658</v>
      </c>
      <c r="H41" s="32">
        <f t="shared" si="28"/>
        <v>364.15129312503132</v>
      </c>
      <c r="I41" s="32">
        <f t="shared" si="28"/>
        <v>363.94007290046653</v>
      </c>
      <c r="J41" s="32">
        <f t="shared" si="28"/>
        <v>363.67556142596482</v>
      </c>
      <c r="K41" s="32">
        <f t="shared" si="28"/>
        <v>363.66495593095846</v>
      </c>
      <c r="L41" s="32">
        <f t="shared" si="28"/>
        <v>363.93547281647693</v>
      </c>
      <c r="M41" s="32">
        <f t="shared" si="28"/>
        <v>363.59582677812801</v>
      </c>
      <c r="N41" s="32">
        <f t="shared" si="28"/>
        <v>363.74483304536858</v>
      </c>
    </row>
  </sheetData>
  <pageMargins left="0.5" right="0.5" top="0.5" bottom="0.5" header="0.25" footer="0.25"/>
  <pageSetup scale="90" orientation="landscape" r:id="rId1"/>
  <headerFooter>
    <oddHeader>&amp;CHEARING AID PROCUREMENT DISTRIBUTION NOV 1 2015 THROUGH OCT 31 2016</oddHeader>
    <oddFooter>&amp;L&amp;8Dec 4 2013&amp;C&amp;8&amp;P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WhiteSpace="0" view="pageLayout" topLeftCell="A49" zoomScale="90" zoomScaleNormal="100" zoomScalePageLayoutView="90" workbookViewId="0">
      <selection activeCell="K16" sqref="K16"/>
    </sheetView>
  </sheetViews>
  <sheetFormatPr defaultColWidth="9.109375" defaultRowHeight="8.4" x14ac:dyDescent="0.15"/>
  <cols>
    <col min="1" max="1" width="10.5546875" style="9" customWidth="1"/>
    <col min="2" max="2" width="11.6640625" style="9" customWidth="1"/>
    <col min="3" max="3" width="11.44140625" style="9" customWidth="1"/>
    <col min="4" max="4" width="9.88671875" style="9" customWidth="1"/>
    <col min="5" max="13" width="9.109375" style="9"/>
    <col min="14" max="14" width="13.88671875" style="9" customWidth="1"/>
    <col min="15" max="16384" width="9.109375" style="9"/>
  </cols>
  <sheetData>
    <row r="1" spans="1:14" x14ac:dyDescent="0.15">
      <c r="A1" s="76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x14ac:dyDescent="0.15">
      <c r="A2" s="61" t="s">
        <v>5</v>
      </c>
      <c r="B2" s="62">
        <v>42323</v>
      </c>
      <c r="C2" s="62">
        <v>42353</v>
      </c>
      <c r="D2" s="62">
        <v>42020</v>
      </c>
      <c r="E2" s="62">
        <v>42051</v>
      </c>
      <c r="F2" s="62">
        <v>42079</v>
      </c>
      <c r="G2" s="62">
        <v>42110</v>
      </c>
      <c r="H2" s="62">
        <v>42140</v>
      </c>
      <c r="I2" s="62">
        <v>42171</v>
      </c>
      <c r="J2" s="62">
        <v>42201</v>
      </c>
      <c r="K2" s="62">
        <v>42232</v>
      </c>
      <c r="L2" s="62">
        <v>42263</v>
      </c>
      <c r="M2" s="62">
        <v>42293</v>
      </c>
      <c r="N2" s="63" t="s">
        <v>23</v>
      </c>
    </row>
    <row r="3" spans="1:14" x14ac:dyDescent="0.15">
      <c r="A3" s="64" t="s">
        <v>9</v>
      </c>
      <c r="B3" s="79">
        <v>177823.35</v>
      </c>
      <c r="C3" s="79">
        <v>209887.65</v>
      </c>
      <c r="D3" s="79">
        <v>191330.1</v>
      </c>
      <c r="E3" s="79">
        <v>188504.55</v>
      </c>
      <c r="F3" s="79">
        <v>235070.4</v>
      </c>
      <c r="G3" s="79">
        <v>201225.9</v>
      </c>
      <c r="H3" s="79">
        <v>258230.6</v>
      </c>
      <c r="I3" s="79">
        <v>241110.29</v>
      </c>
      <c r="J3" s="79">
        <v>218050.43</v>
      </c>
      <c r="K3" s="79">
        <v>269857.59000000003</v>
      </c>
      <c r="L3" s="79">
        <v>227754.64</v>
      </c>
      <c r="M3" s="79">
        <v>236271.56</v>
      </c>
      <c r="N3" s="80">
        <f t="shared" ref="N3:N8" si="0">SUM(B3:M3)</f>
        <v>2655117.06</v>
      </c>
    </row>
    <row r="4" spans="1:14" x14ac:dyDescent="0.15">
      <c r="A4" s="64" t="s">
        <v>10</v>
      </c>
      <c r="B4" s="79">
        <v>40319.22</v>
      </c>
      <c r="C4" s="79">
        <v>50867.28</v>
      </c>
      <c r="D4" s="79">
        <v>47416.98</v>
      </c>
      <c r="E4" s="79">
        <v>47121.24</v>
      </c>
      <c r="F4" s="79">
        <v>59838.06</v>
      </c>
      <c r="G4" s="79">
        <v>52937.46</v>
      </c>
      <c r="H4" s="79">
        <v>47219.82</v>
      </c>
      <c r="I4" s="79">
        <v>49290</v>
      </c>
      <c r="J4" s="79">
        <v>47712.72</v>
      </c>
      <c r="K4" s="79">
        <v>53331.78</v>
      </c>
      <c r="L4" s="79">
        <v>41600.76</v>
      </c>
      <c r="M4" s="79">
        <v>40220.639999999999</v>
      </c>
      <c r="N4" s="80">
        <f t="shared" si="0"/>
        <v>577875.96000000008</v>
      </c>
    </row>
    <row r="5" spans="1:14" x14ac:dyDescent="0.15">
      <c r="A5" s="64" t="s">
        <v>1</v>
      </c>
      <c r="B5" s="79">
        <v>519788</v>
      </c>
      <c r="C5" s="79">
        <v>561609</v>
      </c>
      <c r="D5" s="79">
        <v>571663</v>
      </c>
      <c r="E5" s="79">
        <v>590372</v>
      </c>
      <c r="F5" s="79">
        <v>716988</v>
      </c>
      <c r="G5" s="79">
        <v>621220</v>
      </c>
      <c r="H5" s="79">
        <v>628035</v>
      </c>
      <c r="I5" s="79">
        <v>649726</v>
      </c>
      <c r="J5" s="79">
        <v>566002</v>
      </c>
      <c r="K5" s="79">
        <v>681517</v>
      </c>
      <c r="L5" s="79">
        <v>642118</v>
      </c>
      <c r="M5" s="79">
        <v>582268</v>
      </c>
      <c r="N5" s="80">
        <f t="shared" si="0"/>
        <v>7331306</v>
      </c>
    </row>
    <row r="6" spans="1:14" x14ac:dyDescent="0.15">
      <c r="A6" s="64" t="s">
        <v>37</v>
      </c>
      <c r="B6" s="79">
        <v>92679.85</v>
      </c>
      <c r="C6" s="79">
        <v>99059.61</v>
      </c>
      <c r="D6" s="79">
        <v>88494.83</v>
      </c>
      <c r="E6" s="79">
        <v>92938.28</v>
      </c>
      <c r="F6" s="79">
        <v>109828.78</v>
      </c>
      <c r="G6" s="79">
        <v>95314.29</v>
      </c>
      <c r="H6" s="79">
        <v>104382.46</v>
      </c>
      <c r="I6" s="79">
        <v>108478.76</v>
      </c>
      <c r="J6" s="79">
        <v>95464.71</v>
      </c>
      <c r="K6" s="79">
        <v>109628.22</v>
      </c>
      <c r="L6" s="79">
        <v>102820.32</v>
      </c>
      <c r="M6" s="79">
        <v>91515</v>
      </c>
      <c r="N6" s="80">
        <f t="shared" si="0"/>
        <v>1190605.1100000001</v>
      </c>
    </row>
    <row r="7" spans="1:14" x14ac:dyDescent="0.15">
      <c r="A7" s="64" t="s">
        <v>2</v>
      </c>
      <c r="B7" s="79">
        <v>148250.31</v>
      </c>
      <c r="C7" s="79">
        <v>156690.84</v>
      </c>
      <c r="D7" s="79">
        <v>150925.82</v>
      </c>
      <c r="E7" s="79">
        <v>144746.79999999999</v>
      </c>
      <c r="F7" s="79">
        <v>157829.39000000001</v>
      </c>
      <c r="G7" s="79">
        <v>138547.06</v>
      </c>
      <c r="H7" s="79">
        <v>205051.57</v>
      </c>
      <c r="I7" s="79">
        <v>206045.31</v>
      </c>
      <c r="J7" s="79">
        <v>172604.79</v>
      </c>
      <c r="K7" s="79">
        <v>213099.13</v>
      </c>
      <c r="L7" s="79">
        <v>190396.71</v>
      </c>
      <c r="M7" s="79">
        <v>168724.02</v>
      </c>
      <c r="N7" s="80">
        <f t="shared" si="0"/>
        <v>2052911.75</v>
      </c>
    </row>
    <row r="8" spans="1:14" x14ac:dyDescent="0.15">
      <c r="A8" s="64" t="s">
        <v>21</v>
      </c>
      <c r="B8" s="79">
        <v>8852.74</v>
      </c>
      <c r="C8" s="79">
        <v>10322.52</v>
      </c>
      <c r="D8" s="79">
        <v>8247.23</v>
      </c>
      <c r="E8" s="79">
        <v>9840.16</v>
      </c>
      <c r="F8" s="79">
        <v>8239.98</v>
      </c>
      <c r="G8" s="79">
        <v>8825.7900000000009</v>
      </c>
      <c r="H8" s="79">
        <v>9885.6200000000008</v>
      </c>
      <c r="I8" s="79">
        <v>7877.13</v>
      </c>
      <c r="J8" s="79">
        <v>7311.5</v>
      </c>
      <c r="K8" s="79">
        <v>7151.58</v>
      </c>
      <c r="L8" s="79">
        <v>8802.9699999999993</v>
      </c>
      <c r="M8" s="79">
        <v>5930.76</v>
      </c>
      <c r="N8" s="80">
        <f t="shared" si="0"/>
        <v>101287.98000000001</v>
      </c>
    </row>
    <row r="9" spans="1:14" x14ac:dyDescent="0.15">
      <c r="A9" s="64" t="s">
        <v>17</v>
      </c>
      <c r="B9" s="79">
        <f t="shared" ref="B9:N9" si="1">SUM(B3:B8)</f>
        <v>987713.47</v>
      </c>
      <c r="C9" s="79">
        <f t="shared" si="1"/>
        <v>1088436.8999999999</v>
      </c>
      <c r="D9" s="79">
        <f t="shared" si="1"/>
        <v>1058077.96</v>
      </c>
      <c r="E9" s="79">
        <f>SUM(E3:E8)</f>
        <v>1073523.03</v>
      </c>
      <c r="F9" s="79">
        <f t="shared" si="1"/>
        <v>1287794.6099999999</v>
      </c>
      <c r="G9" s="79">
        <f t="shared" si="1"/>
        <v>1118070.5</v>
      </c>
      <c r="H9" s="79">
        <f t="shared" si="1"/>
        <v>1252805.07</v>
      </c>
      <c r="I9" s="79">
        <f t="shared" si="1"/>
        <v>1262527.49</v>
      </c>
      <c r="J9" s="79">
        <f t="shared" si="1"/>
        <v>1107146.1499999999</v>
      </c>
      <c r="K9" s="79">
        <f t="shared" si="1"/>
        <v>1334585.3000000003</v>
      </c>
      <c r="L9" s="79">
        <f t="shared" si="1"/>
        <v>1213493.3999999999</v>
      </c>
      <c r="M9" s="79">
        <f t="shared" si="1"/>
        <v>1124929.98</v>
      </c>
      <c r="N9" s="80">
        <f t="shared" si="1"/>
        <v>13909103.859999999</v>
      </c>
    </row>
    <row r="10" spans="1:14" x14ac:dyDescent="0.15">
      <c r="A10" s="61" t="s">
        <v>29</v>
      </c>
      <c r="B10" s="62">
        <v>42323</v>
      </c>
      <c r="C10" s="62">
        <v>42353</v>
      </c>
      <c r="D10" s="62">
        <v>42020</v>
      </c>
      <c r="E10" s="62">
        <v>42051</v>
      </c>
      <c r="F10" s="62">
        <v>42079</v>
      </c>
      <c r="G10" s="62">
        <v>42110</v>
      </c>
      <c r="H10" s="62">
        <v>42140</v>
      </c>
      <c r="I10" s="62">
        <v>42171</v>
      </c>
      <c r="J10" s="62">
        <v>42201</v>
      </c>
      <c r="K10" s="62">
        <v>42232</v>
      </c>
      <c r="L10" s="62">
        <v>42263</v>
      </c>
      <c r="M10" s="62">
        <v>42293</v>
      </c>
      <c r="N10" s="67" t="s">
        <v>23</v>
      </c>
    </row>
    <row r="11" spans="1:14" x14ac:dyDescent="0.15">
      <c r="A11" s="64" t="s">
        <v>9</v>
      </c>
      <c r="B11" s="68">
        <v>1198</v>
      </c>
      <c r="C11" s="68">
        <v>1413</v>
      </c>
      <c r="D11" s="68">
        <v>1286</v>
      </c>
      <c r="E11" s="68">
        <v>1261</v>
      </c>
      <c r="F11" s="68">
        <v>1575</v>
      </c>
      <c r="G11" s="68">
        <v>1345</v>
      </c>
      <c r="H11" s="68">
        <v>1613</v>
      </c>
      <c r="I11" s="68">
        <v>1507</v>
      </c>
      <c r="J11" s="68">
        <v>1357</v>
      </c>
      <c r="K11" s="68">
        <v>1688</v>
      </c>
      <c r="L11" s="68">
        <v>1425</v>
      </c>
      <c r="M11" s="68">
        <v>1474</v>
      </c>
      <c r="N11" s="69">
        <f t="shared" ref="N11:N16" si="2">SUM(B11:M11)</f>
        <v>17142</v>
      </c>
    </row>
    <row r="12" spans="1:14" x14ac:dyDescent="0.15">
      <c r="A12" s="64" t="s">
        <v>10</v>
      </c>
      <c r="B12" s="68">
        <v>407</v>
      </c>
      <c r="C12" s="68">
        <v>513</v>
      </c>
      <c r="D12" s="68">
        <v>477</v>
      </c>
      <c r="E12" s="68">
        <v>474</v>
      </c>
      <c r="F12" s="68">
        <v>600</v>
      </c>
      <c r="G12" s="68">
        <v>534</v>
      </c>
      <c r="H12" s="68">
        <v>478</v>
      </c>
      <c r="I12" s="68">
        <v>495</v>
      </c>
      <c r="J12" s="68">
        <v>484</v>
      </c>
      <c r="K12" s="68">
        <v>538</v>
      </c>
      <c r="L12" s="68">
        <v>415</v>
      </c>
      <c r="M12" s="68">
        <v>403</v>
      </c>
      <c r="N12" s="69">
        <f t="shared" si="2"/>
        <v>5818</v>
      </c>
    </row>
    <row r="13" spans="1:14" x14ac:dyDescent="0.15">
      <c r="A13" s="64" t="s">
        <v>1</v>
      </c>
      <c r="B13" s="68">
        <v>2605</v>
      </c>
      <c r="C13" s="68">
        <v>2829</v>
      </c>
      <c r="D13" s="68">
        <v>2880</v>
      </c>
      <c r="E13" s="68">
        <v>2965</v>
      </c>
      <c r="F13" s="68">
        <v>3600</v>
      </c>
      <c r="G13" s="68">
        <v>3123</v>
      </c>
      <c r="H13" s="68">
        <v>3156</v>
      </c>
      <c r="I13" s="68">
        <v>3265</v>
      </c>
      <c r="J13" s="68">
        <v>2841</v>
      </c>
      <c r="K13" s="68">
        <v>3422</v>
      </c>
      <c r="L13" s="68">
        <v>3222</v>
      </c>
      <c r="M13" s="68">
        <v>2921</v>
      </c>
      <c r="N13" s="69">
        <f t="shared" si="2"/>
        <v>36829</v>
      </c>
    </row>
    <row r="14" spans="1:14" x14ac:dyDescent="0.15">
      <c r="A14" s="64" t="s">
        <v>37</v>
      </c>
      <c r="B14" s="68">
        <v>382</v>
      </c>
      <c r="C14" s="68">
        <v>400</v>
      </c>
      <c r="D14" s="68">
        <v>361</v>
      </c>
      <c r="E14" s="68">
        <v>381</v>
      </c>
      <c r="F14" s="68">
        <v>451</v>
      </c>
      <c r="G14" s="68">
        <v>391</v>
      </c>
      <c r="H14" s="68">
        <v>434</v>
      </c>
      <c r="I14" s="68">
        <v>448</v>
      </c>
      <c r="J14" s="68">
        <v>395</v>
      </c>
      <c r="K14" s="68">
        <v>449</v>
      </c>
      <c r="L14" s="68">
        <v>424</v>
      </c>
      <c r="M14" s="68">
        <v>369</v>
      </c>
      <c r="N14" s="69">
        <f t="shared" si="2"/>
        <v>4885</v>
      </c>
    </row>
    <row r="15" spans="1:14" x14ac:dyDescent="0.15">
      <c r="A15" s="64" t="s">
        <v>2</v>
      </c>
      <c r="B15" s="68">
        <v>416</v>
      </c>
      <c r="C15" s="68">
        <v>438</v>
      </c>
      <c r="D15" s="68">
        <v>421</v>
      </c>
      <c r="E15" s="68">
        <v>408</v>
      </c>
      <c r="F15" s="68">
        <v>446</v>
      </c>
      <c r="G15" s="68">
        <v>388</v>
      </c>
      <c r="H15" s="68">
        <v>746</v>
      </c>
      <c r="I15" s="68">
        <v>753</v>
      </c>
      <c r="J15" s="68">
        <v>633</v>
      </c>
      <c r="K15" s="68">
        <v>758</v>
      </c>
      <c r="L15" s="68">
        <v>677</v>
      </c>
      <c r="M15" s="68">
        <v>601</v>
      </c>
      <c r="N15" s="69">
        <f t="shared" si="2"/>
        <v>6685</v>
      </c>
    </row>
    <row r="16" spans="1:14" x14ac:dyDescent="0.15">
      <c r="A16" s="64" t="s">
        <v>21</v>
      </c>
      <c r="B16" s="68">
        <v>76</v>
      </c>
      <c r="C16" s="68">
        <v>90</v>
      </c>
      <c r="D16" s="68">
        <v>69</v>
      </c>
      <c r="E16" s="68">
        <v>82</v>
      </c>
      <c r="F16" s="68">
        <v>68</v>
      </c>
      <c r="G16" s="68">
        <v>66</v>
      </c>
      <c r="H16" s="68">
        <v>113</v>
      </c>
      <c r="I16" s="68">
        <v>92</v>
      </c>
      <c r="J16" s="68">
        <v>85</v>
      </c>
      <c r="K16" s="68">
        <v>83</v>
      </c>
      <c r="L16" s="68">
        <v>101</v>
      </c>
      <c r="M16" s="68">
        <v>70</v>
      </c>
      <c r="N16" s="69">
        <f t="shared" si="2"/>
        <v>995</v>
      </c>
    </row>
    <row r="17" spans="1:14" x14ac:dyDescent="0.15">
      <c r="A17" s="64" t="s">
        <v>17</v>
      </c>
      <c r="B17" s="68">
        <f t="shared" ref="B17:N17" si="3">SUM(B11:B16)</f>
        <v>5084</v>
      </c>
      <c r="C17" s="68">
        <f t="shared" si="3"/>
        <v>5683</v>
      </c>
      <c r="D17" s="68">
        <f t="shared" si="3"/>
        <v>5494</v>
      </c>
      <c r="E17" s="68">
        <f t="shared" si="3"/>
        <v>5571</v>
      </c>
      <c r="F17" s="68">
        <f t="shared" si="3"/>
        <v>6740</v>
      </c>
      <c r="G17" s="68">
        <f t="shared" si="3"/>
        <v>5847</v>
      </c>
      <c r="H17" s="68">
        <f t="shared" si="3"/>
        <v>6540</v>
      </c>
      <c r="I17" s="68">
        <f t="shared" si="3"/>
        <v>6560</v>
      </c>
      <c r="J17" s="68">
        <f t="shared" si="3"/>
        <v>5795</v>
      </c>
      <c r="K17" s="68">
        <f t="shared" si="3"/>
        <v>6938</v>
      </c>
      <c r="L17" s="68">
        <f t="shared" si="3"/>
        <v>6264</v>
      </c>
      <c r="M17" s="68">
        <f t="shared" si="3"/>
        <v>5838</v>
      </c>
      <c r="N17" s="69">
        <f t="shared" si="3"/>
        <v>72354</v>
      </c>
    </row>
    <row r="18" spans="1:14" x14ac:dyDescent="0.15">
      <c r="A18" s="76" t="s">
        <v>25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</row>
    <row r="19" spans="1:14" x14ac:dyDescent="0.15">
      <c r="A19" s="61" t="s">
        <v>5</v>
      </c>
      <c r="B19" s="62">
        <v>42323</v>
      </c>
      <c r="C19" s="62">
        <v>42353</v>
      </c>
      <c r="D19" s="62">
        <v>42020</v>
      </c>
      <c r="E19" s="62">
        <v>42051</v>
      </c>
      <c r="F19" s="62">
        <v>42079</v>
      </c>
      <c r="G19" s="62">
        <v>42110</v>
      </c>
      <c r="H19" s="62">
        <v>42140</v>
      </c>
      <c r="I19" s="62">
        <v>42171</v>
      </c>
      <c r="J19" s="62">
        <v>42201</v>
      </c>
      <c r="K19" s="62">
        <v>42232</v>
      </c>
      <c r="L19" s="62">
        <v>42263</v>
      </c>
      <c r="M19" s="62">
        <v>42293</v>
      </c>
      <c r="N19" s="63" t="s">
        <v>23</v>
      </c>
    </row>
    <row r="20" spans="1:14" x14ac:dyDescent="0.15">
      <c r="A20" s="64" t="s">
        <v>9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2">
        <f t="shared" ref="N20:N25" si="4">SUM(B20:M20)</f>
        <v>0</v>
      </c>
    </row>
    <row r="21" spans="1:14" x14ac:dyDescent="0.15">
      <c r="A21" s="64" t="s">
        <v>10</v>
      </c>
      <c r="B21" s="79">
        <v>1381.73</v>
      </c>
      <c r="C21" s="79">
        <v>776.25</v>
      </c>
      <c r="D21" s="79">
        <v>259</v>
      </c>
      <c r="E21" s="79">
        <v>517.5</v>
      </c>
      <c r="F21" s="79">
        <v>258.75</v>
      </c>
      <c r="G21" s="79">
        <v>0</v>
      </c>
      <c r="H21" s="79">
        <v>517.5</v>
      </c>
      <c r="I21" s="79">
        <v>517.5</v>
      </c>
      <c r="J21" s="79">
        <v>776.25</v>
      </c>
      <c r="K21" s="79">
        <v>776.25</v>
      </c>
      <c r="L21" s="79">
        <v>0</v>
      </c>
      <c r="M21" s="79">
        <v>0</v>
      </c>
      <c r="N21" s="80">
        <f t="shared" si="4"/>
        <v>5780.73</v>
      </c>
    </row>
    <row r="22" spans="1:14" x14ac:dyDescent="0.15">
      <c r="A22" s="64" t="s">
        <v>1</v>
      </c>
      <c r="B22" s="79">
        <v>80394.16</v>
      </c>
      <c r="C22" s="79">
        <v>87591.88</v>
      </c>
      <c r="D22" s="79">
        <v>103809.72</v>
      </c>
      <c r="E22" s="79">
        <v>95841.72</v>
      </c>
      <c r="F22" s="79">
        <v>148845.88</v>
      </c>
      <c r="G22" s="79">
        <v>131406.32</v>
      </c>
      <c r="H22" s="79">
        <v>68456</v>
      </c>
      <c r="I22" s="79">
        <v>89152</v>
      </c>
      <c r="J22" s="79">
        <v>67660</v>
      </c>
      <c r="K22" s="79">
        <v>92336</v>
      </c>
      <c r="L22" s="79">
        <v>80993</v>
      </c>
      <c r="M22" s="79">
        <v>67859</v>
      </c>
      <c r="N22" s="80">
        <f t="shared" si="4"/>
        <v>1114345.68</v>
      </c>
    </row>
    <row r="23" spans="1:14" x14ac:dyDescent="0.15">
      <c r="A23" s="64" t="s">
        <v>37</v>
      </c>
      <c r="B23" s="79">
        <v>507.56</v>
      </c>
      <c r="C23" s="79">
        <v>507.56</v>
      </c>
      <c r="D23" s="79">
        <v>507.56</v>
      </c>
      <c r="E23" s="79">
        <v>0</v>
      </c>
      <c r="F23" s="79">
        <v>507.56</v>
      </c>
      <c r="G23" s="79">
        <v>0</v>
      </c>
      <c r="H23" s="79">
        <v>0</v>
      </c>
      <c r="I23" s="79">
        <v>0</v>
      </c>
      <c r="J23" s="79">
        <v>507.56</v>
      </c>
      <c r="K23" s="79">
        <v>0</v>
      </c>
      <c r="L23" s="79">
        <v>0</v>
      </c>
      <c r="M23" s="79">
        <v>0</v>
      </c>
      <c r="N23" s="80">
        <f t="shared" si="4"/>
        <v>2537.8000000000002</v>
      </c>
    </row>
    <row r="24" spans="1:14" x14ac:dyDescent="0.15">
      <c r="A24" s="64" t="s">
        <v>2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2">
        <f t="shared" si="4"/>
        <v>0</v>
      </c>
    </row>
    <row r="25" spans="1:14" x14ac:dyDescent="0.15">
      <c r="A25" s="64" t="s">
        <v>21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2">
        <f t="shared" si="4"/>
        <v>0</v>
      </c>
    </row>
    <row r="26" spans="1:14" ht="13.5" customHeight="1" x14ac:dyDescent="0.15">
      <c r="A26" s="64" t="s">
        <v>17</v>
      </c>
      <c r="B26" s="79">
        <f t="shared" ref="B26:N26" si="5">SUM(B20:B25)</f>
        <v>82283.45</v>
      </c>
      <c r="C26" s="79">
        <f t="shared" si="5"/>
        <v>88875.69</v>
      </c>
      <c r="D26" s="79">
        <f t="shared" si="5"/>
        <v>104576.28</v>
      </c>
      <c r="E26" s="79">
        <f t="shared" si="5"/>
        <v>96359.22</v>
      </c>
      <c r="F26" s="79">
        <f t="shared" si="5"/>
        <v>149612.19</v>
      </c>
      <c r="G26" s="79">
        <f t="shared" si="5"/>
        <v>131406.32</v>
      </c>
      <c r="H26" s="79">
        <f t="shared" si="5"/>
        <v>68973.5</v>
      </c>
      <c r="I26" s="79">
        <f t="shared" si="5"/>
        <v>89669.5</v>
      </c>
      <c r="J26" s="79">
        <f t="shared" si="5"/>
        <v>68943.81</v>
      </c>
      <c r="K26" s="79">
        <f t="shared" si="5"/>
        <v>93112.25</v>
      </c>
      <c r="L26" s="79">
        <f t="shared" si="5"/>
        <v>80993</v>
      </c>
      <c r="M26" s="79">
        <f t="shared" si="5"/>
        <v>67859</v>
      </c>
      <c r="N26" s="80">
        <f t="shared" si="5"/>
        <v>1122664.21</v>
      </c>
    </row>
    <row r="27" spans="1:14" x14ac:dyDescent="0.15">
      <c r="A27" s="61" t="s">
        <v>29</v>
      </c>
      <c r="B27" s="62">
        <v>42323</v>
      </c>
      <c r="C27" s="62">
        <v>42353</v>
      </c>
      <c r="D27" s="62">
        <v>42020</v>
      </c>
      <c r="E27" s="62">
        <v>42051</v>
      </c>
      <c r="F27" s="62">
        <v>42079</v>
      </c>
      <c r="G27" s="62">
        <v>42110</v>
      </c>
      <c r="H27" s="62">
        <v>42140</v>
      </c>
      <c r="I27" s="62">
        <v>42171</v>
      </c>
      <c r="J27" s="62">
        <v>42201</v>
      </c>
      <c r="K27" s="62">
        <v>42232</v>
      </c>
      <c r="L27" s="62">
        <v>42263</v>
      </c>
      <c r="M27" s="62">
        <v>42293</v>
      </c>
      <c r="N27" s="67" t="s">
        <v>23</v>
      </c>
    </row>
    <row r="28" spans="1:14" x14ac:dyDescent="0.15">
      <c r="A28" s="64" t="s">
        <v>9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4">
        <f t="shared" ref="N28:N33" si="6">SUM(B28:M28)</f>
        <v>0</v>
      </c>
    </row>
    <row r="29" spans="1:14" x14ac:dyDescent="0.15">
      <c r="A29" s="64" t="s">
        <v>10</v>
      </c>
      <c r="B29" s="68">
        <v>5</v>
      </c>
      <c r="C29" s="68">
        <v>3</v>
      </c>
      <c r="D29" s="68">
        <v>1</v>
      </c>
      <c r="E29" s="68">
        <v>2</v>
      </c>
      <c r="F29" s="68">
        <v>1</v>
      </c>
      <c r="G29" s="68">
        <v>0</v>
      </c>
      <c r="H29" s="68">
        <v>2</v>
      </c>
      <c r="I29" s="68">
        <v>2</v>
      </c>
      <c r="J29" s="68">
        <v>3</v>
      </c>
      <c r="K29" s="68">
        <v>3</v>
      </c>
      <c r="L29" s="68">
        <v>0</v>
      </c>
      <c r="M29" s="68">
        <v>0</v>
      </c>
      <c r="N29" s="69">
        <f t="shared" si="6"/>
        <v>22</v>
      </c>
    </row>
    <row r="30" spans="1:14" x14ac:dyDescent="0.15">
      <c r="A30" s="64" t="s">
        <v>1</v>
      </c>
      <c r="B30" s="68">
        <v>162</v>
      </c>
      <c r="C30" s="68">
        <v>178</v>
      </c>
      <c r="D30" s="68">
        <v>210</v>
      </c>
      <c r="E30" s="68">
        <v>195</v>
      </c>
      <c r="F30" s="68">
        <v>299</v>
      </c>
      <c r="G30" s="68">
        <v>263</v>
      </c>
      <c r="H30" s="68">
        <v>343</v>
      </c>
      <c r="I30" s="68">
        <v>443</v>
      </c>
      <c r="J30" s="68">
        <v>340</v>
      </c>
      <c r="K30" s="68">
        <v>452</v>
      </c>
      <c r="L30" s="68">
        <v>406</v>
      </c>
      <c r="M30" s="68">
        <v>339</v>
      </c>
      <c r="N30" s="69">
        <f t="shared" si="6"/>
        <v>3630</v>
      </c>
    </row>
    <row r="31" spans="1:14" x14ac:dyDescent="0.15">
      <c r="A31" s="64" t="s">
        <v>37</v>
      </c>
      <c r="B31" s="68">
        <v>1</v>
      </c>
      <c r="C31" s="85">
        <v>1</v>
      </c>
      <c r="D31" s="68">
        <v>1</v>
      </c>
      <c r="E31" s="68">
        <v>0</v>
      </c>
      <c r="F31" s="68">
        <v>1</v>
      </c>
      <c r="G31" s="68">
        <v>0</v>
      </c>
      <c r="H31" s="68">
        <v>0</v>
      </c>
      <c r="I31" s="68">
        <v>0</v>
      </c>
      <c r="J31" s="68">
        <v>1</v>
      </c>
      <c r="K31" s="68">
        <v>0</v>
      </c>
      <c r="L31" s="68">
        <v>0</v>
      </c>
      <c r="M31" s="68">
        <v>0</v>
      </c>
      <c r="N31" s="69">
        <f t="shared" si="6"/>
        <v>5</v>
      </c>
    </row>
    <row r="32" spans="1:14" x14ac:dyDescent="0.15">
      <c r="A32" s="64" t="s">
        <v>2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7">
        <f t="shared" si="6"/>
        <v>0</v>
      </c>
    </row>
    <row r="33" spans="1:14" x14ac:dyDescent="0.15">
      <c r="A33" s="64" t="s">
        <v>21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9">
        <f t="shared" si="6"/>
        <v>0</v>
      </c>
    </row>
    <row r="34" spans="1:14" x14ac:dyDescent="0.15">
      <c r="A34" s="64" t="s">
        <v>17</v>
      </c>
      <c r="B34" s="68">
        <f t="shared" ref="B34:N34" si="7">SUM(B28:B33)</f>
        <v>168</v>
      </c>
      <c r="C34" s="68">
        <f t="shared" si="7"/>
        <v>182</v>
      </c>
      <c r="D34" s="68">
        <f t="shared" si="7"/>
        <v>212</v>
      </c>
      <c r="E34" s="68">
        <f t="shared" si="7"/>
        <v>197</v>
      </c>
      <c r="F34" s="68">
        <f t="shared" si="7"/>
        <v>301</v>
      </c>
      <c r="G34" s="68">
        <f t="shared" si="7"/>
        <v>263</v>
      </c>
      <c r="H34" s="68">
        <f t="shared" si="7"/>
        <v>345</v>
      </c>
      <c r="I34" s="68">
        <f t="shared" si="7"/>
        <v>445</v>
      </c>
      <c r="J34" s="68">
        <f t="shared" si="7"/>
        <v>344</v>
      </c>
      <c r="K34" s="68">
        <f t="shared" si="7"/>
        <v>455</v>
      </c>
      <c r="L34" s="68">
        <f t="shared" si="7"/>
        <v>406</v>
      </c>
      <c r="M34" s="68">
        <f t="shared" si="7"/>
        <v>339</v>
      </c>
      <c r="N34" s="69">
        <f t="shared" si="7"/>
        <v>3657</v>
      </c>
    </row>
    <row r="35" spans="1:14" x14ac:dyDescent="0.15">
      <c r="A35" s="88" t="s">
        <v>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</row>
    <row r="36" spans="1:14" x14ac:dyDescent="0.15">
      <c r="A36" s="61" t="s">
        <v>5</v>
      </c>
      <c r="B36" s="62">
        <v>42323</v>
      </c>
      <c r="C36" s="62">
        <v>42353</v>
      </c>
      <c r="D36" s="62">
        <v>42020</v>
      </c>
      <c r="E36" s="62">
        <v>42051</v>
      </c>
      <c r="F36" s="62">
        <v>42079</v>
      </c>
      <c r="G36" s="62">
        <v>42110</v>
      </c>
      <c r="H36" s="62">
        <v>42140</v>
      </c>
      <c r="I36" s="62">
        <v>42171</v>
      </c>
      <c r="J36" s="62">
        <v>42201</v>
      </c>
      <c r="K36" s="62">
        <v>42232</v>
      </c>
      <c r="L36" s="62">
        <v>42263</v>
      </c>
      <c r="M36" s="62">
        <v>42293</v>
      </c>
      <c r="N36" s="63" t="s">
        <v>23</v>
      </c>
    </row>
    <row r="37" spans="1:14" x14ac:dyDescent="0.15">
      <c r="A37" s="64" t="s">
        <v>9</v>
      </c>
      <c r="B37" s="65">
        <v>137375.54999999999</v>
      </c>
      <c r="C37" s="65">
        <v>150965.1</v>
      </c>
      <c r="D37" s="65">
        <v>151234.20000000001</v>
      </c>
      <c r="E37" s="65">
        <v>163747.35</v>
      </c>
      <c r="F37" s="65">
        <v>180969.75</v>
      </c>
      <c r="G37" s="65">
        <v>150965.1</v>
      </c>
      <c r="H37" s="65">
        <v>162670.95000000001</v>
      </c>
      <c r="I37" s="65">
        <v>170071.2</v>
      </c>
      <c r="J37" s="65">
        <v>150292.35</v>
      </c>
      <c r="K37" s="65">
        <v>177606</v>
      </c>
      <c r="L37" s="65">
        <v>161325.45000000001</v>
      </c>
      <c r="M37" s="65">
        <v>163209.15</v>
      </c>
      <c r="N37" s="66">
        <f t="shared" ref="N37:N42" si="8">SUM(B37:M37)</f>
        <v>1920432.15</v>
      </c>
    </row>
    <row r="38" spans="1:14" x14ac:dyDescent="0.15">
      <c r="A38" s="64" t="s">
        <v>10</v>
      </c>
      <c r="B38" s="65">
        <v>69676.2</v>
      </c>
      <c r="C38" s="65">
        <v>90862.66</v>
      </c>
      <c r="D38" s="65">
        <v>81071.56</v>
      </c>
      <c r="E38" s="65">
        <v>82660.28</v>
      </c>
      <c r="F38" s="65">
        <v>93129.3</v>
      </c>
      <c r="G38" s="65">
        <v>87778.35</v>
      </c>
      <c r="H38" s="65">
        <v>85164.98</v>
      </c>
      <c r="I38" s="65">
        <v>84492.24</v>
      </c>
      <c r="J38" s="65">
        <v>76631.41</v>
      </c>
      <c r="K38" s="65">
        <v>81407.929999999993</v>
      </c>
      <c r="L38" s="65">
        <v>69676.2</v>
      </c>
      <c r="M38" s="65">
        <v>61479</v>
      </c>
      <c r="N38" s="66">
        <f t="shared" si="8"/>
        <v>964030.10999999987</v>
      </c>
    </row>
    <row r="39" spans="1:14" x14ac:dyDescent="0.15">
      <c r="A39" s="64" t="s">
        <v>1</v>
      </c>
      <c r="B39" s="65">
        <v>254581</v>
      </c>
      <c r="C39" s="65">
        <v>277205</v>
      </c>
      <c r="D39" s="65">
        <v>288384</v>
      </c>
      <c r="E39" s="65">
        <v>292713</v>
      </c>
      <c r="F39" s="65">
        <v>376405</v>
      </c>
      <c r="G39" s="65">
        <v>331228</v>
      </c>
      <c r="H39" s="65">
        <v>326332</v>
      </c>
      <c r="I39" s="65">
        <v>359334</v>
      </c>
      <c r="J39" s="65">
        <v>298575</v>
      </c>
      <c r="K39" s="65">
        <v>365839</v>
      </c>
      <c r="L39" s="65">
        <v>334179</v>
      </c>
      <c r="M39" s="65">
        <v>294483</v>
      </c>
      <c r="N39" s="66">
        <f t="shared" si="8"/>
        <v>3799258</v>
      </c>
    </row>
    <row r="40" spans="1:14" x14ac:dyDescent="0.15">
      <c r="A40" s="64" t="s">
        <v>37</v>
      </c>
      <c r="B40" s="65">
        <v>2212.23</v>
      </c>
      <c r="C40" s="65">
        <v>2134.6999999999998</v>
      </c>
      <c r="D40" s="65">
        <v>1796.66</v>
      </c>
      <c r="E40" s="65">
        <v>2140.92</v>
      </c>
      <c r="F40" s="65">
        <v>2888.31</v>
      </c>
      <c r="G40" s="65">
        <v>2253.6</v>
      </c>
      <c r="H40" s="65">
        <v>2929.68</v>
      </c>
      <c r="I40" s="65">
        <v>2253.6</v>
      </c>
      <c r="J40" s="65">
        <v>2923.46</v>
      </c>
      <c r="K40" s="65">
        <v>3789.75</v>
      </c>
      <c r="L40" s="65">
        <v>1915.56</v>
      </c>
      <c r="M40" s="65">
        <v>2366.2800000000002</v>
      </c>
      <c r="N40" s="66">
        <f t="shared" si="8"/>
        <v>29604.75</v>
      </c>
    </row>
    <row r="41" spans="1:14" x14ac:dyDescent="0.15">
      <c r="A41" s="64" t="s">
        <v>2</v>
      </c>
      <c r="B41" s="65">
        <v>164257.56</v>
      </c>
      <c r="C41" s="65">
        <v>193729.7</v>
      </c>
      <c r="D41" s="65">
        <v>183974.65</v>
      </c>
      <c r="E41" s="65">
        <v>165396.06</v>
      </c>
      <c r="F41" s="65">
        <v>221830.52</v>
      </c>
      <c r="G41" s="65">
        <v>183431.28</v>
      </c>
      <c r="H41" s="65">
        <v>220691.99</v>
      </c>
      <c r="I41" s="65">
        <v>202786.17</v>
      </c>
      <c r="J41" s="65">
        <v>177971.58</v>
      </c>
      <c r="K41" s="65">
        <v>238416.7</v>
      </c>
      <c r="L41" s="65">
        <v>215128.74</v>
      </c>
      <c r="M41" s="65">
        <v>193031.08</v>
      </c>
      <c r="N41" s="66">
        <f t="shared" si="8"/>
        <v>2360646.0300000003</v>
      </c>
    </row>
    <row r="42" spans="1:14" x14ac:dyDescent="0.15">
      <c r="A42" s="64" t="s">
        <v>21</v>
      </c>
      <c r="B42" s="65">
        <v>12166.9</v>
      </c>
      <c r="C42" s="65">
        <v>10576.04</v>
      </c>
      <c r="D42" s="65">
        <v>6550.77</v>
      </c>
      <c r="E42" s="65">
        <v>9591.7099999999991</v>
      </c>
      <c r="F42" s="65">
        <v>10504.62</v>
      </c>
      <c r="G42" s="65">
        <v>9929.14</v>
      </c>
      <c r="H42" s="65">
        <v>10760.28</v>
      </c>
      <c r="I42" s="65">
        <v>7413.99</v>
      </c>
      <c r="J42" s="65">
        <v>7866.3</v>
      </c>
      <c r="K42" s="65">
        <v>8799.91</v>
      </c>
      <c r="L42" s="65">
        <v>5976.32</v>
      </c>
      <c r="M42" s="65">
        <v>5904.9</v>
      </c>
      <c r="N42" s="66">
        <f t="shared" si="8"/>
        <v>106040.88</v>
      </c>
    </row>
    <row r="43" spans="1:14" x14ac:dyDescent="0.15">
      <c r="A43" s="64" t="s">
        <v>17</v>
      </c>
      <c r="B43" s="65">
        <f t="shared" ref="B43:N43" si="9">SUM(B37:B42)</f>
        <v>640269.44000000006</v>
      </c>
      <c r="C43" s="65">
        <f t="shared" si="9"/>
        <v>725473.20000000007</v>
      </c>
      <c r="D43" s="65">
        <f t="shared" si="9"/>
        <v>713011.84</v>
      </c>
      <c r="E43" s="65">
        <f t="shared" si="9"/>
        <v>716249.32000000007</v>
      </c>
      <c r="F43" s="65">
        <f t="shared" si="9"/>
        <v>885727.50000000012</v>
      </c>
      <c r="G43" s="65">
        <f t="shared" si="9"/>
        <v>765585.47</v>
      </c>
      <c r="H43" s="65">
        <f t="shared" si="9"/>
        <v>808549.88</v>
      </c>
      <c r="I43" s="65">
        <f t="shared" si="9"/>
        <v>826351.2</v>
      </c>
      <c r="J43" s="65">
        <f t="shared" si="9"/>
        <v>714260.1</v>
      </c>
      <c r="K43" s="65">
        <f t="shared" si="9"/>
        <v>875859.28999999992</v>
      </c>
      <c r="L43" s="65">
        <f t="shared" si="9"/>
        <v>788201.27</v>
      </c>
      <c r="M43" s="65">
        <f t="shared" si="9"/>
        <v>720473.41</v>
      </c>
      <c r="N43" s="66">
        <f t="shared" si="9"/>
        <v>9180011.9199999999</v>
      </c>
    </row>
    <row r="44" spans="1:14" x14ac:dyDescent="0.15">
      <c r="A44" s="64" t="s">
        <v>29</v>
      </c>
      <c r="B44" s="62">
        <v>42323</v>
      </c>
      <c r="C44" s="62">
        <v>42353</v>
      </c>
      <c r="D44" s="62">
        <v>42020</v>
      </c>
      <c r="E44" s="62">
        <v>42051</v>
      </c>
      <c r="F44" s="62">
        <v>42079</v>
      </c>
      <c r="G44" s="62">
        <v>42110</v>
      </c>
      <c r="H44" s="62">
        <v>42140</v>
      </c>
      <c r="I44" s="62">
        <v>42171</v>
      </c>
      <c r="J44" s="62">
        <v>42201</v>
      </c>
      <c r="K44" s="62">
        <v>42232</v>
      </c>
      <c r="L44" s="62">
        <v>42263</v>
      </c>
      <c r="M44" s="62">
        <v>42293</v>
      </c>
      <c r="N44" s="67" t="s">
        <v>23</v>
      </c>
    </row>
    <row r="45" spans="1:14" x14ac:dyDescent="0.15">
      <c r="A45" s="64" t="s">
        <v>9</v>
      </c>
      <c r="B45" s="68">
        <v>1015</v>
      </c>
      <c r="C45" s="68">
        <v>1115</v>
      </c>
      <c r="D45" s="68">
        <v>1120</v>
      </c>
      <c r="E45" s="68">
        <v>1207</v>
      </c>
      <c r="F45" s="68">
        <v>1333</v>
      </c>
      <c r="G45" s="68">
        <v>1111</v>
      </c>
      <c r="H45" s="68">
        <v>1191</v>
      </c>
      <c r="I45" s="68">
        <v>1249</v>
      </c>
      <c r="J45" s="68">
        <v>1112</v>
      </c>
      <c r="K45" s="68">
        <v>1309</v>
      </c>
      <c r="L45" s="68">
        <v>1191</v>
      </c>
      <c r="M45" s="68">
        <v>1202</v>
      </c>
      <c r="N45" s="69">
        <f t="shared" ref="N45:N50" si="10">SUM(B45:M45)</f>
        <v>14155</v>
      </c>
    </row>
    <row r="46" spans="1:14" x14ac:dyDescent="0.15">
      <c r="A46" s="64" t="s">
        <v>10</v>
      </c>
      <c r="B46" s="68">
        <v>607</v>
      </c>
      <c r="C46" s="68">
        <v>790</v>
      </c>
      <c r="D46" s="68">
        <v>705</v>
      </c>
      <c r="E46" s="68">
        <v>721</v>
      </c>
      <c r="F46" s="68">
        <v>813</v>
      </c>
      <c r="G46" s="68">
        <v>768</v>
      </c>
      <c r="H46" s="68">
        <v>742</v>
      </c>
      <c r="I46" s="68">
        <v>731</v>
      </c>
      <c r="J46" s="68">
        <v>667</v>
      </c>
      <c r="K46" s="68">
        <v>709</v>
      </c>
      <c r="L46" s="68">
        <v>604</v>
      </c>
      <c r="M46" s="68">
        <v>538</v>
      </c>
      <c r="N46" s="69">
        <f t="shared" si="10"/>
        <v>8395</v>
      </c>
    </row>
    <row r="47" spans="1:14" x14ac:dyDescent="0.15">
      <c r="A47" s="64" t="s">
        <v>1</v>
      </c>
      <c r="B47" s="68">
        <v>2021</v>
      </c>
      <c r="C47" s="68">
        <v>2194</v>
      </c>
      <c r="D47" s="68">
        <v>2253</v>
      </c>
      <c r="E47" s="68">
        <v>2324</v>
      </c>
      <c r="F47" s="68">
        <v>2884</v>
      </c>
      <c r="G47" s="68">
        <v>2564</v>
      </c>
      <c r="H47" s="68">
        <v>2640</v>
      </c>
      <c r="I47" s="68">
        <v>2797</v>
      </c>
      <c r="J47" s="68">
        <v>2372</v>
      </c>
      <c r="K47" s="68">
        <v>2823</v>
      </c>
      <c r="L47" s="68">
        <v>2598</v>
      </c>
      <c r="M47" s="68">
        <v>2350</v>
      </c>
      <c r="N47" s="69">
        <f t="shared" si="10"/>
        <v>29820</v>
      </c>
    </row>
    <row r="48" spans="1:14" x14ac:dyDescent="0.15">
      <c r="A48" s="64" t="s">
        <v>37</v>
      </c>
      <c r="B48" s="68">
        <v>16</v>
      </c>
      <c r="C48" s="68">
        <v>15</v>
      </c>
      <c r="D48" s="68">
        <v>13</v>
      </c>
      <c r="E48" s="68">
        <v>19</v>
      </c>
      <c r="F48" s="68">
        <v>21</v>
      </c>
      <c r="G48" s="68">
        <v>20</v>
      </c>
      <c r="H48" s="68">
        <v>26</v>
      </c>
      <c r="I48" s="68">
        <v>19</v>
      </c>
      <c r="J48" s="68">
        <v>22</v>
      </c>
      <c r="K48" s="68">
        <v>30</v>
      </c>
      <c r="L48" s="68">
        <v>17</v>
      </c>
      <c r="M48" s="68">
        <v>21</v>
      </c>
      <c r="N48" s="69">
        <f t="shared" si="10"/>
        <v>239</v>
      </c>
    </row>
    <row r="49" spans="1:14" x14ac:dyDescent="0.15">
      <c r="A49" s="64" t="s">
        <v>2</v>
      </c>
      <c r="B49" s="68">
        <v>607</v>
      </c>
      <c r="C49" s="68">
        <v>714</v>
      </c>
      <c r="D49" s="68">
        <v>676</v>
      </c>
      <c r="E49" s="68">
        <v>608</v>
      </c>
      <c r="F49" s="68">
        <v>827</v>
      </c>
      <c r="G49" s="68">
        <v>678</v>
      </c>
      <c r="H49" s="68">
        <v>816</v>
      </c>
      <c r="I49" s="68">
        <v>759</v>
      </c>
      <c r="J49" s="68">
        <v>664</v>
      </c>
      <c r="K49" s="68">
        <v>888</v>
      </c>
      <c r="L49" s="68">
        <v>795</v>
      </c>
      <c r="M49" s="68">
        <v>714</v>
      </c>
      <c r="N49" s="69">
        <f t="shared" si="10"/>
        <v>8746</v>
      </c>
    </row>
    <row r="50" spans="1:14" x14ac:dyDescent="0.15">
      <c r="A50" s="64" t="s">
        <v>21</v>
      </c>
      <c r="B50" s="68">
        <v>94</v>
      </c>
      <c r="C50" s="68">
        <v>81</v>
      </c>
      <c r="D50" s="68">
        <v>51</v>
      </c>
      <c r="E50" s="68">
        <v>73</v>
      </c>
      <c r="F50" s="68">
        <v>81</v>
      </c>
      <c r="G50" s="68">
        <v>77</v>
      </c>
      <c r="H50" s="68">
        <v>82</v>
      </c>
      <c r="I50" s="68">
        <v>57</v>
      </c>
      <c r="J50" s="68">
        <v>60</v>
      </c>
      <c r="K50" s="68">
        <v>67</v>
      </c>
      <c r="L50" s="68">
        <v>45</v>
      </c>
      <c r="M50" s="68">
        <v>45</v>
      </c>
      <c r="N50" s="69">
        <f t="shared" si="10"/>
        <v>813</v>
      </c>
    </row>
    <row r="51" spans="1:14" x14ac:dyDescent="0.15">
      <c r="A51" s="64" t="s">
        <v>17</v>
      </c>
      <c r="B51" s="68">
        <f>SUM(B45:B50)</f>
        <v>4360</v>
      </c>
      <c r="C51" s="68">
        <f>SUM(C45:C50)</f>
        <v>4909</v>
      </c>
      <c r="D51" s="68">
        <f>SUM(D45:D50)</f>
        <v>4818</v>
      </c>
      <c r="E51" s="68">
        <f>SUM(E45:E50)</f>
        <v>4952</v>
      </c>
      <c r="F51" s="68">
        <f>SUM(F46:F50)</f>
        <v>4626</v>
      </c>
      <c r="G51" s="68">
        <f t="shared" ref="G51:N51" si="11">SUM(G45:G50)</f>
        <v>5218</v>
      </c>
      <c r="H51" s="68">
        <f t="shared" si="11"/>
        <v>5497</v>
      </c>
      <c r="I51" s="68">
        <f t="shared" si="11"/>
        <v>5612</v>
      </c>
      <c r="J51" s="68">
        <f t="shared" si="11"/>
        <v>4897</v>
      </c>
      <c r="K51" s="68">
        <f t="shared" si="11"/>
        <v>5826</v>
      </c>
      <c r="L51" s="68">
        <f t="shared" si="11"/>
        <v>5250</v>
      </c>
      <c r="M51" s="68">
        <f t="shared" si="11"/>
        <v>4870</v>
      </c>
      <c r="N51" s="69">
        <f t="shared" si="11"/>
        <v>62168</v>
      </c>
    </row>
    <row r="52" spans="1:14" ht="4.5" customHeight="1" x14ac:dyDescent="0.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</row>
    <row r="53" spans="1:14" x14ac:dyDescent="0.15">
      <c r="A53" s="58" t="s">
        <v>27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60"/>
    </row>
    <row r="54" spans="1:14" x14ac:dyDescent="0.15">
      <c r="A54" s="61" t="s">
        <v>6</v>
      </c>
      <c r="B54" s="62">
        <v>42323</v>
      </c>
      <c r="C54" s="62">
        <v>42353</v>
      </c>
      <c r="D54" s="62">
        <v>42020</v>
      </c>
      <c r="E54" s="62">
        <v>42051</v>
      </c>
      <c r="F54" s="62">
        <v>42079</v>
      </c>
      <c r="G54" s="62">
        <v>42110</v>
      </c>
      <c r="H54" s="62">
        <v>42140</v>
      </c>
      <c r="I54" s="62">
        <v>42171</v>
      </c>
      <c r="J54" s="62">
        <v>42201</v>
      </c>
      <c r="K54" s="62">
        <v>42232</v>
      </c>
      <c r="L54" s="62">
        <v>42263</v>
      </c>
      <c r="M54" s="62">
        <v>42293</v>
      </c>
      <c r="N54" s="63" t="s">
        <v>23</v>
      </c>
    </row>
    <row r="55" spans="1:14" x14ac:dyDescent="0.15">
      <c r="A55" s="64" t="s">
        <v>9</v>
      </c>
      <c r="B55" s="65">
        <f t="shared" ref="B55:M55" si="12">B3+B20+B37</f>
        <v>315198.90000000002</v>
      </c>
      <c r="C55" s="65">
        <f t="shared" si="12"/>
        <v>360852.75</v>
      </c>
      <c r="D55" s="65">
        <f t="shared" si="12"/>
        <v>342564.30000000005</v>
      </c>
      <c r="E55" s="65">
        <f t="shared" si="12"/>
        <v>352251.9</v>
      </c>
      <c r="F55" s="65">
        <f t="shared" si="12"/>
        <v>416040.15</v>
      </c>
      <c r="G55" s="65">
        <f t="shared" si="12"/>
        <v>352191</v>
      </c>
      <c r="H55" s="65">
        <f t="shared" si="12"/>
        <v>420901.55000000005</v>
      </c>
      <c r="I55" s="65">
        <f t="shared" si="12"/>
        <v>411181.49</v>
      </c>
      <c r="J55" s="65">
        <f t="shared" si="12"/>
        <v>368342.78</v>
      </c>
      <c r="K55" s="65">
        <f t="shared" si="12"/>
        <v>447463.59</v>
      </c>
      <c r="L55" s="65">
        <f t="shared" si="12"/>
        <v>389080.09</v>
      </c>
      <c r="M55" s="65">
        <f t="shared" si="12"/>
        <v>399480.70999999996</v>
      </c>
      <c r="N55" s="66">
        <f t="shared" ref="N55:N60" si="13">SUM(B55:M55)</f>
        <v>4575549.21</v>
      </c>
    </row>
    <row r="56" spans="1:14" x14ac:dyDescent="0.15">
      <c r="A56" s="64" t="s">
        <v>10</v>
      </c>
      <c r="B56" s="65">
        <f t="shared" ref="B56:M56" si="14">B4+B21+B38</f>
        <v>111377.15</v>
      </c>
      <c r="C56" s="65">
        <f t="shared" si="14"/>
        <v>142506.19</v>
      </c>
      <c r="D56" s="65">
        <f t="shared" si="14"/>
        <v>128747.54000000001</v>
      </c>
      <c r="E56" s="65">
        <f t="shared" si="14"/>
        <v>130299.01999999999</v>
      </c>
      <c r="F56" s="65">
        <f t="shared" si="14"/>
        <v>153226.10999999999</v>
      </c>
      <c r="G56" s="65">
        <f t="shared" si="14"/>
        <v>140715.81</v>
      </c>
      <c r="H56" s="65">
        <f t="shared" si="14"/>
        <v>132902.29999999999</v>
      </c>
      <c r="I56" s="65">
        <f t="shared" si="14"/>
        <v>134299.74</v>
      </c>
      <c r="J56" s="65">
        <f t="shared" si="14"/>
        <v>125120.38</v>
      </c>
      <c r="K56" s="65">
        <f t="shared" si="14"/>
        <v>135515.96</v>
      </c>
      <c r="L56" s="65">
        <f t="shared" si="14"/>
        <v>111276.95999999999</v>
      </c>
      <c r="M56" s="65">
        <f t="shared" si="14"/>
        <v>101699.64</v>
      </c>
      <c r="N56" s="66">
        <f t="shared" si="13"/>
        <v>1547686.8</v>
      </c>
    </row>
    <row r="57" spans="1:14" x14ac:dyDescent="0.15">
      <c r="A57" s="64" t="s">
        <v>1</v>
      </c>
      <c r="B57" s="65">
        <f>B5+B22+B39</f>
        <v>854763.16</v>
      </c>
      <c r="C57" s="65">
        <f>C5+C39+C22</f>
        <v>926405.88</v>
      </c>
      <c r="D57" s="65">
        <f t="shared" ref="D57:M57" si="15">D5+D22+D39</f>
        <v>963856.72</v>
      </c>
      <c r="E57" s="65">
        <f t="shared" si="15"/>
        <v>978926.72</v>
      </c>
      <c r="F57" s="65">
        <f t="shared" si="15"/>
        <v>1242238.8799999999</v>
      </c>
      <c r="G57" s="65">
        <f t="shared" si="15"/>
        <v>1083854.32</v>
      </c>
      <c r="H57" s="65">
        <f t="shared" si="15"/>
        <v>1022823</v>
      </c>
      <c r="I57" s="65">
        <f t="shared" si="15"/>
        <v>1098212</v>
      </c>
      <c r="J57" s="65">
        <f t="shared" si="15"/>
        <v>932237</v>
      </c>
      <c r="K57" s="65">
        <f t="shared" si="15"/>
        <v>1139692</v>
      </c>
      <c r="L57" s="65">
        <f t="shared" si="15"/>
        <v>1057290</v>
      </c>
      <c r="M57" s="65">
        <f t="shared" si="15"/>
        <v>944610</v>
      </c>
      <c r="N57" s="66">
        <f t="shared" si="13"/>
        <v>12244909.68</v>
      </c>
    </row>
    <row r="58" spans="1:14" x14ac:dyDescent="0.15">
      <c r="A58" s="64" t="s">
        <v>37</v>
      </c>
      <c r="B58" s="65">
        <f>B6+B23+B40</f>
        <v>95399.64</v>
      </c>
      <c r="C58" s="65">
        <f>C6+C23+C40</f>
        <v>101701.87</v>
      </c>
      <c r="D58" s="65">
        <f t="shared" ref="D58:M58" si="16">D6+D23+D40</f>
        <v>90799.05</v>
      </c>
      <c r="E58" s="65">
        <f t="shared" si="16"/>
        <v>95079.2</v>
      </c>
      <c r="F58" s="65">
        <f t="shared" si="16"/>
        <v>113224.65</v>
      </c>
      <c r="G58" s="65">
        <f t="shared" si="16"/>
        <v>97567.89</v>
      </c>
      <c r="H58" s="65">
        <f t="shared" si="16"/>
        <v>107312.14</v>
      </c>
      <c r="I58" s="65">
        <f t="shared" si="16"/>
        <v>110732.36</v>
      </c>
      <c r="J58" s="65">
        <f t="shared" si="16"/>
        <v>98895.73000000001</v>
      </c>
      <c r="K58" s="65">
        <f t="shared" si="16"/>
        <v>113417.97</v>
      </c>
      <c r="L58" s="65">
        <f t="shared" si="16"/>
        <v>104735.88</v>
      </c>
      <c r="M58" s="65">
        <f t="shared" si="16"/>
        <v>93881.279999999999</v>
      </c>
      <c r="N58" s="66">
        <f t="shared" si="13"/>
        <v>1222747.6599999999</v>
      </c>
    </row>
    <row r="59" spans="1:14" x14ac:dyDescent="0.15">
      <c r="A59" s="64" t="s">
        <v>2</v>
      </c>
      <c r="B59" s="65">
        <f>B7+B24+B41</f>
        <v>312507.87</v>
      </c>
      <c r="C59" s="65">
        <f>C7+C24+C41</f>
        <v>350420.54000000004</v>
      </c>
      <c r="D59" s="65">
        <f t="shared" ref="D59:M59" si="17">D7+D24+D41</f>
        <v>334900.46999999997</v>
      </c>
      <c r="E59" s="65">
        <f t="shared" si="17"/>
        <v>310142.86</v>
      </c>
      <c r="F59" s="65">
        <f t="shared" si="17"/>
        <v>379659.91000000003</v>
      </c>
      <c r="G59" s="65">
        <f t="shared" si="17"/>
        <v>321978.33999999997</v>
      </c>
      <c r="H59" s="65">
        <f t="shared" si="17"/>
        <v>425743.56</v>
      </c>
      <c r="I59" s="65">
        <f t="shared" si="17"/>
        <v>408831.48</v>
      </c>
      <c r="J59" s="65">
        <f t="shared" si="17"/>
        <v>350576.37</v>
      </c>
      <c r="K59" s="65">
        <f t="shared" si="17"/>
        <v>451515.83</v>
      </c>
      <c r="L59" s="65">
        <f t="shared" si="17"/>
        <v>405525.44999999995</v>
      </c>
      <c r="M59" s="65">
        <f t="shared" si="17"/>
        <v>361755.1</v>
      </c>
      <c r="N59" s="66">
        <f t="shared" si="13"/>
        <v>4413557.7799999993</v>
      </c>
    </row>
    <row r="60" spans="1:14" x14ac:dyDescent="0.15">
      <c r="A60" s="64" t="s">
        <v>21</v>
      </c>
      <c r="B60" s="65">
        <f>B8+B25+B42</f>
        <v>21019.64</v>
      </c>
      <c r="C60" s="65">
        <f>C8+C25+C42</f>
        <v>20898.560000000001</v>
      </c>
      <c r="D60" s="65">
        <f>D8+D25+D42</f>
        <v>14798</v>
      </c>
      <c r="E60" s="65">
        <f>E8+E25+E42</f>
        <v>19431.87</v>
      </c>
      <c r="F60" s="65">
        <f>F8+F25+F42</f>
        <v>18744.599999999999</v>
      </c>
      <c r="G60" s="65">
        <f>G8+G25+G42</f>
        <v>18754.93</v>
      </c>
      <c r="H60" s="65">
        <f>H8+H25+H42</f>
        <v>20645.900000000001</v>
      </c>
      <c r="I60" s="65">
        <f>+I8+I25+I42</f>
        <v>15291.119999999999</v>
      </c>
      <c r="J60" s="65">
        <f>J8+J25+J42</f>
        <v>15177.8</v>
      </c>
      <c r="K60" s="65">
        <f>K8+K25+K42</f>
        <v>15951.49</v>
      </c>
      <c r="L60" s="65">
        <f>L8+L25+L42</f>
        <v>14779.289999999999</v>
      </c>
      <c r="M60" s="65">
        <f>M8+M25+M42</f>
        <v>11835.66</v>
      </c>
      <c r="N60" s="66">
        <f t="shared" si="13"/>
        <v>207328.85999999996</v>
      </c>
    </row>
    <row r="61" spans="1:14" x14ac:dyDescent="0.15">
      <c r="A61" s="64" t="s">
        <v>17</v>
      </c>
      <c r="B61" s="65">
        <f t="shared" ref="B61:N61" si="18">SUM(B55:B60)</f>
        <v>1710266.3599999996</v>
      </c>
      <c r="C61" s="65">
        <f t="shared" si="18"/>
        <v>1902785.79</v>
      </c>
      <c r="D61" s="65">
        <f t="shared" si="18"/>
        <v>1875666.08</v>
      </c>
      <c r="E61" s="65">
        <f t="shared" si="18"/>
        <v>1886131.5700000003</v>
      </c>
      <c r="F61" s="65">
        <f t="shared" si="18"/>
        <v>2323134.2999999998</v>
      </c>
      <c r="G61" s="65">
        <f t="shared" ref="G61" si="19">SUM(G55:G60)</f>
        <v>2015062.2899999998</v>
      </c>
      <c r="H61" s="65">
        <f t="shared" si="18"/>
        <v>2130328.4499999997</v>
      </c>
      <c r="I61" s="65">
        <f t="shared" si="18"/>
        <v>2178548.1900000004</v>
      </c>
      <c r="J61" s="65">
        <f t="shared" si="18"/>
        <v>1890350.0600000003</v>
      </c>
      <c r="K61" s="65">
        <f t="shared" si="18"/>
        <v>2303556.8400000003</v>
      </c>
      <c r="L61" s="65">
        <f t="shared" si="18"/>
        <v>2082687.6700000002</v>
      </c>
      <c r="M61" s="65">
        <f t="shared" si="18"/>
        <v>1913262.39</v>
      </c>
      <c r="N61" s="66">
        <f t="shared" si="18"/>
        <v>24211779.989999995</v>
      </c>
    </row>
    <row r="62" spans="1:14" x14ac:dyDescent="0.15">
      <c r="A62" s="61" t="s">
        <v>12</v>
      </c>
      <c r="B62" s="62">
        <v>42323</v>
      </c>
      <c r="C62" s="62">
        <v>42353</v>
      </c>
      <c r="D62" s="62">
        <v>42020</v>
      </c>
      <c r="E62" s="62">
        <v>42051</v>
      </c>
      <c r="F62" s="62">
        <v>42079</v>
      </c>
      <c r="G62" s="62">
        <v>42110</v>
      </c>
      <c r="H62" s="62">
        <v>42140</v>
      </c>
      <c r="I62" s="62">
        <v>42171</v>
      </c>
      <c r="J62" s="62">
        <v>42201</v>
      </c>
      <c r="K62" s="62">
        <v>42232</v>
      </c>
      <c r="L62" s="62">
        <v>42263</v>
      </c>
      <c r="M62" s="62">
        <v>42293</v>
      </c>
      <c r="N62" s="67" t="s">
        <v>23</v>
      </c>
    </row>
    <row r="63" spans="1:14" x14ac:dyDescent="0.15">
      <c r="A63" s="64" t="s">
        <v>9</v>
      </c>
      <c r="B63" s="68">
        <f t="shared" ref="B63:M63" si="20">B11+B28+B45</f>
        <v>2213</v>
      </c>
      <c r="C63" s="68">
        <f t="shared" si="20"/>
        <v>2528</v>
      </c>
      <c r="D63" s="68">
        <f t="shared" si="20"/>
        <v>2406</v>
      </c>
      <c r="E63" s="68">
        <f t="shared" si="20"/>
        <v>2468</v>
      </c>
      <c r="F63" s="68">
        <f t="shared" si="20"/>
        <v>2908</v>
      </c>
      <c r="G63" s="68">
        <f t="shared" si="20"/>
        <v>2456</v>
      </c>
      <c r="H63" s="68">
        <f t="shared" si="20"/>
        <v>2804</v>
      </c>
      <c r="I63" s="68">
        <f t="shared" si="20"/>
        <v>2756</v>
      </c>
      <c r="J63" s="68">
        <f t="shared" si="20"/>
        <v>2469</v>
      </c>
      <c r="K63" s="68">
        <f t="shared" si="20"/>
        <v>2997</v>
      </c>
      <c r="L63" s="68">
        <f t="shared" si="20"/>
        <v>2616</v>
      </c>
      <c r="M63" s="68">
        <f t="shared" si="20"/>
        <v>2676</v>
      </c>
      <c r="N63" s="69">
        <f t="shared" ref="N63:N68" si="21">SUM(B63:M63)</f>
        <v>31297</v>
      </c>
    </row>
    <row r="64" spans="1:14" x14ac:dyDescent="0.15">
      <c r="A64" s="64" t="s">
        <v>10</v>
      </c>
      <c r="B64" s="68">
        <f t="shared" ref="B64:M64" si="22">B12+B29+B46</f>
        <v>1019</v>
      </c>
      <c r="C64" s="68">
        <f t="shared" si="22"/>
        <v>1306</v>
      </c>
      <c r="D64" s="68">
        <f t="shared" si="22"/>
        <v>1183</v>
      </c>
      <c r="E64" s="68">
        <f t="shared" si="22"/>
        <v>1197</v>
      </c>
      <c r="F64" s="68">
        <f t="shared" si="22"/>
        <v>1414</v>
      </c>
      <c r="G64" s="68">
        <f t="shared" si="22"/>
        <v>1302</v>
      </c>
      <c r="H64" s="68">
        <f t="shared" si="22"/>
        <v>1222</v>
      </c>
      <c r="I64" s="68">
        <f t="shared" si="22"/>
        <v>1228</v>
      </c>
      <c r="J64" s="68">
        <f t="shared" si="22"/>
        <v>1154</v>
      </c>
      <c r="K64" s="68">
        <f t="shared" si="22"/>
        <v>1250</v>
      </c>
      <c r="L64" s="68">
        <f t="shared" si="22"/>
        <v>1019</v>
      </c>
      <c r="M64" s="68">
        <f t="shared" si="22"/>
        <v>941</v>
      </c>
      <c r="N64" s="69">
        <f t="shared" si="21"/>
        <v>14235</v>
      </c>
    </row>
    <row r="65" spans="1:14" x14ac:dyDescent="0.15">
      <c r="A65" s="64" t="s">
        <v>1</v>
      </c>
      <c r="B65" s="68">
        <f t="shared" ref="B65:M65" si="23">B13+B30+B47</f>
        <v>4788</v>
      </c>
      <c r="C65" s="68">
        <f t="shared" si="23"/>
        <v>5201</v>
      </c>
      <c r="D65" s="68">
        <f t="shared" si="23"/>
        <v>5343</v>
      </c>
      <c r="E65" s="68">
        <f t="shared" si="23"/>
        <v>5484</v>
      </c>
      <c r="F65" s="68">
        <f t="shared" si="23"/>
        <v>6783</v>
      </c>
      <c r="G65" s="68">
        <f t="shared" si="23"/>
        <v>5950</v>
      </c>
      <c r="H65" s="68">
        <f t="shared" si="23"/>
        <v>6139</v>
      </c>
      <c r="I65" s="68">
        <f t="shared" si="23"/>
        <v>6505</v>
      </c>
      <c r="J65" s="68">
        <f t="shared" si="23"/>
        <v>5553</v>
      </c>
      <c r="K65" s="68">
        <f t="shared" si="23"/>
        <v>6697</v>
      </c>
      <c r="L65" s="68">
        <f t="shared" si="23"/>
        <v>6226</v>
      </c>
      <c r="M65" s="68">
        <f t="shared" si="23"/>
        <v>5610</v>
      </c>
      <c r="N65" s="69">
        <f t="shared" si="21"/>
        <v>70279</v>
      </c>
    </row>
    <row r="66" spans="1:14" x14ac:dyDescent="0.15">
      <c r="A66" s="64" t="s">
        <v>37</v>
      </c>
      <c r="B66" s="68">
        <f t="shared" ref="B66:M66" si="24">B14+B31+B48</f>
        <v>399</v>
      </c>
      <c r="C66" s="68">
        <f t="shared" si="24"/>
        <v>416</v>
      </c>
      <c r="D66" s="68">
        <f t="shared" si="24"/>
        <v>375</v>
      </c>
      <c r="E66" s="68">
        <f t="shared" si="24"/>
        <v>400</v>
      </c>
      <c r="F66" s="68">
        <f t="shared" si="24"/>
        <v>473</v>
      </c>
      <c r="G66" s="68">
        <f t="shared" si="24"/>
        <v>411</v>
      </c>
      <c r="H66" s="68">
        <f t="shared" si="24"/>
        <v>460</v>
      </c>
      <c r="I66" s="68">
        <f t="shared" si="24"/>
        <v>467</v>
      </c>
      <c r="J66" s="68">
        <f t="shared" si="24"/>
        <v>418</v>
      </c>
      <c r="K66" s="68">
        <f t="shared" si="24"/>
        <v>479</v>
      </c>
      <c r="L66" s="68">
        <f t="shared" si="24"/>
        <v>441</v>
      </c>
      <c r="M66" s="68">
        <f t="shared" si="24"/>
        <v>390</v>
      </c>
      <c r="N66" s="69">
        <f t="shared" si="21"/>
        <v>5129</v>
      </c>
    </row>
    <row r="67" spans="1:14" x14ac:dyDescent="0.15">
      <c r="A67" s="64" t="s">
        <v>2</v>
      </c>
      <c r="B67" s="68">
        <f t="shared" ref="B67:M67" si="25">B15+B32+B49</f>
        <v>1023</v>
      </c>
      <c r="C67" s="68">
        <f t="shared" si="25"/>
        <v>1152</v>
      </c>
      <c r="D67" s="68">
        <f t="shared" si="25"/>
        <v>1097</v>
      </c>
      <c r="E67" s="68">
        <f t="shared" si="25"/>
        <v>1016</v>
      </c>
      <c r="F67" s="68">
        <f t="shared" si="25"/>
        <v>1273</v>
      </c>
      <c r="G67" s="68">
        <f t="shared" si="25"/>
        <v>1066</v>
      </c>
      <c r="H67" s="68">
        <f t="shared" si="25"/>
        <v>1562</v>
      </c>
      <c r="I67" s="68">
        <f t="shared" si="25"/>
        <v>1512</v>
      </c>
      <c r="J67" s="68">
        <f t="shared" si="25"/>
        <v>1297</v>
      </c>
      <c r="K67" s="68">
        <f t="shared" si="25"/>
        <v>1646</v>
      </c>
      <c r="L67" s="68">
        <f t="shared" si="25"/>
        <v>1472</v>
      </c>
      <c r="M67" s="68">
        <f t="shared" si="25"/>
        <v>1315</v>
      </c>
      <c r="N67" s="69">
        <f t="shared" si="21"/>
        <v>15431</v>
      </c>
    </row>
    <row r="68" spans="1:14" x14ac:dyDescent="0.15">
      <c r="A68" s="64" t="s">
        <v>21</v>
      </c>
      <c r="B68" s="68">
        <f t="shared" ref="B68:M68" si="26">B16+B33+B50</f>
        <v>170</v>
      </c>
      <c r="C68" s="68">
        <f t="shared" si="26"/>
        <v>171</v>
      </c>
      <c r="D68" s="68">
        <f t="shared" si="26"/>
        <v>120</v>
      </c>
      <c r="E68" s="68">
        <f t="shared" si="26"/>
        <v>155</v>
      </c>
      <c r="F68" s="68">
        <f t="shared" si="26"/>
        <v>149</v>
      </c>
      <c r="G68" s="68">
        <f t="shared" si="26"/>
        <v>143</v>
      </c>
      <c r="H68" s="68">
        <f t="shared" si="26"/>
        <v>195</v>
      </c>
      <c r="I68" s="68">
        <f t="shared" si="26"/>
        <v>149</v>
      </c>
      <c r="J68" s="68">
        <f t="shared" si="26"/>
        <v>145</v>
      </c>
      <c r="K68" s="68">
        <f t="shared" si="26"/>
        <v>150</v>
      </c>
      <c r="L68" s="68">
        <f t="shared" si="26"/>
        <v>146</v>
      </c>
      <c r="M68" s="68">
        <f t="shared" si="26"/>
        <v>115</v>
      </c>
      <c r="N68" s="69">
        <f t="shared" si="21"/>
        <v>1808</v>
      </c>
    </row>
    <row r="69" spans="1:14" x14ac:dyDescent="0.15">
      <c r="A69" s="64" t="s">
        <v>17</v>
      </c>
      <c r="B69" s="68">
        <f t="shared" ref="B69:N69" si="27">SUM(B63:B68)</f>
        <v>9612</v>
      </c>
      <c r="C69" s="68">
        <f t="shared" si="27"/>
        <v>10774</v>
      </c>
      <c r="D69" s="68">
        <f t="shared" si="27"/>
        <v>10524</v>
      </c>
      <c r="E69" s="68">
        <f t="shared" si="27"/>
        <v>10720</v>
      </c>
      <c r="F69" s="68">
        <f t="shared" si="27"/>
        <v>13000</v>
      </c>
      <c r="G69" s="68">
        <f t="shared" si="27"/>
        <v>11328</v>
      </c>
      <c r="H69" s="68">
        <f t="shared" si="27"/>
        <v>12382</v>
      </c>
      <c r="I69" s="68">
        <f t="shared" si="27"/>
        <v>12617</v>
      </c>
      <c r="J69" s="68">
        <f t="shared" si="27"/>
        <v>11036</v>
      </c>
      <c r="K69" s="68">
        <f t="shared" si="27"/>
        <v>13219</v>
      </c>
      <c r="L69" s="68">
        <f t="shared" si="27"/>
        <v>11920</v>
      </c>
      <c r="M69" s="68">
        <f t="shared" si="27"/>
        <v>11047</v>
      </c>
      <c r="N69" s="69">
        <f t="shared" si="27"/>
        <v>138179</v>
      </c>
    </row>
    <row r="70" spans="1:14" x14ac:dyDescent="0.15">
      <c r="A70" s="61" t="s">
        <v>26</v>
      </c>
      <c r="B70" s="62">
        <v>42323</v>
      </c>
      <c r="C70" s="62">
        <v>42353</v>
      </c>
      <c r="D70" s="62">
        <v>42020</v>
      </c>
      <c r="E70" s="62">
        <v>42051</v>
      </c>
      <c r="F70" s="62">
        <v>42079</v>
      </c>
      <c r="G70" s="62">
        <v>42110</v>
      </c>
      <c r="H70" s="62">
        <v>42140</v>
      </c>
      <c r="I70" s="62">
        <v>42171</v>
      </c>
      <c r="J70" s="62">
        <v>42201</v>
      </c>
      <c r="K70" s="62">
        <v>42232</v>
      </c>
      <c r="L70" s="62">
        <v>42263</v>
      </c>
      <c r="M70" s="62">
        <v>42293</v>
      </c>
      <c r="N70" s="67" t="s">
        <v>23</v>
      </c>
    </row>
    <row r="71" spans="1:14" x14ac:dyDescent="0.15">
      <c r="A71" s="64" t="s">
        <v>9</v>
      </c>
      <c r="B71" s="70">
        <f t="shared" ref="B71:N71" si="28">B55/B61</f>
        <v>0.18429813470692372</v>
      </c>
      <c r="C71" s="70">
        <f t="shared" si="28"/>
        <v>0.18964444232054098</v>
      </c>
      <c r="D71" s="70">
        <f t="shared" si="28"/>
        <v>0.18263607987195676</v>
      </c>
      <c r="E71" s="70">
        <f t="shared" si="28"/>
        <v>0.18675892265564484</v>
      </c>
      <c r="F71" s="70">
        <f t="shared" si="28"/>
        <v>0.17908570761492354</v>
      </c>
      <c r="G71" s="70">
        <f t="shared" si="28"/>
        <v>0.1747792124083668</v>
      </c>
      <c r="H71" s="70">
        <f t="shared" si="28"/>
        <v>0.19757589492831498</v>
      </c>
      <c r="I71" s="70">
        <f t="shared" si="28"/>
        <v>0.18874105786936937</v>
      </c>
      <c r="J71" s="70">
        <f t="shared" si="28"/>
        <v>0.19485426947853243</v>
      </c>
      <c r="K71" s="70">
        <f t="shared" si="28"/>
        <v>0.19424899018337224</v>
      </c>
      <c r="L71" s="70">
        <f t="shared" si="28"/>
        <v>0.18681634102150324</v>
      </c>
      <c r="M71" s="70">
        <f t="shared" si="28"/>
        <v>0.20879556933118829</v>
      </c>
      <c r="N71" s="71">
        <f t="shared" si="28"/>
        <v>0.18898029025085325</v>
      </c>
    </row>
    <row r="72" spans="1:14" x14ac:dyDescent="0.15">
      <c r="A72" s="64" t="s">
        <v>10</v>
      </c>
      <c r="B72" s="70">
        <f t="shared" ref="B72:N72" si="29">B56/B61</f>
        <v>6.5122692350681577E-2</v>
      </c>
      <c r="C72" s="70">
        <f t="shared" si="29"/>
        <v>7.4893448726038675E-2</v>
      </c>
      <c r="D72" s="70">
        <f t="shared" si="29"/>
        <v>6.8640970465275994E-2</v>
      </c>
      <c r="E72" s="70">
        <f t="shared" si="29"/>
        <v>6.9082678044565027E-2</v>
      </c>
      <c r="F72" s="70">
        <f t="shared" si="29"/>
        <v>6.5956630230116275E-2</v>
      </c>
      <c r="G72" s="70">
        <f t="shared" si="29"/>
        <v>6.9831990156492885E-2</v>
      </c>
      <c r="H72" s="70">
        <f t="shared" si="29"/>
        <v>6.2385825997864325E-2</v>
      </c>
      <c r="I72" s="70">
        <f t="shared" si="29"/>
        <v>6.1646439870581868E-2</v>
      </c>
      <c r="J72" s="70">
        <f t="shared" si="29"/>
        <v>6.618899993581083E-2</v>
      </c>
      <c r="K72" s="70">
        <f t="shared" si="29"/>
        <v>5.8829006363915019E-2</v>
      </c>
      <c r="L72" s="70">
        <f t="shared" si="29"/>
        <v>5.342949958502418E-2</v>
      </c>
      <c r="M72" s="70">
        <f t="shared" si="29"/>
        <v>5.3155092856866329E-2</v>
      </c>
      <c r="N72" s="71">
        <f t="shared" si="29"/>
        <v>6.3922883845765541E-2</v>
      </c>
    </row>
    <row r="73" spans="1:14" x14ac:dyDescent="0.15">
      <c r="A73" s="64" t="s">
        <v>1</v>
      </c>
      <c r="B73" s="70">
        <f t="shared" ref="B73:N73" si="30">B57/B61</f>
        <v>0.49978364773543238</v>
      </c>
      <c r="C73" s="70">
        <f t="shared" si="30"/>
        <v>0.48686819339763937</v>
      </c>
      <c r="D73" s="70">
        <f t="shared" si="30"/>
        <v>0.5138743672327859</v>
      </c>
      <c r="E73" s="70">
        <f t="shared" si="30"/>
        <v>0.51901295517788282</v>
      </c>
      <c r="F73" s="70">
        <f t="shared" si="30"/>
        <v>0.53472538371974443</v>
      </c>
      <c r="G73" s="70">
        <f t="shared" si="30"/>
        <v>0.53787633532658696</v>
      </c>
      <c r="H73" s="70">
        <f t="shared" si="30"/>
        <v>0.48012455544120447</v>
      </c>
      <c r="I73" s="70">
        <f t="shared" si="30"/>
        <v>0.5041026886809421</v>
      </c>
      <c r="J73" s="70">
        <f t="shared" si="30"/>
        <v>0.49315574915261984</v>
      </c>
      <c r="K73" s="70">
        <f t="shared" si="30"/>
        <v>0.49475314878707305</v>
      </c>
      <c r="L73" s="70">
        <f t="shared" si="30"/>
        <v>0.50765653210017803</v>
      </c>
      <c r="M73" s="70">
        <f t="shared" si="30"/>
        <v>0.49371691250356936</v>
      </c>
      <c r="N73" s="71">
        <f t="shared" si="30"/>
        <v>0.50574182009986135</v>
      </c>
    </row>
    <row r="74" spans="1:14" x14ac:dyDescent="0.15">
      <c r="A74" s="64" t="s">
        <v>37</v>
      </c>
      <c r="B74" s="70">
        <f t="shared" ref="B74:N74" si="31">B58/B61</f>
        <v>5.5780574436370259E-2</v>
      </c>
      <c r="C74" s="70">
        <f t="shared" si="31"/>
        <v>5.3448932893281696E-2</v>
      </c>
      <c r="D74" s="70">
        <f t="shared" si="31"/>
        <v>4.8408963070868137E-2</v>
      </c>
      <c r="E74" s="70">
        <f t="shared" si="31"/>
        <v>5.0409632876247328E-2</v>
      </c>
      <c r="F74" s="70">
        <f t="shared" si="31"/>
        <v>4.8737883987163381E-2</v>
      </c>
      <c r="G74" s="70">
        <f t="shared" si="31"/>
        <v>4.8419292288974354E-2</v>
      </c>
      <c r="H74" s="70">
        <f t="shared" si="31"/>
        <v>5.0373518693795791E-2</v>
      </c>
      <c r="I74" s="70">
        <f t="shared" si="31"/>
        <v>5.0828510706481082E-2</v>
      </c>
      <c r="J74" s="70">
        <f t="shared" si="31"/>
        <v>5.2316093242539427E-2</v>
      </c>
      <c r="K74" s="70">
        <f t="shared" si="31"/>
        <v>4.9236019719834649E-2</v>
      </c>
      <c r="L74" s="70">
        <f t="shared" si="31"/>
        <v>5.0288807826859606E-2</v>
      </c>
      <c r="M74" s="70">
        <f t="shared" si="31"/>
        <v>4.9068690468535264E-2</v>
      </c>
      <c r="N74" s="71">
        <f t="shared" si="31"/>
        <v>5.0502179538432203E-2</v>
      </c>
    </row>
    <row r="75" spans="1:14" x14ac:dyDescent="0.15">
      <c r="A75" s="64" t="s">
        <v>2</v>
      </c>
      <c r="B75" s="70">
        <f t="shared" ref="B75:N75" si="32">B59/B61</f>
        <v>0.18272467804371714</v>
      </c>
      <c r="C75" s="70">
        <f t="shared" si="32"/>
        <v>0.184161844092813</v>
      </c>
      <c r="D75" s="70">
        <f t="shared" si="32"/>
        <v>0.17855015536667376</v>
      </c>
      <c r="E75" s="70">
        <f t="shared" si="32"/>
        <v>0.16443331151071286</v>
      </c>
      <c r="F75" s="70">
        <f t="shared" si="32"/>
        <v>0.16342572618380266</v>
      </c>
      <c r="G75" s="70">
        <f t="shared" si="32"/>
        <v>0.15978579997147382</v>
      </c>
      <c r="H75" s="70">
        <f t="shared" si="32"/>
        <v>0.19984878857530164</v>
      </c>
      <c r="I75" s="70">
        <f t="shared" si="32"/>
        <v>0.18766235324819686</v>
      </c>
      <c r="J75" s="70">
        <f t="shared" si="32"/>
        <v>0.18545579330423062</v>
      </c>
      <c r="K75" s="70">
        <f t="shared" si="32"/>
        <v>0.19600811326192411</v>
      </c>
      <c r="L75" s="70">
        <f t="shared" si="32"/>
        <v>0.19471256100536666</v>
      </c>
      <c r="M75" s="70">
        <f t="shared" si="32"/>
        <v>0.18907762045121265</v>
      </c>
      <c r="N75" s="71">
        <f t="shared" si="32"/>
        <v>0.18228968633544898</v>
      </c>
    </row>
    <row r="76" spans="1:14" x14ac:dyDescent="0.15">
      <c r="A76" s="64" t="s">
        <v>21</v>
      </c>
      <c r="B76" s="70">
        <f t="shared" ref="B76:N76" si="33">B60/B61</f>
        <v>1.2290272726875131E-2</v>
      </c>
      <c r="C76" s="70">
        <f t="shared" si="33"/>
        <v>1.0983138569686291E-2</v>
      </c>
      <c r="D76" s="70">
        <f t="shared" si="33"/>
        <v>7.8894639924394216E-3</v>
      </c>
      <c r="E76" s="70">
        <f t="shared" si="33"/>
        <v>1.0302499734946909E-2</v>
      </c>
      <c r="F76" s="70">
        <f t="shared" si="33"/>
        <v>8.0686682642497256E-3</v>
      </c>
      <c r="G76" s="70">
        <f t="shared" si="33"/>
        <v>9.307369848105292E-3</v>
      </c>
      <c r="H76" s="70">
        <f t="shared" si="33"/>
        <v>9.6914163635189697E-3</v>
      </c>
      <c r="I76" s="70">
        <f t="shared" si="33"/>
        <v>7.0189496244285497E-3</v>
      </c>
      <c r="J76" s="70">
        <f t="shared" si="33"/>
        <v>8.0290948862667254E-3</v>
      </c>
      <c r="K76" s="70">
        <f t="shared" si="33"/>
        <v>6.924721683880827E-3</v>
      </c>
      <c r="L76" s="70">
        <f t="shared" si="33"/>
        <v>7.0962584610682394E-3</v>
      </c>
      <c r="M76" s="70">
        <f t="shared" si="33"/>
        <v>6.1861143886281066E-3</v>
      </c>
      <c r="N76" s="71">
        <f t="shared" si="33"/>
        <v>8.5631399296388529E-3</v>
      </c>
    </row>
    <row r="77" spans="1:14" x14ac:dyDescent="0.15">
      <c r="A77" s="64" t="s">
        <v>17</v>
      </c>
      <c r="B77" s="70">
        <f t="shared" ref="B77:M77" si="34">SUM(B71:B76)</f>
        <v>1.0000000000000002</v>
      </c>
      <c r="C77" s="70">
        <f t="shared" si="34"/>
        <v>0.99999999999999989</v>
      </c>
      <c r="D77" s="70">
        <f t="shared" si="34"/>
        <v>1</v>
      </c>
      <c r="E77" s="70">
        <f t="shared" si="34"/>
        <v>0.99999999999999978</v>
      </c>
      <c r="F77" s="70">
        <f t="shared" si="34"/>
        <v>1</v>
      </c>
      <c r="G77" s="70">
        <f t="shared" ref="G77" si="35">SUM(G71:G76)</f>
        <v>1</v>
      </c>
      <c r="H77" s="70">
        <f t="shared" si="34"/>
        <v>1.0000000000000002</v>
      </c>
      <c r="I77" s="70">
        <f t="shared" si="34"/>
        <v>0.99999999999999967</v>
      </c>
      <c r="J77" s="70">
        <f t="shared" si="34"/>
        <v>0.99999999999999978</v>
      </c>
      <c r="K77" s="70">
        <f t="shared" si="34"/>
        <v>0.99999999999999978</v>
      </c>
      <c r="L77" s="70">
        <f t="shared" si="34"/>
        <v>0.99999999999999989</v>
      </c>
      <c r="M77" s="70">
        <f t="shared" si="34"/>
        <v>1</v>
      </c>
      <c r="N77" s="71">
        <f>SUM(N71:N76)</f>
        <v>1</v>
      </c>
    </row>
  </sheetData>
  <pageMargins left="0" right="0" top="0.75" bottom="0.75" header="0.3" footer="0.3"/>
  <pageSetup orientation="landscape" r:id="rId1"/>
  <headerFooter>
    <oddHeader>&amp;CWireless Device Procurement Distribution - Nov 2014 - Oct 2015</oddHead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Layout" topLeftCell="A19" zoomScale="80" zoomScaleNormal="100" zoomScalePageLayoutView="80" workbookViewId="0">
      <selection activeCell="G12" sqref="G12"/>
    </sheetView>
  </sheetViews>
  <sheetFormatPr defaultColWidth="9.109375" defaultRowHeight="10.199999999999999" x14ac:dyDescent="0.2"/>
  <cols>
    <col min="1" max="1" width="9.6640625" style="1" customWidth="1"/>
    <col min="2" max="16384" width="9.109375" style="1"/>
  </cols>
  <sheetData>
    <row r="1" spans="1:14" x14ac:dyDescent="0.2">
      <c r="A1" s="13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x14ac:dyDescent="0.2">
      <c r="A2" s="16" t="s">
        <v>5</v>
      </c>
      <c r="B2" s="72">
        <v>42323</v>
      </c>
      <c r="C2" s="72">
        <v>42353</v>
      </c>
      <c r="D2" s="72">
        <v>42020</v>
      </c>
      <c r="E2" s="72">
        <v>42051</v>
      </c>
      <c r="F2" s="72">
        <v>42079</v>
      </c>
      <c r="G2" s="72">
        <v>42110</v>
      </c>
      <c r="H2" s="72">
        <v>42140</v>
      </c>
      <c r="I2" s="72">
        <v>42171</v>
      </c>
      <c r="J2" s="72">
        <v>42201</v>
      </c>
      <c r="K2" s="72">
        <v>42232</v>
      </c>
      <c r="L2" s="72">
        <v>42263</v>
      </c>
      <c r="M2" s="72">
        <v>42293</v>
      </c>
      <c r="N2" s="17" t="s">
        <v>0</v>
      </c>
    </row>
    <row r="3" spans="1:14" x14ac:dyDescent="0.2">
      <c r="A3" s="18" t="s">
        <v>9</v>
      </c>
      <c r="B3" s="19">
        <v>124851.7</v>
      </c>
      <c r="C3" s="19">
        <v>133520.16</v>
      </c>
      <c r="D3" s="19">
        <v>127439.3</v>
      </c>
      <c r="E3" s="19">
        <v>135590.24</v>
      </c>
      <c r="F3" s="19">
        <v>167805.86</v>
      </c>
      <c r="G3" s="19">
        <v>152539.20000000001</v>
      </c>
      <c r="H3" s="19">
        <f>'[1]May 16'!$K$29</f>
        <v>151245.22</v>
      </c>
      <c r="I3" s="19">
        <v>149563.28</v>
      </c>
      <c r="J3" s="19">
        <v>133002.64000000001</v>
      </c>
      <c r="K3" s="19">
        <v>150986.46</v>
      </c>
      <c r="L3" s="19">
        <v>130673.8</v>
      </c>
      <c r="M3" s="19">
        <v>138824.74</v>
      </c>
      <c r="N3" s="19">
        <f t="shared" ref="N3:N8" si="0">SUM(B3:M3)</f>
        <v>1696042.6</v>
      </c>
    </row>
    <row r="4" spans="1:14" x14ac:dyDescent="0.2">
      <c r="A4" s="18" t="s">
        <v>10</v>
      </c>
      <c r="B4" s="19">
        <v>40806.949999999997</v>
      </c>
      <c r="C4" s="19">
        <v>41986.91</v>
      </c>
      <c r="D4" s="19">
        <v>33923.85</v>
      </c>
      <c r="E4" s="19">
        <v>42675.22</v>
      </c>
      <c r="F4" s="19">
        <v>40413.629999999997</v>
      </c>
      <c r="G4" s="19">
        <v>39430.33</v>
      </c>
      <c r="H4" s="19">
        <v>40118.639999999999</v>
      </c>
      <c r="I4" s="19">
        <v>37857.050000000003</v>
      </c>
      <c r="J4" s="19">
        <v>36087.11</v>
      </c>
      <c r="K4" s="19">
        <v>40020.31</v>
      </c>
      <c r="L4" s="19">
        <v>39135.339999999997</v>
      </c>
      <c r="M4" s="19">
        <v>28810.69</v>
      </c>
      <c r="N4" s="19">
        <f t="shared" si="0"/>
        <v>461266.02999999997</v>
      </c>
    </row>
    <row r="5" spans="1:14" x14ac:dyDescent="0.2">
      <c r="A5" s="18" t="s">
        <v>1</v>
      </c>
      <c r="B5" s="19">
        <v>244881</v>
      </c>
      <c r="C5" s="19">
        <v>243846</v>
      </c>
      <c r="D5" s="19">
        <v>241569</v>
      </c>
      <c r="E5" s="19">
        <v>257818.5</v>
      </c>
      <c r="F5" s="19">
        <v>288558</v>
      </c>
      <c r="G5" s="19">
        <v>272515.5</v>
      </c>
      <c r="H5" s="19">
        <v>249021</v>
      </c>
      <c r="I5" s="19">
        <v>247779</v>
      </c>
      <c r="J5" s="19">
        <v>224388</v>
      </c>
      <c r="K5" s="19">
        <v>270031.5</v>
      </c>
      <c r="L5" s="19">
        <v>245295</v>
      </c>
      <c r="M5" s="19">
        <v>231426</v>
      </c>
      <c r="N5" s="19">
        <f t="shared" si="0"/>
        <v>3017128.5</v>
      </c>
    </row>
    <row r="6" spans="1:14" x14ac:dyDescent="0.2">
      <c r="A6" s="18" t="s">
        <v>37</v>
      </c>
      <c r="B6" s="19">
        <v>24996.400000000001</v>
      </c>
      <c r="C6" s="19">
        <v>22279.4</v>
      </c>
      <c r="D6" s="19">
        <v>22496.76</v>
      </c>
      <c r="E6" s="19">
        <v>23909.599999999999</v>
      </c>
      <c r="F6" s="19">
        <v>24126.959999999999</v>
      </c>
      <c r="G6" s="19">
        <v>24887.72</v>
      </c>
      <c r="H6" s="19">
        <f>'[2]May 16'!$K$43</f>
        <v>26843.96</v>
      </c>
      <c r="I6" s="19">
        <v>25974.52</v>
      </c>
      <c r="J6" s="19">
        <v>25539.8</v>
      </c>
      <c r="K6" s="19">
        <v>29343.599999999999</v>
      </c>
      <c r="L6" s="19">
        <v>27496.04</v>
      </c>
      <c r="M6" s="19">
        <v>21736</v>
      </c>
      <c r="N6" s="19">
        <f t="shared" si="0"/>
        <v>299630.75999999995</v>
      </c>
    </row>
    <row r="7" spans="1:14" x14ac:dyDescent="0.2">
      <c r="A7" s="18" t="s">
        <v>2</v>
      </c>
      <c r="B7" s="19">
        <v>127400.39</v>
      </c>
      <c r="C7" s="19">
        <v>128259.49</v>
      </c>
      <c r="D7" s="19">
        <v>140781.82999999999</v>
      </c>
      <c r="E7" s="19">
        <v>128500.58</v>
      </c>
      <c r="F7" s="19">
        <v>151966.60999999999</v>
      </c>
      <c r="G7" s="19">
        <v>135001.91</v>
      </c>
      <c r="H7" s="19">
        <v>156597.43</v>
      </c>
      <c r="I7" s="19">
        <v>158432.72</v>
      </c>
      <c r="J7" s="19">
        <v>144656.95000000001</v>
      </c>
      <c r="K7" s="19">
        <v>169926.24</v>
      </c>
      <c r="L7" s="19">
        <v>163346.23000000001</v>
      </c>
      <c r="M7" s="19">
        <v>153561.74</v>
      </c>
      <c r="N7" s="19">
        <f t="shared" si="0"/>
        <v>1758432.1199999999</v>
      </c>
    </row>
    <row r="8" spans="1:14" x14ac:dyDescent="0.2">
      <c r="A8" s="18" t="s">
        <v>21</v>
      </c>
      <c r="B8" s="19">
        <v>21068.9</v>
      </c>
      <c r="C8" s="19">
        <v>22782.98</v>
      </c>
      <c r="D8" s="19">
        <v>17783.580000000002</v>
      </c>
      <c r="E8" s="19">
        <v>19354.82</v>
      </c>
      <c r="F8" s="19">
        <v>22568.720000000001</v>
      </c>
      <c r="G8" s="19">
        <v>21783.1</v>
      </c>
      <c r="H8" s="19">
        <v>21568.84</v>
      </c>
      <c r="I8" s="19">
        <v>19854.759999999998</v>
      </c>
      <c r="J8" s="19">
        <v>18497.78</v>
      </c>
      <c r="K8" s="19">
        <v>21783.1</v>
      </c>
      <c r="L8" s="19">
        <v>19211.98</v>
      </c>
      <c r="M8" s="19">
        <v>14712.52</v>
      </c>
      <c r="N8" s="19">
        <f t="shared" si="0"/>
        <v>240971.08000000002</v>
      </c>
    </row>
    <row r="9" spans="1:14" x14ac:dyDescent="0.2">
      <c r="A9" s="20" t="s">
        <v>6</v>
      </c>
      <c r="B9" s="19">
        <f t="shared" ref="B9:N9" si="1">SUM(B3:B8)</f>
        <v>584005.34000000008</v>
      </c>
      <c r="C9" s="19">
        <f t="shared" si="1"/>
        <v>592674.94000000006</v>
      </c>
      <c r="D9" s="19">
        <f t="shared" si="1"/>
        <v>583994.31999999995</v>
      </c>
      <c r="E9" s="19">
        <f t="shared" si="1"/>
        <v>607848.95999999985</v>
      </c>
      <c r="F9" s="19">
        <f t="shared" si="1"/>
        <v>695439.78</v>
      </c>
      <c r="G9" s="19">
        <f t="shared" si="1"/>
        <v>646157.76</v>
      </c>
      <c r="H9" s="19">
        <f t="shared" si="1"/>
        <v>645395.09</v>
      </c>
      <c r="I9" s="19">
        <f t="shared" si="1"/>
        <v>639461.33000000007</v>
      </c>
      <c r="J9" s="19">
        <f t="shared" si="1"/>
        <v>582172.28</v>
      </c>
      <c r="K9" s="19">
        <f t="shared" si="1"/>
        <v>682091.21</v>
      </c>
      <c r="L9" s="19">
        <f t="shared" si="1"/>
        <v>625158.39</v>
      </c>
      <c r="M9" s="19">
        <f t="shared" si="1"/>
        <v>589071.68999999994</v>
      </c>
      <c r="N9" s="19">
        <f t="shared" si="1"/>
        <v>7473471.0899999999</v>
      </c>
    </row>
    <row r="10" spans="1:14" x14ac:dyDescent="0.2">
      <c r="A10" s="21" t="s">
        <v>7</v>
      </c>
      <c r="B10" s="72">
        <v>42323</v>
      </c>
      <c r="C10" s="72">
        <v>42353</v>
      </c>
      <c r="D10" s="72">
        <v>42020</v>
      </c>
      <c r="E10" s="72">
        <v>42051</v>
      </c>
      <c r="F10" s="72">
        <v>42079</v>
      </c>
      <c r="G10" s="72">
        <v>42110</v>
      </c>
      <c r="H10" s="72">
        <v>42140</v>
      </c>
      <c r="I10" s="72">
        <v>42171</v>
      </c>
      <c r="J10" s="72">
        <v>42201</v>
      </c>
      <c r="K10" s="72">
        <v>42232</v>
      </c>
      <c r="L10" s="72">
        <v>42263</v>
      </c>
      <c r="M10" s="72">
        <v>42293</v>
      </c>
      <c r="N10" s="17" t="s">
        <v>0</v>
      </c>
    </row>
    <row r="11" spans="1:14" x14ac:dyDescent="0.2">
      <c r="A11" s="18" t="s">
        <v>9</v>
      </c>
      <c r="B11" s="22">
        <f t="shared" ref="B11:N11" si="2">B3/B9</f>
        <v>0.21378520271749565</v>
      </c>
      <c r="C11" s="23">
        <f t="shared" si="2"/>
        <v>0.22528396425872163</v>
      </c>
      <c r="D11" s="23">
        <f t="shared" si="2"/>
        <v>0.2182201018667442</v>
      </c>
      <c r="E11" s="23">
        <f t="shared" si="2"/>
        <v>0.22306567736827257</v>
      </c>
      <c r="F11" s="23">
        <f t="shared" si="2"/>
        <v>0.24129459491086341</v>
      </c>
      <c r="G11" s="23">
        <f t="shared" si="2"/>
        <v>0.23607114151194286</v>
      </c>
      <c r="H11" s="23">
        <f t="shared" si="2"/>
        <v>0.23434516677218603</v>
      </c>
      <c r="I11" s="23">
        <f t="shared" si="2"/>
        <v>0.23388948319986758</v>
      </c>
      <c r="J11" s="23">
        <f t="shared" si="2"/>
        <v>0.22845924577515098</v>
      </c>
      <c r="K11" s="23">
        <f t="shared" si="2"/>
        <v>0.22135816704044611</v>
      </c>
      <c r="L11" s="23">
        <f t="shared" si="2"/>
        <v>0.20902510802102489</v>
      </c>
      <c r="M11" s="23">
        <f t="shared" si="2"/>
        <v>0.23566696949907745</v>
      </c>
      <c r="N11" s="23">
        <f t="shared" si="2"/>
        <v>0.22694174896446948</v>
      </c>
    </row>
    <row r="12" spans="1:14" x14ac:dyDescent="0.2">
      <c r="A12" s="18" t="s">
        <v>10</v>
      </c>
      <c r="B12" s="22">
        <f t="shared" ref="B12:N12" si="3">B4/B9</f>
        <v>6.9874275464672966E-2</v>
      </c>
      <c r="C12" s="23">
        <f t="shared" si="3"/>
        <v>7.0843066183969239E-2</v>
      </c>
      <c r="D12" s="23">
        <f t="shared" si="3"/>
        <v>5.8089349225177396E-2</v>
      </c>
      <c r="E12" s="23">
        <f t="shared" si="3"/>
        <v>7.0206947462738131E-2</v>
      </c>
      <c r="F12" s="23">
        <f t="shared" si="3"/>
        <v>5.811233576543464E-2</v>
      </c>
      <c r="G12" s="23">
        <f t="shared" si="3"/>
        <v>6.1022760138329066E-2</v>
      </c>
      <c r="H12" s="23">
        <f t="shared" si="3"/>
        <v>6.2161365373882844E-2</v>
      </c>
      <c r="I12" s="23">
        <f t="shared" si="3"/>
        <v>5.9201468836278179E-2</v>
      </c>
      <c r="J12" s="23">
        <f t="shared" si="3"/>
        <v>6.1986994640143289E-2</v>
      </c>
      <c r="K12" s="23">
        <f t="shared" si="3"/>
        <v>5.8672959588498434E-2</v>
      </c>
      <c r="L12" s="23">
        <f t="shared" si="3"/>
        <v>6.2600679485402086E-2</v>
      </c>
      <c r="M12" s="23">
        <f t="shared" si="3"/>
        <v>4.8908631137918039E-2</v>
      </c>
      <c r="N12" s="23">
        <f t="shared" si="3"/>
        <v>6.1720454183224784E-2</v>
      </c>
    </row>
    <row r="13" spans="1:14" x14ac:dyDescent="0.2">
      <c r="A13" s="18" t="s">
        <v>1</v>
      </c>
      <c r="B13" s="22">
        <f t="shared" ref="B13:N13" si="4">B5/B9</f>
        <v>0.41931294669326136</v>
      </c>
      <c r="C13" s="23">
        <f t="shared" si="4"/>
        <v>0.41143295176273181</v>
      </c>
      <c r="D13" s="23">
        <f t="shared" si="4"/>
        <v>0.41364957111226702</v>
      </c>
      <c r="E13" s="23">
        <f t="shared" si="4"/>
        <v>0.4241489530557066</v>
      </c>
      <c r="F13" s="23">
        <f t="shared" si="4"/>
        <v>0.41492880950813599</v>
      </c>
      <c r="G13" s="23">
        <f t="shared" si="4"/>
        <v>0.42174762398582044</v>
      </c>
      <c r="H13" s="23">
        <f t="shared" si="4"/>
        <v>0.38584272464793623</v>
      </c>
      <c r="I13" s="23">
        <f t="shared" si="4"/>
        <v>0.387480819207629</v>
      </c>
      <c r="J13" s="23">
        <f t="shared" si="4"/>
        <v>0.38543229849418453</v>
      </c>
      <c r="K13" s="23">
        <f t="shared" si="4"/>
        <v>0.39588767021348953</v>
      </c>
      <c r="L13" s="23">
        <f t="shared" si="4"/>
        <v>0.39237256337549914</v>
      </c>
      <c r="M13" s="23">
        <f t="shared" si="4"/>
        <v>0.39286559501781526</v>
      </c>
      <c r="N13" s="23">
        <f t="shared" si="4"/>
        <v>0.40371180455051442</v>
      </c>
    </row>
    <row r="14" spans="1:14" x14ac:dyDescent="0.2">
      <c r="A14" s="18" t="s">
        <v>37</v>
      </c>
      <c r="B14" s="22">
        <f t="shared" ref="B14:N14" si="5">B6/B9</f>
        <v>4.2801663423146091E-2</v>
      </c>
      <c r="C14" s="23">
        <f t="shared" si="5"/>
        <v>3.75912637709973E-2</v>
      </c>
      <c r="D14" s="23">
        <f t="shared" si="5"/>
        <v>3.8522223983274359E-2</v>
      </c>
      <c r="E14" s="23">
        <f t="shared" si="5"/>
        <v>3.9334771585362263E-2</v>
      </c>
      <c r="F14" s="23">
        <f t="shared" si="5"/>
        <v>3.4693097366388786E-2</v>
      </c>
      <c r="G14" s="23">
        <f t="shared" si="5"/>
        <v>3.8516476224010686E-2</v>
      </c>
      <c r="H14" s="23">
        <f t="shared" si="5"/>
        <v>4.1593065109931347E-2</v>
      </c>
      <c r="I14" s="23">
        <f t="shared" si="5"/>
        <v>4.0619375686095041E-2</v>
      </c>
      <c r="J14" s="23">
        <f t="shared" si="5"/>
        <v>4.3869831796182389E-2</v>
      </c>
      <c r="K14" s="23">
        <f t="shared" si="5"/>
        <v>4.3020052992619566E-2</v>
      </c>
      <c r="L14" s="23">
        <f t="shared" si="5"/>
        <v>4.3982517774415537E-2</v>
      </c>
      <c r="M14" s="23">
        <f t="shared" si="5"/>
        <v>3.689873468541665E-2</v>
      </c>
      <c r="N14" s="23">
        <f t="shared" si="5"/>
        <v>4.0092583003488939E-2</v>
      </c>
    </row>
    <row r="15" spans="1:14" x14ac:dyDescent="0.2">
      <c r="A15" s="18" t="s">
        <v>2</v>
      </c>
      <c r="B15" s="22">
        <f t="shared" ref="B15:N15" si="6">B7/B9</f>
        <v>0.21814935801785645</v>
      </c>
      <c r="C15" s="23">
        <f t="shared" si="6"/>
        <v>0.21640781707422957</v>
      </c>
      <c r="D15" s="23">
        <f t="shared" si="6"/>
        <v>0.24106712202269365</v>
      </c>
      <c r="E15" s="23">
        <f t="shared" si="6"/>
        <v>0.21140215490374456</v>
      </c>
      <c r="F15" s="23">
        <f t="shared" si="6"/>
        <v>0.21851871919089813</v>
      </c>
      <c r="G15" s="23">
        <f t="shared" si="6"/>
        <v>0.20893026186050911</v>
      </c>
      <c r="H15" s="23">
        <f t="shared" si="6"/>
        <v>0.24263808700496931</v>
      </c>
      <c r="I15" s="23">
        <f t="shared" si="6"/>
        <v>0.24775965733533878</v>
      </c>
      <c r="J15" s="23">
        <f t="shared" si="6"/>
        <v>0.2484779076049447</v>
      </c>
      <c r="K15" s="23">
        <f t="shared" si="6"/>
        <v>0.24912539189590202</v>
      </c>
      <c r="L15" s="23">
        <f t="shared" si="6"/>
        <v>0.26128775141288596</v>
      </c>
      <c r="M15" s="23">
        <f t="shared" si="6"/>
        <v>0.26068429803509996</v>
      </c>
      <c r="N15" s="23">
        <f t="shared" si="6"/>
        <v>0.2352898805419745</v>
      </c>
    </row>
    <row r="16" spans="1:14" x14ac:dyDescent="0.2">
      <c r="A16" s="18" t="s">
        <v>21</v>
      </c>
      <c r="B16" s="22">
        <f t="shared" ref="B16:N16" si="7">B8/B9</f>
        <v>3.6076553683567346E-2</v>
      </c>
      <c r="C16" s="23">
        <f t="shared" si="7"/>
        <v>3.8440936949350343E-2</v>
      </c>
      <c r="D16" s="23">
        <f t="shared" si="7"/>
        <v>3.045163178984344E-2</v>
      </c>
      <c r="E16" s="23">
        <f t="shared" si="7"/>
        <v>3.1841495624176118E-2</v>
      </c>
      <c r="F16" s="23">
        <f t="shared" si="7"/>
        <v>3.2452443258278958E-2</v>
      </c>
      <c r="G16" s="23">
        <f t="shared" si="7"/>
        <v>3.3711736279387866E-2</v>
      </c>
      <c r="H16" s="23">
        <f t="shared" si="7"/>
        <v>3.3419591091094297E-2</v>
      </c>
      <c r="I16" s="23">
        <f t="shared" si="7"/>
        <v>3.1049195734791337E-2</v>
      </c>
      <c r="J16" s="23">
        <f t="shared" si="7"/>
        <v>3.1773721689394067E-2</v>
      </c>
      <c r="K16" s="23">
        <f t="shared" si="7"/>
        <v>3.1935758269044399E-2</v>
      </c>
      <c r="L16" s="23">
        <f t="shared" si="7"/>
        <v>3.0731379930772424E-2</v>
      </c>
      <c r="M16" s="23">
        <f t="shared" si="7"/>
        <v>2.4975771624672714E-2</v>
      </c>
      <c r="N16" s="23">
        <f t="shared" si="7"/>
        <v>3.2243528756327876E-2</v>
      </c>
    </row>
    <row r="17" spans="1:14" ht="10.8" thickBot="1" x14ac:dyDescent="0.25">
      <c r="A17" s="52" t="s">
        <v>17</v>
      </c>
      <c r="B17" s="22">
        <f t="shared" ref="B17:N17" si="8">SUM(B11:B16)</f>
        <v>0.99999999999999989</v>
      </c>
      <c r="C17" s="27">
        <f t="shared" si="8"/>
        <v>0.99999999999999978</v>
      </c>
      <c r="D17" s="27">
        <f t="shared" si="8"/>
        <v>1</v>
      </c>
      <c r="E17" s="27">
        <f t="shared" si="8"/>
        <v>1.0000000000000002</v>
      </c>
      <c r="F17" s="27">
        <f t="shared" si="8"/>
        <v>1</v>
      </c>
      <c r="G17" s="27">
        <f t="shared" ref="G17" si="9">SUM(G11:G16)</f>
        <v>1</v>
      </c>
      <c r="H17" s="27">
        <f t="shared" si="8"/>
        <v>0.99999999999999989</v>
      </c>
      <c r="I17" s="27">
        <f t="shared" si="8"/>
        <v>1</v>
      </c>
      <c r="J17" s="27">
        <f t="shared" si="8"/>
        <v>1</v>
      </c>
      <c r="K17" s="27">
        <f t="shared" si="8"/>
        <v>1</v>
      </c>
      <c r="L17" s="27">
        <f t="shared" si="8"/>
        <v>1</v>
      </c>
      <c r="M17" s="27">
        <f t="shared" si="8"/>
        <v>1</v>
      </c>
      <c r="N17" s="27">
        <f t="shared" si="8"/>
        <v>1</v>
      </c>
    </row>
    <row r="18" spans="1:14" x14ac:dyDescent="0.2">
      <c r="A18" s="24" t="s">
        <v>29</v>
      </c>
      <c r="B18" s="72">
        <v>42323</v>
      </c>
      <c r="C18" s="72">
        <v>42353</v>
      </c>
      <c r="D18" s="72">
        <v>42020</v>
      </c>
      <c r="E18" s="72">
        <v>42051</v>
      </c>
      <c r="F18" s="72">
        <v>42079</v>
      </c>
      <c r="G18" s="72">
        <v>42110</v>
      </c>
      <c r="H18" s="72">
        <v>42140</v>
      </c>
      <c r="I18" s="72">
        <v>42171</v>
      </c>
      <c r="J18" s="72">
        <v>42201</v>
      </c>
      <c r="K18" s="72">
        <v>42232</v>
      </c>
      <c r="L18" s="72">
        <v>42263</v>
      </c>
      <c r="M18" s="72">
        <v>42293</v>
      </c>
      <c r="N18" s="17" t="s">
        <v>0</v>
      </c>
    </row>
    <row r="19" spans="1:14" x14ac:dyDescent="0.2">
      <c r="A19" s="18" t="s">
        <v>9</v>
      </c>
      <c r="B19" s="25">
        <v>961</v>
      </c>
      <c r="C19" s="25">
        <v>1029</v>
      </c>
      <c r="D19" s="25">
        <v>980</v>
      </c>
      <c r="E19" s="25">
        <v>1043</v>
      </c>
      <c r="F19" s="25">
        <v>1294</v>
      </c>
      <c r="G19" s="25">
        <v>1178</v>
      </c>
      <c r="H19" s="25">
        <v>1166</v>
      </c>
      <c r="I19" s="25">
        <v>1154</v>
      </c>
      <c r="J19" s="25">
        <v>1026</v>
      </c>
      <c r="K19" s="25">
        <v>1161</v>
      </c>
      <c r="L19" s="25">
        <v>1009</v>
      </c>
      <c r="M19" s="25">
        <v>1072</v>
      </c>
      <c r="N19" s="25">
        <f t="shared" ref="N19:N24" si="10">SUM(B19:M19)</f>
        <v>13073</v>
      </c>
    </row>
    <row r="20" spans="1:14" x14ac:dyDescent="0.2">
      <c r="A20" s="18" t="s">
        <v>10</v>
      </c>
      <c r="B20" s="25">
        <v>413</v>
      </c>
      <c r="C20" s="25">
        <v>423</v>
      </c>
      <c r="D20" s="25">
        <v>345</v>
      </c>
      <c r="E20" s="25">
        <v>426</v>
      </c>
      <c r="F20" s="25">
        <v>407</v>
      </c>
      <c r="G20" s="25">
        <v>400</v>
      </c>
      <c r="H20" s="25">
        <v>403</v>
      </c>
      <c r="I20" s="25">
        <v>384</v>
      </c>
      <c r="J20" s="25">
        <v>366</v>
      </c>
      <c r="K20" s="25">
        <v>406</v>
      </c>
      <c r="L20" s="25">
        <v>394</v>
      </c>
      <c r="M20" s="25">
        <v>290</v>
      </c>
      <c r="N20" s="25">
        <f t="shared" si="10"/>
        <v>4657</v>
      </c>
    </row>
    <row r="21" spans="1:14" x14ac:dyDescent="0.2">
      <c r="A21" s="18" t="s">
        <v>1</v>
      </c>
      <c r="B21" s="25">
        <v>2356</v>
      </c>
      <c r="C21" s="25">
        <v>2347</v>
      </c>
      <c r="D21" s="25">
        <v>2334</v>
      </c>
      <c r="E21" s="25">
        <v>2483</v>
      </c>
      <c r="F21" s="25">
        <v>2781</v>
      </c>
      <c r="G21" s="25">
        <v>2629</v>
      </c>
      <c r="H21" s="25">
        <v>2398</v>
      </c>
      <c r="I21" s="25">
        <v>2384</v>
      </c>
      <c r="J21" s="25">
        <v>2164</v>
      </c>
      <c r="K21" s="25">
        <v>2598</v>
      </c>
      <c r="L21" s="25">
        <v>2359</v>
      </c>
      <c r="M21" s="25">
        <v>2234</v>
      </c>
      <c r="N21" s="25">
        <f t="shared" si="10"/>
        <v>29067</v>
      </c>
    </row>
    <row r="22" spans="1:14" x14ac:dyDescent="0.2">
      <c r="A22" s="18" t="s">
        <v>37</v>
      </c>
      <c r="B22" s="25">
        <v>230</v>
      </c>
      <c r="C22" s="25">
        <v>203</v>
      </c>
      <c r="D22" s="25">
        <v>207</v>
      </c>
      <c r="E22" s="25">
        <v>218</v>
      </c>
      <c r="F22" s="25">
        <v>220</v>
      </c>
      <c r="G22" s="25">
        <v>226</v>
      </c>
      <c r="H22" s="25">
        <v>247</v>
      </c>
      <c r="I22" s="25">
        <v>239</v>
      </c>
      <c r="J22" s="25">
        <v>234</v>
      </c>
      <c r="K22" s="25">
        <v>268</v>
      </c>
      <c r="L22" s="25">
        <v>253</v>
      </c>
      <c r="M22" s="25">
        <v>199</v>
      </c>
      <c r="N22" s="25">
        <f t="shared" si="10"/>
        <v>2744</v>
      </c>
    </row>
    <row r="23" spans="1:14" x14ac:dyDescent="0.2">
      <c r="A23" s="18" t="s">
        <v>2</v>
      </c>
      <c r="B23" s="25">
        <v>1080</v>
      </c>
      <c r="C23" s="25">
        <v>1090</v>
      </c>
      <c r="D23" s="25">
        <v>1198</v>
      </c>
      <c r="E23" s="25">
        <v>1095</v>
      </c>
      <c r="F23" s="25">
        <v>1304</v>
      </c>
      <c r="G23" s="25">
        <v>1150</v>
      </c>
      <c r="H23" s="25">
        <v>1350</v>
      </c>
      <c r="I23" s="25">
        <v>1364</v>
      </c>
      <c r="J23" s="25">
        <v>1240</v>
      </c>
      <c r="K23" s="25">
        <v>1458</v>
      </c>
      <c r="L23" s="25">
        <v>1403</v>
      </c>
      <c r="M23" s="25">
        <v>1315</v>
      </c>
      <c r="N23" s="25">
        <f t="shared" si="10"/>
        <v>15047</v>
      </c>
    </row>
    <row r="24" spans="1:14" x14ac:dyDescent="0.2">
      <c r="A24" s="18" t="s">
        <v>21</v>
      </c>
      <c r="B24" s="25">
        <v>294</v>
      </c>
      <c r="C24" s="25">
        <v>317</v>
      </c>
      <c r="D24" s="25">
        <v>248</v>
      </c>
      <c r="E24" s="25">
        <v>270</v>
      </c>
      <c r="F24" s="25">
        <v>314</v>
      </c>
      <c r="G24" s="25">
        <v>302</v>
      </c>
      <c r="H24" s="25">
        <v>302</v>
      </c>
      <c r="I24" s="25">
        <v>277</v>
      </c>
      <c r="J24" s="25">
        <v>257</v>
      </c>
      <c r="K24" s="25">
        <v>304</v>
      </c>
      <c r="L24" s="25">
        <v>266</v>
      </c>
      <c r="M24" s="25">
        <v>203</v>
      </c>
      <c r="N24" s="25">
        <f t="shared" si="10"/>
        <v>3354</v>
      </c>
    </row>
    <row r="25" spans="1:14" x14ac:dyDescent="0.2">
      <c r="A25" s="20" t="s">
        <v>12</v>
      </c>
      <c r="B25" s="25">
        <f t="shared" ref="B25:N25" si="11">SUM(B19:B24)</f>
        <v>5334</v>
      </c>
      <c r="C25" s="25">
        <f t="shared" si="11"/>
        <v>5409</v>
      </c>
      <c r="D25" s="25">
        <f t="shared" si="11"/>
        <v>5312</v>
      </c>
      <c r="E25" s="25">
        <f t="shared" si="11"/>
        <v>5535</v>
      </c>
      <c r="F25" s="25">
        <f t="shared" si="11"/>
        <v>6320</v>
      </c>
      <c r="G25" s="25">
        <f t="shared" si="11"/>
        <v>5885</v>
      </c>
      <c r="H25" s="25">
        <f t="shared" si="11"/>
        <v>5866</v>
      </c>
      <c r="I25" s="25">
        <f t="shared" si="11"/>
        <v>5802</v>
      </c>
      <c r="J25" s="25">
        <f t="shared" si="11"/>
        <v>5287</v>
      </c>
      <c r="K25" s="25">
        <f t="shared" si="11"/>
        <v>6195</v>
      </c>
      <c r="L25" s="25">
        <f t="shared" si="11"/>
        <v>5684</v>
      </c>
      <c r="M25" s="25">
        <f t="shared" si="11"/>
        <v>5313</v>
      </c>
      <c r="N25" s="25">
        <f t="shared" si="11"/>
        <v>67942</v>
      </c>
    </row>
    <row r="26" spans="1:14" x14ac:dyDescent="0.2">
      <c r="A26" s="21" t="s">
        <v>30</v>
      </c>
      <c r="B26" s="72">
        <v>42323</v>
      </c>
      <c r="C26" s="72">
        <v>42353</v>
      </c>
      <c r="D26" s="72">
        <v>42020</v>
      </c>
      <c r="E26" s="72">
        <v>42051</v>
      </c>
      <c r="F26" s="72">
        <v>42079</v>
      </c>
      <c r="G26" s="72">
        <v>42110</v>
      </c>
      <c r="H26" s="72">
        <v>42140</v>
      </c>
      <c r="I26" s="72">
        <v>42171</v>
      </c>
      <c r="J26" s="72">
        <v>42201</v>
      </c>
      <c r="K26" s="72">
        <v>42232</v>
      </c>
      <c r="L26" s="72">
        <v>42263</v>
      </c>
      <c r="M26" s="72">
        <v>42293</v>
      </c>
      <c r="N26" s="17" t="s">
        <v>0</v>
      </c>
    </row>
    <row r="27" spans="1:14" x14ac:dyDescent="0.2">
      <c r="A27" s="18" t="s">
        <v>9</v>
      </c>
      <c r="B27" s="23">
        <f t="shared" ref="B27:N27" si="12">B19/B25</f>
        <v>0.18016497937757781</v>
      </c>
      <c r="C27" s="23">
        <f t="shared" si="12"/>
        <v>0.19023849140321686</v>
      </c>
      <c r="D27" s="23">
        <f t="shared" si="12"/>
        <v>0.18448795180722891</v>
      </c>
      <c r="E27" s="23">
        <f t="shared" si="12"/>
        <v>0.18843721770551039</v>
      </c>
      <c r="F27" s="23">
        <f t="shared" si="12"/>
        <v>0.20474683544303798</v>
      </c>
      <c r="G27" s="23">
        <f t="shared" si="12"/>
        <v>0.20016992353440952</v>
      </c>
      <c r="H27" s="23">
        <f t="shared" si="12"/>
        <v>0.19877258779406751</v>
      </c>
      <c r="I27" s="23">
        <f t="shared" si="12"/>
        <v>0.19889693209238193</v>
      </c>
      <c r="J27" s="23">
        <f t="shared" si="12"/>
        <v>0.19406090410440704</v>
      </c>
      <c r="K27" s="23">
        <f t="shared" si="12"/>
        <v>0.18740920096852301</v>
      </c>
      <c r="L27" s="23">
        <f t="shared" si="12"/>
        <v>0.1775158339197748</v>
      </c>
      <c r="M27" s="23">
        <f t="shared" si="12"/>
        <v>0.20176924524750611</v>
      </c>
      <c r="N27" s="23">
        <f t="shared" si="12"/>
        <v>0.19241411792411175</v>
      </c>
    </row>
    <row r="28" spans="1:14" x14ac:dyDescent="0.2">
      <c r="A28" s="18" t="s">
        <v>10</v>
      </c>
      <c r="B28" s="23">
        <f t="shared" ref="B28:N28" si="13">B20/B25</f>
        <v>7.7427821522309717E-2</v>
      </c>
      <c r="C28" s="23">
        <f t="shared" si="13"/>
        <v>7.8202995008319467E-2</v>
      </c>
      <c r="D28" s="23">
        <f t="shared" si="13"/>
        <v>6.4947289156626509E-2</v>
      </c>
      <c r="E28" s="23">
        <f t="shared" si="13"/>
        <v>7.6964769647696482E-2</v>
      </c>
      <c r="F28" s="23">
        <f t="shared" si="13"/>
        <v>6.4398734177215186E-2</v>
      </c>
      <c r="G28" s="23">
        <f t="shared" si="13"/>
        <v>6.7969413763806288E-2</v>
      </c>
      <c r="H28" s="23">
        <f t="shared" si="13"/>
        <v>6.870098874872145E-2</v>
      </c>
      <c r="I28" s="23">
        <f t="shared" si="13"/>
        <v>6.6184074457083769E-2</v>
      </c>
      <c r="J28" s="23">
        <f t="shared" si="13"/>
        <v>6.9226404388121804E-2</v>
      </c>
      <c r="K28" s="23">
        <f t="shared" si="13"/>
        <v>6.5536723163841806E-2</v>
      </c>
      <c r="L28" s="23">
        <f t="shared" si="13"/>
        <v>6.9317382125263893E-2</v>
      </c>
      <c r="M28" s="23">
        <f t="shared" si="13"/>
        <v>5.4583098061358928E-2</v>
      </c>
      <c r="N28" s="23">
        <f t="shared" si="13"/>
        <v>6.854375791115952E-2</v>
      </c>
    </row>
    <row r="29" spans="1:14" x14ac:dyDescent="0.2">
      <c r="A29" s="18" t="s">
        <v>1</v>
      </c>
      <c r="B29" s="23">
        <f t="shared" ref="B29:N29" si="14">B21/B25</f>
        <v>0.44169478815148105</v>
      </c>
      <c r="C29" s="23">
        <f t="shared" si="14"/>
        <v>0.43390645220928081</v>
      </c>
      <c r="D29" s="23">
        <f t="shared" si="14"/>
        <v>0.43938253012048195</v>
      </c>
      <c r="E29" s="23">
        <f t="shared" si="14"/>
        <v>0.44859981933152665</v>
      </c>
      <c r="F29" s="23">
        <f t="shared" si="14"/>
        <v>0.44003164556962027</v>
      </c>
      <c r="G29" s="23">
        <f t="shared" si="14"/>
        <v>0.44672897196261685</v>
      </c>
      <c r="H29" s="23">
        <f t="shared" si="14"/>
        <v>0.4087964541425162</v>
      </c>
      <c r="I29" s="23">
        <f t="shared" si="14"/>
        <v>0.41089279558772834</v>
      </c>
      <c r="J29" s="23">
        <f t="shared" si="14"/>
        <v>0.40930584452430491</v>
      </c>
      <c r="K29" s="23">
        <f t="shared" si="14"/>
        <v>0.41937046004842615</v>
      </c>
      <c r="L29" s="23">
        <f t="shared" si="14"/>
        <v>0.41502463054187194</v>
      </c>
      <c r="M29" s="23">
        <f t="shared" si="14"/>
        <v>0.42047807265198567</v>
      </c>
      <c r="N29" s="23">
        <f t="shared" si="14"/>
        <v>0.42782078831944892</v>
      </c>
    </row>
    <row r="30" spans="1:14" x14ac:dyDescent="0.2">
      <c r="A30" s="18" t="s">
        <v>37</v>
      </c>
      <c r="B30" s="23">
        <f t="shared" ref="B30:N30" si="15">B22/B25</f>
        <v>4.3119610048743907E-2</v>
      </c>
      <c r="C30" s="23">
        <f t="shared" si="15"/>
        <v>3.7530042521723053E-2</v>
      </c>
      <c r="D30" s="23">
        <f t="shared" si="15"/>
        <v>3.8968373493975902E-2</v>
      </c>
      <c r="E30" s="23">
        <f t="shared" si="15"/>
        <v>3.9385727190605242E-2</v>
      </c>
      <c r="F30" s="23">
        <f t="shared" si="15"/>
        <v>3.4810126582278479E-2</v>
      </c>
      <c r="G30" s="23">
        <f t="shared" si="15"/>
        <v>3.8402718776550555E-2</v>
      </c>
      <c r="H30" s="23">
        <f t="shared" si="15"/>
        <v>4.2107057620184109E-2</v>
      </c>
      <c r="I30" s="23">
        <f t="shared" si="15"/>
        <v>4.1192692175112032E-2</v>
      </c>
      <c r="J30" s="23">
        <f t="shared" si="15"/>
        <v>4.4259504444864761E-2</v>
      </c>
      <c r="K30" s="23">
        <f t="shared" si="15"/>
        <v>4.3260694108151733E-2</v>
      </c>
      <c r="L30" s="23">
        <f t="shared" si="15"/>
        <v>4.4510907811400421E-2</v>
      </c>
      <c r="M30" s="23">
        <f t="shared" si="15"/>
        <v>3.7455298324863544E-2</v>
      </c>
      <c r="N30" s="23">
        <f t="shared" si="15"/>
        <v>4.0387389243766746E-2</v>
      </c>
    </row>
    <row r="31" spans="1:14" x14ac:dyDescent="0.2">
      <c r="A31" s="18" t="s">
        <v>2</v>
      </c>
      <c r="B31" s="23">
        <f t="shared" ref="B31:N31" si="16">B23/B25</f>
        <v>0.20247469066366705</v>
      </c>
      <c r="C31" s="23">
        <f t="shared" si="16"/>
        <v>0.2015159918654095</v>
      </c>
      <c r="D31" s="23">
        <f t="shared" si="16"/>
        <v>0.22552710843373494</v>
      </c>
      <c r="E31" s="23">
        <f t="shared" si="16"/>
        <v>0.19783197831978319</v>
      </c>
      <c r="F31" s="23">
        <f t="shared" si="16"/>
        <v>0.20632911392405062</v>
      </c>
      <c r="G31" s="23">
        <f t="shared" si="16"/>
        <v>0.19541206457094307</v>
      </c>
      <c r="H31" s="23">
        <f t="shared" si="16"/>
        <v>0.2301397886123423</v>
      </c>
      <c r="I31" s="23">
        <f t="shared" si="16"/>
        <v>0.23509134781109961</v>
      </c>
      <c r="J31" s="23">
        <f t="shared" si="16"/>
        <v>0.23453754492150558</v>
      </c>
      <c r="K31" s="23">
        <f t="shared" si="16"/>
        <v>0.23535108958837772</v>
      </c>
      <c r="L31" s="23">
        <f t="shared" si="16"/>
        <v>0.24683321604503872</v>
      </c>
      <c r="M31" s="23">
        <f t="shared" si="16"/>
        <v>0.24750611707133446</v>
      </c>
      <c r="N31" s="23">
        <f t="shared" si="16"/>
        <v>0.22146831120661742</v>
      </c>
    </row>
    <row r="32" spans="1:14" x14ac:dyDescent="0.2">
      <c r="A32" s="18" t="s">
        <v>21</v>
      </c>
      <c r="B32" s="23">
        <f t="shared" ref="B32:N32" si="17">B24/B25</f>
        <v>5.5118110236220472E-2</v>
      </c>
      <c r="C32" s="23">
        <f t="shared" si="17"/>
        <v>5.8606026992050288E-2</v>
      </c>
      <c r="D32" s="23">
        <f t="shared" si="17"/>
        <v>4.6686746987951805E-2</v>
      </c>
      <c r="E32" s="23">
        <f t="shared" si="17"/>
        <v>4.878048780487805E-2</v>
      </c>
      <c r="F32" s="23">
        <f t="shared" si="17"/>
        <v>4.9683544303797469E-2</v>
      </c>
      <c r="G32" s="23">
        <f t="shared" si="17"/>
        <v>5.1316907391673744E-2</v>
      </c>
      <c r="H32" s="23">
        <f t="shared" si="17"/>
        <v>5.148312308216843E-2</v>
      </c>
      <c r="I32" s="23">
        <f t="shared" si="17"/>
        <v>4.7742157876594277E-2</v>
      </c>
      <c r="J32" s="23">
        <f t="shared" si="17"/>
        <v>4.8609797616795916E-2</v>
      </c>
      <c r="K32" s="23">
        <f t="shared" si="17"/>
        <v>4.9071832122679578E-2</v>
      </c>
      <c r="L32" s="23">
        <f t="shared" si="17"/>
        <v>4.6798029556650245E-2</v>
      </c>
      <c r="M32" s="23">
        <f t="shared" si="17"/>
        <v>3.8208168642951248E-2</v>
      </c>
      <c r="N32" s="23">
        <f t="shared" si="17"/>
        <v>4.9365635394895649E-2</v>
      </c>
    </row>
    <row r="33" spans="1:14" ht="10.8" thickBot="1" x14ac:dyDescent="0.25">
      <c r="A33" s="26" t="s">
        <v>17</v>
      </c>
      <c r="B33" s="27">
        <f t="shared" ref="B33:N33" si="18">SUM(B27:B32)</f>
        <v>1</v>
      </c>
      <c r="C33" s="28">
        <f t="shared" si="18"/>
        <v>1</v>
      </c>
      <c r="D33" s="28">
        <f t="shared" si="18"/>
        <v>1</v>
      </c>
      <c r="E33" s="28">
        <f t="shared" si="18"/>
        <v>1</v>
      </c>
      <c r="F33" s="28">
        <f t="shared" si="18"/>
        <v>1</v>
      </c>
      <c r="G33" s="28">
        <f t="shared" ref="G33" si="19">SUM(G27:G32)</f>
        <v>1</v>
      </c>
      <c r="H33" s="28">
        <f t="shared" si="18"/>
        <v>0.99999999999999989</v>
      </c>
      <c r="I33" s="28">
        <f t="shared" si="18"/>
        <v>1</v>
      </c>
      <c r="J33" s="28">
        <f t="shared" si="18"/>
        <v>1</v>
      </c>
      <c r="K33" s="28">
        <f t="shared" si="18"/>
        <v>1</v>
      </c>
      <c r="L33" s="28">
        <f t="shared" si="18"/>
        <v>1</v>
      </c>
      <c r="M33" s="28">
        <f t="shared" si="18"/>
        <v>0.99999999999999989</v>
      </c>
      <c r="N33" s="28">
        <f t="shared" si="18"/>
        <v>1</v>
      </c>
    </row>
    <row r="34" spans="1:14" x14ac:dyDescent="0.2">
      <c r="A34" s="21" t="s">
        <v>11</v>
      </c>
      <c r="B34" s="72">
        <v>42323</v>
      </c>
      <c r="C34" s="72">
        <v>42353</v>
      </c>
      <c r="D34" s="72">
        <v>42020</v>
      </c>
      <c r="E34" s="72">
        <v>42051</v>
      </c>
      <c r="F34" s="72">
        <v>42079</v>
      </c>
      <c r="G34" s="72">
        <v>42110</v>
      </c>
      <c r="H34" s="72">
        <v>42140</v>
      </c>
      <c r="I34" s="72">
        <v>42171</v>
      </c>
      <c r="J34" s="72">
        <v>42201</v>
      </c>
      <c r="K34" s="72">
        <v>42232</v>
      </c>
      <c r="L34" s="72">
        <v>42263</v>
      </c>
      <c r="M34" s="72">
        <v>42293</v>
      </c>
      <c r="N34" s="17" t="s">
        <v>0</v>
      </c>
    </row>
    <row r="35" spans="1:14" x14ac:dyDescent="0.2">
      <c r="A35" s="18" t="s">
        <v>9</v>
      </c>
      <c r="B35" s="29">
        <f t="shared" ref="B35:N35" si="20">B3/B19</f>
        <v>129.9185223725286</v>
      </c>
      <c r="C35" s="29">
        <f t="shared" si="20"/>
        <v>129.75720116618075</v>
      </c>
      <c r="D35" s="29">
        <f t="shared" si="20"/>
        <v>130.04010204081632</v>
      </c>
      <c r="E35" s="29">
        <f t="shared" si="20"/>
        <v>130.00023010546499</v>
      </c>
      <c r="F35" s="29">
        <f t="shared" si="20"/>
        <v>129.67995363214837</v>
      </c>
      <c r="G35" s="29">
        <f t="shared" si="20"/>
        <v>129.48998302207133</v>
      </c>
      <c r="H35" s="29">
        <f t="shared" si="20"/>
        <v>129.71288164665523</v>
      </c>
      <c r="I35" s="29">
        <f t="shared" si="20"/>
        <v>129.60422876949741</v>
      </c>
      <c r="J35" s="29">
        <f t="shared" si="20"/>
        <v>129.63220272904485</v>
      </c>
      <c r="K35" s="29">
        <f t="shared" si="20"/>
        <v>130.04863049095607</v>
      </c>
      <c r="L35" s="29">
        <f t="shared" si="20"/>
        <v>129.50822596630329</v>
      </c>
      <c r="M35" s="29">
        <f t="shared" si="20"/>
        <v>129.50069029850746</v>
      </c>
      <c r="N35" s="29">
        <f t="shared" si="20"/>
        <v>129.73629618297255</v>
      </c>
    </row>
    <row r="36" spans="1:14" x14ac:dyDescent="0.2">
      <c r="A36" s="18" t="s">
        <v>10</v>
      </c>
      <c r="B36" s="29">
        <f t="shared" ref="B36:N36" si="21">B4/B20</f>
        <v>98.806174334140422</v>
      </c>
      <c r="C36" s="29">
        <f t="shared" si="21"/>
        <v>99.259834515366435</v>
      </c>
      <c r="D36" s="29">
        <f t="shared" si="21"/>
        <v>98.33</v>
      </c>
      <c r="E36" s="29">
        <f t="shared" si="21"/>
        <v>100.17657276995305</v>
      </c>
      <c r="F36" s="29">
        <f t="shared" si="21"/>
        <v>99.296388206388201</v>
      </c>
      <c r="G36" s="29">
        <f t="shared" si="21"/>
        <v>98.575825000000009</v>
      </c>
      <c r="H36" s="29">
        <f t="shared" si="21"/>
        <v>99.54997518610422</v>
      </c>
      <c r="I36" s="29">
        <f t="shared" si="21"/>
        <v>98.586067708333346</v>
      </c>
      <c r="J36" s="29">
        <f t="shared" si="21"/>
        <v>98.598661202185795</v>
      </c>
      <c r="K36" s="29">
        <f t="shared" si="21"/>
        <v>98.572192118226596</v>
      </c>
      <c r="L36" s="29">
        <f t="shared" si="21"/>
        <v>99.328274111675114</v>
      </c>
      <c r="M36" s="29">
        <f t="shared" si="21"/>
        <v>99.347206896551725</v>
      </c>
      <c r="N36" s="29">
        <f t="shared" si="21"/>
        <v>99.047891346360316</v>
      </c>
    </row>
    <row r="37" spans="1:14" x14ac:dyDescent="0.2">
      <c r="A37" s="18" t="s">
        <v>1</v>
      </c>
      <c r="B37" s="29">
        <f t="shared" ref="B37:N37" si="22">B5/B21</f>
        <v>103.93930390492361</v>
      </c>
      <c r="C37" s="29">
        <f t="shared" si="22"/>
        <v>103.89688964635705</v>
      </c>
      <c r="D37" s="29">
        <f t="shared" si="22"/>
        <v>103.5</v>
      </c>
      <c r="E37" s="29">
        <f t="shared" si="22"/>
        <v>103.83346757954088</v>
      </c>
      <c r="F37" s="29">
        <f t="shared" si="22"/>
        <v>103.76051779935275</v>
      </c>
      <c r="G37" s="29">
        <f t="shared" si="22"/>
        <v>103.65747432483835</v>
      </c>
      <c r="H37" s="29">
        <f t="shared" si="22"/>
        <v>103.84528773978315</v>
      </c>
      <c r="I37" s="29">
        <f t="shared" si="22"/>
        <v>103.93414429530202</v>
      </c>
      <c r="J37" s="29">
        <f t="shared" si="22"/>
        <v>103.69131238447319</v>
      </c>
      <c r="K37" s="29">
        <f t="shared" si="22"/>
        <v>103.93822170900692</v>
      </c>
      <c r="L37" s="29">
        <f t="shared" si="22"/>
        <v>103.98261975413311</v>
      </c>
      <c r="M37" s="29">
        <f t="shared" si="22"/>
        <v>103.59265890778872</v>
      </c>
      <c r="N37" s="29">
        <f t="shared" si="22"/>
        <v>103.79910207451749</v>
      </c>
    </row>
    <row r="38" spans="1:14" x14ac:dyDescent="0.2">
      <c r="A38" s="18" t="s">
        <v>37</v>
      </c>
      <c r="B38" s="29">
        <f t="shared" ref="B38:N38" si="23">B6/B22</f>
        <v>108.68</v>
      </c>
      <c r="C38" s="29">
        <f t="shared" si="23"/>
        <v>109.75073891625617</v>
      </c>
      <c r="D38" s="29">
        <f t="shared" si="23"/>
        <v>108.67999999999999</v>
      </c>
      <c r="E38" s="29">
        <f t="shared" si="23"/>
        <v>109.67706422018348</v>
      </c>
      <c r="F38" s="29">
        <f t="shared" si="23"/>
        <v>109.66799999999999</v>
      </c>
      <c r="G38" s="29">
        <f t="shared" si="23"/>
        <v>110.12265486725664</v>
      </c>
      <c r="H38" s="29">
        <f t="shared" si="23"/>
        <v>108.67999999999999</v>
      </c>
      <c r="I38" s="29">
        <f t="shared" si="23"/>
        <v>108.68</v>
      </c>
      <c r="J38" s="29">
        <f t="shared" si="23"/>
        <v>109.14444444444445</v>
      </c>
      <c r="K38" s="29">
        <f t="shared" si="23"/>
        <v>109.4910447761194</v>
      </c>
      <c r="L38" s="29">
        <f t="shared" si="23"/>
        <v>108.68</v>
      </c>
      <c r="M38" s="29">
        <f t="shared" si="23"/>
        <v>109.22613065326634</v>
      </c>
      <c r="N38" s="29">
        <f t="shared" si="23"/>
        <v>109.19488338192419</v>
      </c>
    </row>
    <row r="39" spans="1:14" x14ac:dyDescent="0.2">
      <c r="A39" s="18" t="s">
        <v>2</v>
      </c>
      <c r="B39" s="29">
        <f t="shared" ref="B39:N39" si="24">B7/B23</f>
        <v>117.96332407407408</v>
      </c>
      <c r="C39" s="29">
        <f t="shared" si="24"/>
        <v>117.66925688073395</v>
      </c>
      <c r="D39" s="29">
        <f t="shared" si="24"/>
        <v>117.51404841402336</v>
      </c>
      <c r="E39" s="29">
        <f t="shared" si="24"/>
        <v>117.35212785388129</v>
      </c>
      <c r="F39" s="29">
        <f t="shared" si="24"/>
        <v>116.53881134969325</v>
      </c>
      <c r="G39" s="29">
        <f t="shared" si="24"/>
        <v>117.39296521739131</v>
      </c>
      <c r="H39" s="29">
        <f t="shared" si="24"/>
        <v>115.9980962962963</v>
      </c>
      <c r="I39" s="29">
        <f t="shared" si="24"/>
        <v>116.15302052785924</v>
      </c>
      <c r="J39" s="29">
        <f t="shared" si="24"/>
        <v>116.6588306451613</v>
      </c>
      <c r="K39" s="29">
        <f t="shared" si="24"/>
        <v>116.54748971193415</v>
      </c>
      <c r="L39" s="29">
        <f t="shared" si="24"/>
        <v>116.42639344262295</v>
      </c>
      <c r="M39" s="29">
        <f t="shared" si="24"/>
        <v>116.77698859315589</v>
      </c>
      <c r="N39" s="29">
        <f t="shared" si="24"/>
        <v>116.86263839968099</v>
      </c>
    </row>
    <row r="40" spans="1:14" x14ac:dyDescent="0.2">
      <c r="A40" s="18" t="s">
        <v>21</v>
      </c>
      <c r="B40" s="29">
        <f t="shared" ref="B40:N40" si="25">B8/B24</f>
        <v>71.662925170068036</v>
      </c>
      <c r="C40" s="29">
        <f t="shared" si="25"/>
        <v>71.87059936908517</v>
      </c>
      <c r="D40" s="29">
        <f t="shared" si="25"/>
        <v>71.707983870967752</v>
      </c>
      <c r="E40" s="29">
        <f t="shared" si="25"/>
        <v>71.684518518518516</v>
      </c>
      <c r="F40" s="29">
        <f t="shared" si="25"/>
        <v>71.874904458598735</v>
      </c>
      <c r="G40" s="29">
        <f t="shared" si="25"/>
        <v>72.129470198675492</v>
      </c>
      <c r="H40" s="29">
        <f t="shared" si="25"/>
        <v>71.42</v>
      </c>
      <c r="I40" s="29">
        <f t="shared" si="25"/>
        <v>71.677833935018043</v>
      </c>
      <c r="J40" s="29">
        <f t="shared" si="25"/>
        <v>71.97579766536964</v>
      </c>
      <c r="K40" s="29">
        <f t="shared" si="25"/>
        <v>71.654934210526307</v>
      </c>
      <c r="L40" s="29">
        <f t="shared" si="25"/>
        <v>72.22548872180451</v>
      </c>
      <c r="M40" s="29">
        <f t="shared" si="25"/>
        <v>72.475467980295562</v>
      </c>
      <c r="N40" s="29">
        <f t="shared" si="25"/>
        <v>71.845879546809783</v>
      </c>
    </row>
    <row r="41" spans="1:14" x14ac:dyDescent="0.2">
      <c r="A41" s="30" t="s">
        <v>11</v>
      </c>
      <c r="B41" s="31">
        <f t="shared" ref="B41:N41" si="26">B9/B25</f>
        <v>109.48731533558306</v>
      </c>
      <c r="C41" s="32">
        <f t="shared" si="26"/>
        <v>109.57199852098356</v>
      </c>
      <c r="D41" s="32">
        <f t="shared" si="26"/>
        <v>109.93868975903614</v>
      </c>
      <c r="E41" s="32">
        <f t="shared" si="26"/>
        <v>109.81914363143629</v>
      </c>
      <c r="F41" s="32">
        <f t="shared" si="26"/>
        <v>110.03793987341773</v>
      </c>
      <c r="G41" s="32">
        <f t="shared" si="26"/>
        <v>109.79741036533559</v>
      </c>
      <c r="H41" s="32">
        <f t="shared" si="26"/>
        <v>110.0230293215138</v>
      </c>
      <c r="I41" s="32">
        <f t="shared" si="26"/>
        <v>110.21394863840057</v>
      </c>
      <c r="J41" s="32">
        <f t="shared" si="26"/>
        <v>110.11391715528656</v>
      </c>
      <c r="K41" s="32">
        <f t="shared" si="26"/>
        <v>110.10350443906376</v>
      </c>
      <c r="L41" s="32">
        <f t="shared" si="26"/>
        <v>109.9856421534131</v>
      </c>
      <c r="M41" s="32">
        <f t="shared" si="26"/>
        <v>110.87364765669112</v>
      </c>
      <c r="N41" s="32">
        <f t="shared" si="26"/>
        <v>109.99780827764857</v>
      </c>
    </row>
  </sheetData>
  <pageMargins left="0.5" right="0.5" top="0.5" bottom="0.5" header="0.25" footer="0.25"/>
  <pageSetup scale="90" orientation="landscape" r:id="rId1"/>
  <headerFooter differentOddEven="1">
    <oddHeader>&amp;CHEARING AID PROCUREMENT DISTRIBUTION - NOV 1 2015 THROUGH OCT 31 2016</oddHeader>
    <oddFooter>&amp;L&amp;8Dec 4 2013&amp;C&amp;8Page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Layout" topLeftCell="A2" zoomScale="90" zoomScaleNormal="100" zoomScalePageLayoutView="90" workbookViewId="0">
      <selection activeCell="L14" sqref="L14"/>
    </sheetView>
  </sheetViews>
  <sheetFormatPr defaultColWidth="9.109375" defaultRowHeight="10.199999999999999" x14ac:dyDescent="0.2"/>
  <cols>
    <col min="1" max="1" width="9.6640625" style="1" customWidth="1"/>
    <col min="2" max="16384" width="9.109375" style="1"/>
  </cols>
  <sheetData>
    <row r="1" spans="1:14" x14ac:dyDescent="0.2">
      <c r="A1" s="13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x14ac:dyDescent="0.2">
      <c r="A2" s="16" t="s">
        <v>19</v>
      </c>
      <c r="B2" s="72">
        <v>42323</v>
      </c>
      <c r="C2" s="72">
        <v>42353</v>
      </c>
      <c r="D2" s="72">
        <v>42020</v>
      </c>
      <c r="E2" s="72">
        <v>42051</v>
      </c>
      <c r="F2" s="72">
        <v>42079</v>
      </c>
      <c r="G2" s="72">
        <v>42110</v>
      </c>
      <c r="H2" s="72">
        <v>42140</v>
      </c>
      <c r="I2" s="72">
        <v>42171</v>
      </c>
      <c r="J2" s="72">
        <v>42201</v>
      </c>
      <c r="K2" s="72">
        <v>42232</v>
      </c>
      <c r="L2" s="72">
        <v>42263</v>
      </c>
      <c r="M2" s="72">
        <v>42293</v>
      </c>
      <c r="N2" s="17" t="s">
        <v>0</v>
      </c>
    </row>
    <row r="3" spans="1:14" x14ac:dyDescent="0.2">
      <c r="A3" s="45" t="s">
        <v>1</v>
      </c>
      <c r="B3" s="25">
        <v>208035</v>
      </c>
      <c r="C3" s="25">
        <v>230080.5</v>
      </c>
      <c r="D3" s="25">
        <v>222007.5</v>
      </c>
      <c r="E3" s="25">
        <v>231633</v>
      </c>
      <c r="F3" s="25">
        <v>281623.5</v>
      </c>
      <c r="G3" s="25">
        <v>250884</v>
      </c>
      <c r="H3" s="25">
        <v>225733.5</v>
      </c>
      <c r="I3" s="25">
        <v>223560</v>
      </c>
      <c r="J3" s="25">
        <v>196546.5</v>
      </c>
      <c r="K3" s="25">
        <v>253057.5</v>
      </c>
      <c r="L3" s="25">
        <v>219834</v>
      </c>
      <c r="M3" s="25">
        <v>205240.5</v>
      </c>
      <c r="N3" s="25">
        <f>SUM(B3:M3)</f>
        <v>2748235.5</v>
      </c>
    </row>
    <row r="4" spans="1:14" x14ac:dyDescent="0.2">
      <c r="A4" s="45" t="s">
        <v>37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18239</v>
      </c>
      <c r="I4" s="25">
        <v>14053</v>
      </c>
      <c r="J4" s="25">
        <v>13455</v>
      </c>
      <c r="K4" s="25">
        <v>13156</v>
      </c>
      <c r="L4" s="25">
        <v>15847</v>
      </c>
      <c r="M4" s="25">
        <v>15548</v>
      </c>
      <c r="N4" s="25">
        <f>SUM(H4:M4)</f>
        <v>90298</v>
      </c>
    </row>
    <row r="5" spans="1:14" x14ac:dyDescent="0.2">
      <c r="A5" s="45" t="s">
        <v>2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34155</v>
      </c>
      <c r="I5" s="25">
        <v>26392.5</v>
      </c>
      <c r="J5" s="25">
        <v>25150.5</v>
      </c>
      <c r="K5" s="25">
        <v>27634.5</v>
      </c>
      <c r="L5" s="25">
        <v>24529.5</v>
      </c>
      <c r="M5" s="25">
        <v>25461</v>
      </c>
      <c r="N5" s="25">
        <f>SUM(H5:M5)</f>
        <v>163323</v>
      </c>
    </row>
    <row r="6" spans="1:14" x14ac:dyDescent="0.2">
      <c r="A6" s="18" t="s">
        <v>21</v>
      </c>
      <c r="B6" s="25">
        <v>2359.92</v>
      </c>
      <c r="C6" s="25">
        <v>2359.92</v>
      </c>
      <c r="D6" s="25">
        <v>1769.94</v>
      </c>
      <c r="E6" s="25">
        <v>2556.58</v>
      </c>
      <c r="F6" s="25">
        <v>2654.91</v>
      </c>
      <c r="G6" s="25">
        <v>2163.2600000000002</v>
      </c>
      <c r="H6" s="25">
        <v>1873.42</v>
      </c>
      <c r="I6" s="25">
        <v>2799.77</v>
      </c>
      <c r="J6" s="25">
        <v>1764.73</v>
      </c>
      <c r="K6" s="25">
        <v>2059.7199999999998</v>
      </c>
      <c r="L6" s="25">
        <v>2442.6799999999998</v>
      </c>
      <c r="M6" s="25">
        <v>1542.2</v>
      </c>
      <c r="N6" s="25">
        <f>SUM(B6:M6)</f>
        <v>26347.050000000003</v>
      </c>
    </row>
    <row r="7" spans="1:14" x14ac:dyDescent="0.2">
      <c r="A7" s="20" t="s">
        <v>6</v>
      </c>
      <c r="B7" s="25">
        <f t="shared" ref="B7:N7" si="0">SUM(B3:B6)</f>
        <v>210394.92</v>
      </c>
      <c r="C7" s="25">
        <f t="shared" si="0"/>
        <v>232440.42</v>
      </c>
      <c r="D7" s="25">
        <f t="shared" si="0"/>
        <v>223777.44</v>
      </c>
      <c r="E7" s="25">
        <f t="shared" si="0"/>
        <v>234189.58</v>
      </c>
      <c r="F7" s="25">
        <f t="shared" si="0"/>
        <v>284278.40999999997</v>
      </c>
      <c r="G7" s="25">
        <f t="shared" si="0"/>
        <v>253047.26</v>
      </c>
      <c r="H7" s="25">
        <f>SUM(H3:H6)</f>
        <v>280000.92</v>
      </c>
      <c r="I7" s="25">
        <f t="shared" si="0"/>
        <v>266805.27</v>
      </c>
      <c r="J7" s="25">
        <f t="shared" si="0"/>
        <v>236916.73</v>
      </c>
      <c r="K7" s="25">
        <f t="shared" si="0"/>
        <v>295907.71999999997</v>
      </c>
      <c r="L7" s="25">
        <f t="shared" si="0"/>
        <v>262653.18</v>
      </c>
      <c r="M7" s="25">
        <f t="shared" si="0"/>
        <v>247791.7</v>
      </c>
      <c r="N7" s="25">
        <f t="shared" si="0"/>
        <v>3028203.55</v>
      </c>
    </row>
    <row r="8" spans="1:14" x14ac:dyDescent="0.2">
      <c r="A8" s="24" t="s">
        <v>7</v>
      </c>
      <c r="B8" s="72">
        <v>42323</v>
      </c>
      <c r="C8" s="72">
        <v>42353</v>
      </c>
      <c r="D8" s="72">
        <v>42020</v>
      </c>
      <c r="E8" s="72">
        <v>42051</v>
      </c>
      <c r="F8" s="72">
        <v>42079</v>
      </c>
      <c r="G8" s="72">
        <v>42110</v>
      </c>
      <c r="H8" s="72">
        <v>42140</v>
      </c>
      <c r="I8" s="72">
        <v>42171</v>
      </c>
      <c r="J8" s="72">
        <v>42201</v>
      </c>
      <c r="K8" s="72">
        <v>42232</v>
      </c>
      <c r="L8" s="72">
        <v>42263</v>
      </c>
      <c r="M8" s="72">
        <v>42293</v>
      </c>
      <c r="N8" s="17" t="s">
        <v>0</v>
      </c>
    </row>
    <row r="9" spans="1:14" x14ac:dyDescent="0.2">
      <c r="A9" s="41" t="s">
        <v>1</v>
      </c>
      <c r="B9" s="22">
        <f t="shared" ref="B9:N9" si="1">B3/B7</f>
        <v>0.98878337937056648</v>
      </c>
      <c r="C9" s="22">
        <f t="shared" si="1"/>
        <v>0.9898472047159439</v>
      </c>
      <c r="D9" s="22">
        <f t="shared" si="1"/>
        <v>0.9920906236124607</v>
      </c>
      <c r="E9" s="22">
        <f t="shared" si="1"/>
        <v>0.98908328884658325</v>
      </c>
      <c r="F9" s="22">
        <f t="shared" si="1"/>
        <v>0.9906608806486572</v>
      </c>
      <c r="G9" s="22">
        <f t="shared" si="1"/>
        <v>0.99145116212679008</v>
      </c>
      <c r="H9" s="22">
        <f t="shared" si="1"/>
        <v>0.80618842252375467</v>
      </c>
      <c r="I9" s="22">
        <f t="shared" si="1"/>
        <v>0.83791448347328368</v>
      </c>
      <c r="J9" s="22">
        <f t="shared" si="1"/>
        <v>0.82960160728201837</v>
      </c>
      <c r="K9" s="22">
        <f t="shared" si="1"/>
        <v>0.85519059793370722</v>
      </c>
      <c r="L9" s="22">
        <f t="shared" si="1"/>
        <v>0.83697444668288423</v>
      </c>
      <c r="M9" s="22">
        <f t="shared" si="1"/>
        <v>0.82827834830625879</v>
      </c>
      <c r="N9" s="22">
        <f t="shared" si="1"/>
        <v>0.90754648907270452</v>
      </c>
    </row>
    <row r="10" spans="1:14" x14ac:dyDescent="0.2">
      <c r="A10" s="41" t="s">
        <v>37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2">
        <f t="shared" ref="H10:N10" si="2">H4/H7</f>
        <v>6.5139071685907324E-2</v>
      </c>
      <c r="I10" s="22">
        <f t="shared" si="2"/>
        <v>5.2671373395285631E-2</v>
      </c>
      <c r="J10" s="22">
        <f t="shared" si="2"/>
        <v>5.6792105817094471E-2</v>
      </c>
      <c r="K10" s="22">
        <f t="shared" si="2"/>
        <v>4.4459806591054807E-2</v>
      </c>
      <c r="L10" s="22">
        <f t="shared" si="2"/>
        <v>6.0334316150293707E-2</v>
      </c>
      <c r="M10" s="22">
        <f t="shared" si="2"/>
        <v>6.2746250177064034E-2</v>
      </c>
      <c r="N10" s="22">
        <f t="shared" si="2"/>
        <v>2.9818999452662292E-2</v>
      </c>
    </row>
    <row r="11" spans="1:14" x14ac:dyDescent="0.2">
      <c r="A11" s="41" t="s">
        <v>2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2">
        <f>H5/H7</f>
        <v>0.12198174205999038</v>
      </c>
      <c r="I11" s="22">
        <f>I5/I7</f>
        <v>9.8920459854484874E-2</v>
      </c>
      <c r="J11" s="22">
        <f>J5/J7</f>
        <v>0.10615755164272274</v>
      </c>
      <c r="K11" s="22">
        <f>K5/K7</f>
        <v>9.3388911921595028E-2</v>
      </c>
      <c r="L11" s="22">
        <f>L5/L7</f>
        <v>9.3391216508400932E-2</v>
      </c>
      <c r="M11" s="22">
        <f>M4/M7</f>
        <v>6.2746250177064034E-2</v>
      </c>
      <c r="N11" s="22">
        <f>N5/N7</f>
        <v>5.3933956982515262E-2</v>
      </c>
    </row>
    <row r="12" spans="1:14" x14ac:dyDescent="0.2">
      <c r="A12" s="18" t="s">
        <v>21</v>
      </c>
      <c r="B12" s="23">
        <f t="shared" ref="B12:N12" si="3">B6/B7</f>
        <v>1.1216620629433448E-2</v>
      </c>
      <c r="C12" s="23">
        <f t="shared" si="3"/>
        <v>1.0152795284056017E-2</v>
      </c>
      <c r="D12" s="23">
        <f t="shared" si="3"/>
        <v>7.9093763875393332E-3</v>
      </c>
      <c r="E12" s="23">
        <f t="shared" si="3"/>
        <v>1.0916711153416818E-2</v>
      </c>
      <c r="F12" s="23">
        <f t="shared" si="3"/>
        <v>9.3391193513429321E-3</v>
      </c>
      <c r="G12" s="23">
        <f t="shared" si="3"/>
        <v>8.5488378732099298E-3</v>
      </c>
      <c r="H12" s="23">
        <f t="shared" si="3"/>
        <v>6.6907637303477438E-3</v>
      </c>
      <c r="I12" s="23">
        <f t="shared" si="3"/>
        <v>1.0493683276945765E-2</v>
      </c>
      <c r="J12" s="23">
        <f t="shared" si="3"/>
        <v>7.4487352581643343E-3</v>
      </c>
      <c r="K12" s="23">
        <f t="shared" si="3"/>
        <v>6.9606835536430069E-3</v>
      </c>
      <c r="L12" s="23">
        <f t="shared" si="3"/>
        <v>9.3000206584211154E-3</v>
      </c>
      <c r="M12" s="23">
        <f t="shared" si="3"/>
        <v>6.2237758568991618E-3</v>
      </c>
      <c r="N12" s="22">
        <f t="shared" si="3"/>
        <v>8.7005544921179446E-3</v>
      </c>
    </row>
    <row r="13" spans="1:14" x14ac:dyDescent="0.2">
      <c r="A13" s="24" t="s">
        <v>29</v>
      </c>
      <c r="B13" s="72">
        <v>42323</v>
      </c>
      <c r="C13" s="72">
        <v>42353</v>
      </c>
      <c r="D13" s="72">
        <v>42020</v>
      </c>
      <c r="E13" s="72">
        <v>42051</v>
      </c>
      <c r="F13" s="72">
        <v>42079</v>
      </c>
      <c r="G13" s="72">
        <v>42110</v>
      </c>
      <c r="H13" s="72">
        <v>42140</v>
      </c>
      <c r="I13" s="72">
        <v>42171</v>
      </c>
      <c r="J13" s="72">
        <v>42201</v>
      </c>
      <c r="K13" s="72">
        <v>42232</v>
      </c>
      <c r="L13" s="72">
        <v>42263</v>
      </c>
      <c r="M13" s="72">
        <v>42293</v>
      </c>
      <c r="N13" s="17" t="s">
        <v>0</v>
      </c>
    </row>
    <row r="14" spans="1:14" x14ac:dyDescent="0.2">
      <c r="A14" s="18" t="s">
        <v>1</v>
      </c>
      <c r="B14" s="47">
        <v>669</v>
      </c>
      <c r="C14" s="47">
        <v>738</v>
      </c>
      <c r="D14" s="47">
        <v>715</v>
      </c>
      <c r="E14" s="47">
        <v>745</v>
      </c>
      <c r="F14" s="47">
        <v>905</v>
      </c>
      <c r="G14" s="47">
        <v>804</v>
      </c>
      <c r="H14" s="47">
        <v>725</v>
      </c>
      <c r="I14" s="47">
        <v>718</v>
      </c>
      <c r="J14" s="47">
        <v>632</v>
      </c>
      <c r="K14" s="47">
        <v>812</v>
      </c>
      <c r="L14" s="47">
        <v>706</v>
      </c>
      <c r="M14" s="47">
        <v>660</v>
      </c>
      <c r="N14" s="47">
        <f>SUM(B14:M14)</f>
        <v>8829</v>
      </c>
    </row>
    <row r="15" spans="1:14" x14ac:dyDescent="0.2">
      <c r="A15" s="18" t="s">
        <v>37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47">
        <v>61</v>
      </c>
      <c r="I15" s="47">
        <v>47</v>
      </c>
      <c r="J15" s="47">
        <v>45</v>
      </c>
      <c r="K15" s="47">
        <v>44</v>
      </c>
      <c r="L15" s="47">
        <v>52</v>
      </c>
      <c r="M15" s="47">
        <v>52</v>
      </c>
      <c r="N15" s="47">
        <f>SUM(H15:M15)</f>
        <v>301</v>
      </c>
    </row>
    <row r="16" spans="1:14" x14ac:dyDescent="0.2">
      <c r="A16" s="18" t="s">
        <v>2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47">
        <v>108</v>
      </c>
      <c r="I16" s="47">
        <v>85</v>
      </c>
      <c r="J16" s="47">
        <v>81</v>
      </c>
      <c r="K16" s="47">
        <v>89</v>
      </c>
      <c r="L16" s="47">
        <v>79</v>
      </c>
      <c r="M16" s="47">
        <v>82</v>
      </c>
      <c r="N16" s="47">
        <f>SUM(H16:M16)</f>
        <v>524</v>
      </c>
    </row>
    <row r="17" spans="1:14" x14ac:dyDescent="0.2">
      <c r="A17" s="18" t="s">
        <v>21</v>
      </c>
      <c r="B17" s="47">
        <v>24</v>
      </c>
      <c r="C17" s="47">
        <v>24</v>
      </c>
      <c r="D17" s="47">
        <v>18</v>
      </c>
      <c r="E17" s="47">
        <v>25</v>
      </c>
      <c r="F17" s="47">
        <v>27</v>
      </c>
      <c r="G17" s="47">
        <v>22</v>
      </c>
      <c r="H17" s="47">
        <v>14</v>
      </c>
      <c r="I17" s="47">
        <v>19</v>
      </c>
      <c r="J17" s="47">
        <v>11</v>
      </c>
      <c r="K17" s="47">
        <v>13</v>
      </c>
      <c r="L17" s="47">
        <v>15</v>
      </c>
      <c r="M17" s="47">
        <v>10</v>
      </c>
      <c r="N17" s="47">
        <f>SUM(B17:M17)</f>
        <v>222</v>
      </c>
    </row>
    <row r="18" spans="1:14" x14ac:dyDescent="0.2">
      <c r="A18" s="20" t="s">
        <v>8</v>
      </c>
      <c r="B18" s="47">
        <f t="shared" ref="B18:N18" si="4">SUM(B14:B17)</f>
        <v>693</v>
      </c>
      <c r="C18" s="47">
        <f t="shared" si="4"/>
        <v>762</v>
      </c>
      <c r="D18" s="47">
        <f t="shared" si="4"/>
        <v>733</v>
      </c>
      <c r="E18" s="47">
        <f t="shared" si="4"/>
        <v>770</v>
      </c>
      <c r="F18" s="47">
        <f t="shared" si="4"/>
        <v>932</v>
      </c>
      <c r="G18" s="47">
        <f t="shared" si="4"/>
        <v>826</v>
      </c>
      <c r="H18" s="47">
        <f t="shared" si="4"/>
        <v>908</v>
      </c>
      <c r="I18" s="47">
        <f t="shared" si="4"/>
        <v>869</v>
      </c>
      <c r="J18" s="47">
        <f t="shared" si="4"/>
        <v>769</v>
      </c>
      <c r="K18" s="47">
        <f t="shared" si="4"/>
        <v>958</v>
      </c>
      <c r="L18" s="47">
        <f t="shared" si="4"/>
        <v>852</v>
      </c>
      <c r="M18" s="47">
        <f t="shared" si="4"/>
        <v>804</v>
      </c>
      <c r="N18" s="47">
        <f t="shared" si="4"/>
        <v>9876</v>
      </c>
    </row>
    <row r="19" spans="1:14" x14ac:dyDescent="0.2">
      <c r="A19" s="24" t="s">
        <v>30</v>
      </c>
      <c r="B19" s="72">
        <v>42323</v>
      </c>
      <c r="C19" s="72">
        <v>42353</v>
      </c>
      <c r="D19" s="72">
        <v>42020</v>
      </c>
      <c r="E19" s="72">
        <v>42051</v>
      </c>
      <c r="F19" s="72">
        <v>42079</v>
      </c>
      <c r="G19" s="72">
        <v>42110</v>
      </c>
      <c r="H19" s="72">
        <v>42140</v>
      </c>
      <c r="I19" s="72">
        <v>42171</v>
      </c>
      <c r="J19" s="72">
        <v>42201</v>
      </c>
      <c r="K19" s="72">
        <v>42232</v>
      </c>
      <c r="L19" s="72">
        <v>42263</v>
      </c>
      <c r="M19" s="72">
        <v>42293</v>
      </c>
      <c r="N19" s="17" t="s">
        <v>0</v>
      </c>
    </row>
    <row r="20" spans="1:14" x14ac:dyDescent="0.2">
      <c r="A20" s="41" t="s">
        <v>1</v>
      </c>
      <c r="B20" s="22">
        <f t="shared" ref="B20:N20" si="5">B14/B18</f>
        <v>0.96536796536796532</v>
      </c>
      <c r="C20" s="22">
        <f t="shared" si="5"/>
        <v>0.96850393700787396</v>
      </c>
      <c r="D20" s="22">
        <f t="shared" si="5"/>
        <v>0.97544338335607095</v>
      </c>
      <c r="E20" s="22">
        <f t="shared" si="5"/>
        <v>0.96753246753246758</v>
      </c>
      <c r="F20" s="22">
        <f t="shared" si="5"/>
        <v>0.97103004291845496</v>
      </c>
      <c r="G20" s="22">
        <f t="shared" si="5"/>
        <v>0.9733656174334141</v>
      </c>
      <c r="H20" s="22">
        <f t="shared" si="5"/>
        <v>0.79845814977973573</v>
      </c>
      <c r="I20" s="22">
        <f t="shared" si="5"/>
        <v>0.82623705408515535</v>
      </c>
      <c r="J20" s="22">
        <f t="shared" si="5"/>
        <v>0.82184655396618989</v>
      </c>
      <c r="K20" s="22">
        <f t="shared" si="5"/>
        <v>0.8475991649269311</v>
      </c>
      <c r="L20" s="22">
        <f t="shared" si="5"/>
        <v>0.82863849765258213</v>
      </c>
      <c r="M20" s="22">
        <f t="shared" si="5"/>
        <v>0.82089552238805974</v>
      </c>
      <c r="N20" s="22">
        <f t="shared" si="5"/>
        <v>0.89398541919805585</v>
      </c>
    </row>
    <row r="21" spans="1:14" x14ac:dyDescent="0.2">
      <c r="A21" s="41" t="s">
        <v>37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2">
        <f t="shared" ref="H21:N21" si="6">H15/H18</f>
        <v>6.71806167400881E-2</v>
      </c>
      <c r="I21" s="22">
        <f t="shared" si="6"/>
        <v>5.4085155350978138E-2</v>
      </c>
      <c r="J21" s="22">
        <f t="shared" si="6"/>
        <v>5.8517555266579972E-2</v>
      </c>
      <c r="K21" s="22">
        <f t="shared" si="6"/>
        <v>4.5929018789144051E-2</v>
      </c>
      <c r="L21" s="22">
        <f t="shared" si="6"/>
        <v>6.1032863849765258E-2</v>
      </c>
      <c r="M21" s="22">
        <f t="shared" si="6"/>
        <v>6.4676616915422883E-2</v>
      </c>
      <c r="N21" s="22">
        <f t="shared" si="6"/>
        <v>3.0477926285945728E-2</v>
      </c>
    </row>
    <row r="22" spans="1:14" x14ac:dyDescent="0.2">
      <c r="A22" s="41" t="s">
        <v>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2">
        <f t="shared" ref="H22:N22" si="7">H16/H18</f>
        <v>0.11894273127753303</v>
      </c>
      <c r="I22" s="22">
        <f t="shared" si="7"/>
        <v>9.7813578826237049E-2</v>
      </c>
      <c r="J22" s="22">
        <f t="shared" si="7"/>
        <v>0.10533159947984395</v>
      </c>
      <c r="K22" s="22">
        <f t="shared" si="7"/>
        <v>9.2901878914405017E-2</v>
      </c>
      <c r="L22" s="22">
        <f t="shared" si="7"/>
        <v>9.2723004694835687E-2</v>
      </c>
      <c r="M22" s="22">
        <f t="shared" si="7"/>
        <v>0.10199004975124377</v>
      </c>
      <c r="N22" s="22">
        <f t="shared" si="7"/>
        <v>5.3057918185500201E-2</v>
      </c>
    </row>
    <row r="23" spans="1:14" x14ac:dyDescent="0.2">
      <c r="A23" s="41" t="s">
        <v>21</v>
      </c>
      <c r="B23" s="22">
        <f t="shared" ref="B23:N23" si="8">B17/B18</f>
        <v>3.4632034632034632E-2</v>
      </c>
      <c r="C23" s="22">
        <f t="shared" si="8"/>
        <v>3.1496062992125984E-2</v>
      </c>
      <c r="D23" s="22">
        <f t="shared" si="8"/>
        <v>2.4556616643929059E-2</v>
      </c>
      <c r="E23" s="22">
        <f t="shared" si="8"/>
        <v>3.2467532467532464E-2</v>
      </c>
      <c r="F23" s="22">
        <f t="shared" si="8"/>
        <v>2.8969957081545063E-2</v>
      </c>
      <c r="G23" s="22">
        <f t="shared" si="8"/>
        <v>2.6634382566585957E-2</v>
      </c>
      <c r="H23" s="22">
        <f t="shared" si="8"/>
        <v>1.5418502202643172E-2</v>
      </c>
      <c r="I23" s="22">
        <f t="shared" si="8"/>
        <v>2.1864211737629459E-2</v>
      </c>
      <c r="J23" s="22">
        <f t="shared" si="8"/>
        <v>1.4304291287386216E-2</v>
      </c>
      <c r="K23" s="22">
        <f t="shared" si="8"/>
        <v>1.3569937369519834E-2</v>
      </c>
      <c r="L23" s="22">
        <f t="shared" si="8"/>
        <v>1.7605633802816902E-2</v>
      </c>
      <c r="M23" s="22">
        <f t="shared" si="8"/>
        <v>1.2437810945273632E-2</v>
      </c>
      <c r="N23" s="22">
        <f t="shared" si="8"/>
        <v>2.2478736330498177E-2</v>
      </c>
    </row>
    <row r="24" spans="1:14" x14ac:dyDescent="0.2">
      <c r="A24" s="18" t="s">
        <v>18</v>
      </c>
      <c r="B24" s="23">
        <f t="shared" ref="B24:M24" si="9">SUM(B20:B23)</f>
        <v>1</v>
      </c>
      <c r="C24" s="23">
        <f t="shared" si="9"/>
        <v>1</v>
      </c>
      <c r="D24" s="23">
        <f t="shared" si="9"/>
        <v>1</v>
      </c>
      <c r="E24" s="23">
        <f t="shared" si="9"/>
        <v>1</v>
      </c>
      <c r="F24" s="23">
        <f t="shared" si="9"/>
        <v>1</v>
      </c>
      <c r="G24" s="23">
        <f t="shared" ref="G24" si="10">SUM(G20:G23)</f>
        <v>1</v>
      </c>
      <c r="H24" s="23">
        <f t="shared" si="9"/>
        <v>1</v>
      </c>
      <c r="I24" s="23">
        <f t="shared" si="9"/>
        <v>1</v>
      </c>
      <c r="J24" s="23">
        <f t="shared" si="9"/>
        <v>1</v>
      </c>
      <c r="K24" s="23">
        <f t="shared" si="9"/>
        <v>1</v>
      </c>
      <c r="L24" s="23">
        <f t="shared" si="9"/>
        <v>0.99999999999999989</v>
      </c>
      <c r="M24" s="23">
        <f t="shared" si="9"/>
        <v>1.0000000000000002</v>
      </c>
      <c r="N24" s="23">
        <f>SUM(N20:N23)</f>
        <v>0.99999999999999989</v>
      </c>
    </row>
    <row r="25" spans="1:14" x14ac:dyDescent="0.2">
      <c r="A25" s="24" t="s">
        <v>11</v>
      </c>
      <c r="B25" s="72">
        <v>42323</v>
      </c>
      <c r="C25" s="72">
        <v>42353</v>
      </c>
      <c r="D25" s="72">
        <v>42020</v>
      </c>
      <c r="E25" s="72">
        <v>42051</v>
      </c>
      <c r="F25" s="72">
        <v>42079</v>
      </c>
      <c r="G25" s="72">
        <v>42110</v>
      </c>
      <c r="H25" s="72">
        <v>42140</v>
      </c>
      <c r="I25" s="72">
        <v>42171</v>
      </c>
      <c r="J25" s="72">
        <v>42201</v>
      </c>
      <c r="K25" s="72">
        <v>42232</v>
      </c>
      <c r="L25" s="72">
        <v>42263</v>
      </c>
      <c r="M25" s="72">
        <v>42293</v>
      </c>
      <c r="N25" s="17" t="s">
        <v>0</v>
      </c>
    </row>
    <row r="26" spans="1:14" x14ac:dyDescent="0.2">
      <c r="A26" s="18" t="s">
        <v>1</v>
      </c>
      <c r="B26" s="73">
        <f t="shared" ref="B26:N26" si="11">B3/B14</f>
        <v>310.96412556053809</v>
      </c>
      <c r="C26" s="73">
        <f t="shared" si="11"/>
        <v>311.76219512195121</v>
      </c>
      <c r="D26" s="73">
        <f t="shared" si="11"/>
        <v>310.5</v>
      </c>
      <c r="E26" s="73">
        <f t="shared" si="11"/>
        <v>310.91677852348994</v>
      </c>
      <c r="F26" s="73">
        <f t="shared" si="11"/>
        <v>311.18618784530389</v>
      </c>
      <c r="G26" s="73">
        <f t="shared" si="11"/>
        <v>312.04477611940297</v>
      </c>
      <c r="H26" s="73">
        <f t="shared" si="11"/>
        <v>311.35655172413794</v>
      </c>
      <c r="I26" s="73">
        <f t="shared" si="11"/>
        <v>311.3649025069638</v>
      </c>
      <c r="J26" s="73">
        <f t="shared" si="11"/>
        <v>310.99129746835445</v>
      </c>
      <c r="K26" s="73">
        <f t="shared" si="11"/>
        <v>311.64716748768473</v>
      </c>
      <c r="L26" s="73">
        <f t="shared" si="11"/>
        <v>311.37960339943345</v>
      </c>
      <c r="M26" s="73">
        <f t="shared" si="11"/>
        <v>310.97045454545457</v>
      </c>
      <c r="N26" s="46">
        <f t="shared" si="11"/>
        <v>311.27370030581039</v>
      </c>
    </row>
    <row r="27" spans="1:14" x14ac:dyDescent="0.2">
      <c r="A27" s="18" t="s">
        <v>37</v>
      </c>
      <c r="B27" s="25" t="s">
        <v>57</v>
      </c>
      <c r="C27" s="25" t="s">
        <v>57</v>
      </c>
      <c r="D27" s="25" t="s">
        <v>57</v>
      </c>
      <c r="E27" s="25" t="s">
        <v>57</v>
      </c>
      <c r="F27" s="25" t="s">
        <v>57</v>
      </c>
      <c r="G27" s="25" t="s">
        <v>57</v>
      </c>
      <c r="H27" s="73">
        <f t="shared" ref="H27:N30" si="12">H4/H15</f>
        <v>299</v>
      </c>
      <c r="I27" s="73">
        <f t="shared" si="12"/>
        <v>299</v>
      </c>
      <c r="J27" s="73">
        <f t="shared" si="12"/>
        <v>299</v>
      </c>
      <c r="K27" s="73">
        <f t="shared" si="12"/>
        <v>299</v>
      </c>
      <c r="L27" s="73">
        <f t="shared" si="12"/>
        <v>304.75</v>
      </c>
      <c r="M27" s="73">
        <f t="shared" si="12"/>
        <v>299</v>
      </c>
      <c r="N27" s="46">
        <f t="shared" si="12"/>
        <v>299.99335548172758</v>
      </c>
    </row>
    <row r="28" spans="1:14" x14ac:dyDescent="0.2">
      <c r="A28" s="18" t="s">
        <v>2</v>
      </c>
      <c r="B28" s="25" t="s">
        <v>57</v>
      </c>
      <c r="C28" s="25" t="s">
        <v>57</v>
      </c>
      <c r="D28" s="25" t="s">
        <v>57</v>
      </c>
      <c r="E28" s="25" t="s">
        <v>57</v>
      </c>
      <c r="F28" s="25" t="s">
        <v>57</v>
      </c>
      <c r="G28" s="25" t="s">
        <v>57</v>
      </c>
      <c r="H28" s="73">
        <f t="shared" si="12"/>
        <v>316.25</v>
      </c>
      <c r="I28" s="73">
        <f t="shared" si="12"/>
        <v>310.5</v>
      </c>
      <c r="J28" s="73">
        <f t="shared" si="12"/>
        <v>310.5</v>
      </c>
      <c r="K28" s="73">
        <f t="shared" si="12"/>
        <v>310.5</v>
      </c>
      <c r="L28" s="73">
        <f t="shared" si="12"/>
        <v>310.5</v>
      </c>
      <c r="M28" s="73">
        <f t="shared" si="12"/>
        <v>310.5</v>
      </c>
      <c r="N28" s="46">
        <f t="shared" si="12"/>
        <v>311.68511450381681</v>
      </c>
    </row>
    <row r="29" spans="1:14" x14ac:dyDescent="0.2">
      <c r="A29" s="18" t="s">
        <v>21</v>
      </c>
      <c r="B29" s="74">
        <f t="shared" ref="B29:G30" si="13">B6/B17</f>
        <v>98.33</v>
      </c>
      <c r="C29" s="75">
        <f t="shared" si="13"/>
        <v>98.33</v>
      </c>
      <c r="D29" s="75">
        <f t="shared" si="13"/>
        <v>98.33</v>
      </c>
      <c r="E29" s="75">
        <f t="shared" si="13"/>
        <v>102.2632</v>
      </c>
      <c r="F29" s="75">
        <f t="shared" si="13"/>
        <v>98.33</v>
      </c>
      <c r="G29" s="75">
        <f t="shared" si="13"/>
        <v>98.330000000000013</v>
      </c>
      <c r="H29" s="75">
        <f t="shared" si="12"/>
        <v>133.81571428571428</v>
      </c>
      <c r="I29" s="75">
        <f t="shared" si="12"/>
        <v>147.35631578947368</v>
      </c>
      <c r="J29" s="75">
        <f t="shared" si="12"/>
        <v>160.43</v>
      </c>
      <c r="K29" s="75">
        <f t="shared" si="12"/>
        <v>158.44</v>
      </c>
      <c r="L29" s="75">
        <f t="shared" si="12"/>
        <v>162.84533333333331</v>
      </c>
      <c r="M29" s="75">
        <f t="shared" si="12"/>
        <v>154.22</v>
      </c>
      <c r="N29" s="29">
        <f t="shared" si="12"/>
        <v>118.68040540540542</v>
      </c>
    </row>
    <row r="30" spans="1:14" s="7" customFormat="1" x14ac:dyDescent="0.2">
      <c r="A30" s="20" t="s">
        <v>11</v>
      </c>
      <c r="B30" s="46">
        <f t="shared" si="13"/>
        <v>303.6001731601732</v>
      </c>
      <c r="C30" s="73">
        <f t="shared" si="13"/>
        <v>305.03992125984252</v>
      </c>
      <c r="D30" s="73">
        <f t="shared" si="13"/>
        <v>305.28982264665757</v>
      </c>
      <c r="E30" s="73">
        <f t="shared" si="13"/>
        <v>304.14231168831168</v>
      </c>
      <c r="F30" s="73">
        <f t="shared" si="13"/>
        <v>305.01975321888409</v>
      </c>
      <c r="G30" s="73">
        <f t="shared" si="13"/>
        <v>306.35261501210653</v>
      </c>
      <c r="H30" s="73">
        <f t="shared" si="12"/>
        <v>308.37105726872244</v>
      </c>
      <c r="I30" s="73">
        <f t="shared" si="12"/>
        <v>307.02562715765248</v>
      </c>
      <c r="J30" s="73">
        <f t="shared" si="12"/>
        <v>308.08417425227572</v>
      </c>
      <c r="K30" s="73">
        <f t="shared" si="12"/>
        <v>308.88070981210853</v>
      </c>
      <c r="L30" s="73">
        <f t="shared" si="12"/>
        <v>308.27838028169015</v>
      </c>
      <c r="M30" s="73">
        <f t="shared" si="12"/>
        <v>308.19863184079605</v>
      </c>
      <c r="N30" s="46">
        <f t="shared" si="12"/>
        <v>306.62247367355201</v>
      </c>
    </row>
  </sheetData>
  <pageMargins left="0.5" right="0.5" top="0.5" bottom="0.5" header="0.25" footer="0.25"/>
  <pageSetup orientation="landscape" r:id="rId1"/>
  <headerFooter>
    <oddHeader>&amp;CHEARING AID PROCUREMENT DISTRIBUTION - NOV 1 2015 THROUGH OCT 31 2016</oddHeader>
    <oddFooter>&amp;L&amp;8Dec 4 2013&amp;C&amp;8&amp;P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Group 1 ITE</vt:lpstr>
      <vt:lpstr>Group 2 BTE</vt:lpstr>
      <vt:lpstr>Group 3 RIC</vt:lpstr>
      <vt:lpstr>Group 4 Wireless</vt:lpstr>
      <vt:lpstr>Group 6 Remotes</vt:lpstr>
      <vt:lpstr>Group 7 CROS</vt:lpstr>
    </vt:vector>
  </TitlesOfParts>
  <Company>Denver Distribution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ammddchixong1</dc:creator>
  <cp:lastModifiedBy>Department of Veterans Affairs</cp:lastModifiedBy>
  <cp:lastPrinted>2016-06-08T15:32:30Z</cp:lastPrinted>
  <dcterms:created xsi:type="dcterms:W3CDTF">2004-12-02T00:55:54Z</dcterms:created>
  <dcterms:modified xsi:type="dcterms:W3CDTF">2017-06-01T20:12:47Z</dcterms:modified>
</cp:coreProperties>
</file>