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OIA\FOIA\Requests\2018\September\Hearing aids\"/>
    </mc:Choice>
  </mc:AlternateContent>
  <bookViews>
    <workbookView xWindow="0" yWindow="336" windowWidth="15192" windowHeight="8460" tabRatio="623"/>
  </bookViews>
  <sheets>
    <sheet name="Summary" sheetId="1" r:id="rId1"/>
    <sheet name="Group 1 ITE" sheetId="2" r:id="rId2"/>
    <sheet name="Group 2 BTE" sheetId="3" r:id="rId3"/>
    <sheet name="Group 3 RIC" sheetId="4" r:id="rId4"/>
    <sheet name="Group 4 Wireless" sheetId="7" r:id="rId5"/>
    <sheet name="Group 6 Remotes" sheetId="6" r:id="rId6"/>
    <sheet name="Group 7 CROS" sheetId="5" r:id="rId7"/>
    <sheet name="Group 8 Rechargeable" sheetId="8" r:id="rId8"/>
  </sheets>
  <calcPr calcId="171027"/>
</workbook>
</file>

<file path=xl/calcChain.xml><?xml version="1.0" encoding="utf-8"?>
<calcChain xmlns="http://schemas.openxmlformats.org/spreadsheetml/2006/main">
  <c r="M28" i="4" l="1"/>
  <c r="M100" i="1"/>
  <c r="M107" i="1"/>
  <c r="M106" i="1"/>
  <c r="M99" i="1"/>
  <c r="L69" i="7" l="1"/>
  <c r="L60" i="7"/>
  <c r="M28" i="2" l="1"/>
  <c r="L28" i="2"/>
  <c r="K28" i="2"/>
  <c r="J28" i="2"/>
  <c r="I31" i="5" l="1"/>
  <c r="I28" i="2"/>
  <c r="M119" i="1" l="1"/>
  <c r="L119" i="1"/>
  <c r="K119" i="1"/>
  <c r="J119" i="1"/>
  <c r="I119" i="1"/>
  <c r="M118" i="1"/>
  <c r="L118" i="1"/>
  <c r="K118" i="1"/>
  <c r="J118" i="1"/>
  <c r="I118" i="1"/>
  <c r="H119" i="1"/>
  <c r="H118" i="1"/>
  <c r="M114" i="1"/>
  <c r="L114" i="1"/>
  <c r="K114" i="1"/>
  <c r="J114" i="1"/>
  <c r="I114" i="1"/>
  <c r="M113" i="1"/>
  <c r="L113" i="1"/>
  <c r="K113" i="1"/>
  <c r="J113" i="1"/>
  <c r="I113" i="1"/>
  <c r="H114" i="1"/>
  <c r="H113" i="1"/>
  <c r="H28" i="2"/>
  <c r="M120" i="1" l="1"/>
  <c r="L120" i="1"/>
  <c r="K120" i="1"/>
  <c r="J120" i="1"/>
  <c r="I120" i="1"/>
  <c r="G120" i="1"/>
  <c r="F120" i="1"/>
  <c r="E120" i="1"/>
  <c r="C120" i="1"/>
  <c r="B120" i="1"/>
  <c r="B115" i="1"/>
  <c r="N114" i="1"/>
  <c r="G115" i="1"/>
  <c r="F115" i="1"/>
  <c r="D115" i="1"/>
  <c r="C115" i="1"/>
  <c r="M24" i="8"/>
  <c r="L24" i="8"/>
  <c r="K24" i="8"/>
  <c r="J24" i="8"/>
  <c r="I24" i="8"/>
  <c r="H24" i="8"/>
  <c r="M23" i="8"/>
  <c r="L23" i="8"/>
  <c r="K23" i="8"/>
  <c r="J23" i="8"/>
  <c r="I23" i="8"/>
  <c r="H23" i="8"/>
  <c r="M15" i="8"/>
  <c r="L15" i="8"/>
  <c r="K15" i="8"/>
  <c r="J15" i="8"/>
  <c r="J19" i="8" s="1"/>
  <c r="I15" i="8"/>
  <c r="H15" i="8"/>
  <c r="N14" i="8"/>
  <c r="N13" i="8"/>
  <c r="M5" i="8"/>
  <c r="L5" i="8"/>
  <c r="K5" i="8"/>
  <c r="K9" i="8" s="1"/>
  <c r="J5" i="8"/>
  <c r="I5" i="8"/>
  <c r="I9" i="8" s="1"/>
  <c r="H5" i="8"/>
  <c r="H9" i="8" s="1"/>
  <c r="G5" i="8"/>
  <c r="F5" i="8"/>
  <c r="E5" i="8"/>
  <c r="D5" i="8"/>
  <c r="C5" i="8"/>
  <c r="B5" i="8"/>
  <c r="N4" i="8"/>
  <c r="N3" i="8"/>
  <c r="K19" i="8" l="1"/>
  <c r="J115" i="1"/>
  <c r="K115" i="1"/>
  <c r="H115" i="1"/>
  <c r="N113" i="1"/>
  <c r="N115" i="1" s="1"/>
  <c r="L115" i="1"/>
  <c r="E115" i="1"/>
  <c r="I115" i="1"/>
  <c r="M115" i="1"/>
  <c r="D120" i="1"/>
  <c r="L25" i="8"/>
  <c r="J25" i="8"/>
  <c r="H8" i="8"/>
  <c r="H10" i="8" s="1"/>
  <c r="I8" i="8"/>
  <c r="I10" i="8" s="1"/>
  <c r="N24" i="8"/>
  <c r="L19" i="8"/>
  <c r="H18" i="8"/>
  <c r="H19" i="8"/>
  <c r="L8" i="8"/>
  <c r="L9" i="8"/>
  <c r="K18" i="8"/>
  <c r="H25" i="8"/>
  <c r="M8" i="8"/>
  <c r="M9" i="8"/>
  <c r="L18" i="8"/>
  <c r="L20" i="8" s="1"/>
  <c r="K25" i="8"/>
  <c r="N23" i="8"/>
  <c r="N15" i="8"/>
  <c r="N18" i="8" s="1"/>
  <c r="I18" i="8"/>
  <c r="K8" i="8"/>
  <c r="K10" i="8" s="1"/>
  <c r="J9" i="8"/>
  <c r="J18" i="8"/>
  <c r="J20" i="8" s="1"/>
  <c r="I19" i="8"/>
  <c r="M19" i="8"/>
  <c r="I25" i="8"/>
  <c r="M25" i="8"/>
  <c r="N5" i="8"/>
  <c r="J8" i="8"/>
  <c r="M18" i="8"/>
  <c r="G28" i="2"/>
  <c r="K20" i="8" l="1"/>
  <c r="M20" i="8"/>
  <c r="M10" i="8"/>
  <c r="L10" i="8"/>
  <c r="J10" i="8"/>
  <c r="I20" i="8"/>
  <c r="H20" i="8"/>
  <c r="N8" i="8"/>
  <c r="N9" i="8"/>
  <c r="N25" i="8"/>
  <c r="N19" i="8"/>
  <c r="F28" i="2"/>
  <c r="N10" i="8" l="1"/>
  <c r="N20" i="8"/>
  <c r="E28" i="2"/>
  <c r="D28" i="2" l="1"/>
  <c r="D31" i="2"/>
  <c r="D12" i="1"/>
  <c r="D3" i="1"/>
  <c r="C28" i="2" l="1"/>
  <c r="M27" i="1" l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C12" i="1"/>
  <c r="M8" i="1"/>
  <c r="L8" i="1"/>
  <c r="K8" i="1"/>
  <c r="J8" i="1"/>
  <c r="I8" i="1"/>
  <c r="H8" i="1"/>
  <c r="G8" i="1"/>
  <c r="F8" i="1"/>
  <c r="E8" i="1"/>
  <c r="D8" i="1"/>
  <c r="C8" i="1"/>
  <c r="M7" i="1"/>
  <c r="L7" i="1"/>
  <c r="K7" i="1"/>
  <c r="J7" i="1"/>
  <c r="I7" i="1"/>
  <c r="H7" i="1"/>
  <c r="G7" i="1"/>
  <c r="F7" i="1"/>
  <c r="E7" i="1"/>
  <c r="D7" i="1"/>
  <c r="C7" i="1"/>
  <c r="M6" i="1"/>
  <c r="L6" i="1"/>
  <c r="K6" i="1"/>
  <c r="J6" i="1"/>
  <c r="I6" i="1"/>
  <c r="H6" i="1"/>
  <c r="G6" i="1"/>
  <c r="F6" i="1"/>
  <c r="E6" i="1"/>
  <c r="D6" i="1"/>
  <c r="C6" i="1"/>
  <c r="M5" i="1"/>
  <c r="L5" i="1"/>
  <c r="K5" i="1"/>
  <c r="J5" i="1"/>
  <c r="I5" i="1"/>
  <c r="H5" i="1"/>
  <c r="G5" i="1"/>
  <c r="F5" i="1"/>
  <c r="E5" i="1"/>
  <c r="D5" i="1"/>
  <c r="C5" i="1"/>
  <c r="M4" i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  <c r="F3" i="1"/>
  <c r="E3" i="1"/>
  <c r="C3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F45" i="1"/>
  <c r="E45" i="1"/>
  <c r="D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M42" i="1"/>
  <c r="L42" i="1"/>
  <c r="K42" i="1"/>
  <c r="J42" i="1"/>
  <c r="I42" i="1"/>
  <c r="H42" i="1"/>
  <c r="G42" i="1"/>
  <c r="F42" i="1"/>
  <c r="E42" i="1"/>
  <c r="D42" i="1"/>
  <c r="C42" i="1"/>
  <c r="M41" i="1"/>
  <c r="L41" i="1"/>
  <c r="K41" i="1"/>
  <c r="J41" i="1"/>
  <c r="I41" i="1"/>
  <c r="H41" i="1"/>
  <c r="G41" i="1"/>
  <c r="F41" i="1"/>
  <c r="E41" i="1"/>
  <c r="D41" i="1"/>
  <c r="C41" i="1"/>
  <c r="L164" i="1" l="1"/>
  <c r="I163" i="1"/>
  <c r="G162" i="1"/>
  <c r="I161" i="1"/>
  <c r="M161" i="1"/>
  <c r="K163" i="1"/>
  <c r="H164" i="1"/>
  <c r="I165" i="1"/>
  <c r="K162" i="1"/>
  <c r="K166" i="1"/>
  <c r="J161" i="1"/>
  <c r="I164" i="1"/>
  <c r="M164" i="1"/>
  <c r="J165" i="1"/>
  <c r="L163" i="1"/>
  <c r="K161" i="1"/>
  <c r="H162" i="1"/>
  <c r="L162" i="1"/>
  <c r="K165" i="1"/>
  <c r="H166" i="1"/>
  <c r="L166" i="1"/>
  <c r="M163" i="1"/>
  <c r="L161" i="1"/>
  <c r="I162" i="1"/>
  <c r="M162" i="1"/>
  <c r="J163" i="1"/>
  <c r="H165" i="1"/>
  <c r="I166" i="1"/>
  <c r="M166" i="1"/>
  <c r="J162" i="1"/>
  <c r="J166" i="1"/>
  <c r="H163" i="1"/>
  <c r="J164" i="1"/>
  <c r="H161" i="1"/>
  <c r="L165" i="1"/>
  <c r="K164" i="1"/>
  <c r="M165" i="1"/>
  <c r="D163" i="1"/>
  <c r="G166" i="1"/>
  <c r="C163" i="1"/>
  <c r="G164" i="1"/>
  <c r="G165" i="1"/>
  <c r="G163" i="1"/>
  <c r="G161" i="1"/>
  <c r="F166" i="1"/>
  <c r="F165" i="1"/>
  <c r="F164" i="1"/>
  <c r="F163" i="1"/>
  <c r="F162" i="1"/>
  <c r="F161" i="1"/>
  <c r="E166" i="1"/>
  <c r="E165" i="1"/>
  <c r="E164" i="1"/>
  <c r="E163" i="1"/>
  <c r="E162" i="1"/>
  <c r="E161" i="1"/>
  <c r="D166" i="1"/>
  <c r="D165" i="1"/>
  <c r="D164" i="1"/>
  <c r="D162" i="1"/>
  <c r="D161" i="1"/>
  <c r="C166" i="1"/>
  <c r="C165" i="1"/>
  <c r="C164" i="1"/>
  <c r="C162" i="1"/>
  <c r="C161" i="1"/>
  <c r="N19" i="5"/>
  <c r="N18" i="5"/>
  <c r="N5" i="5"/>
  <c r="N4" i="5"/>
  <c r="B55" i="1"/>
  <c r="B27" i="1"/>
  <c r="B17" i="1"/>
  <c r="B8" i="1"/>
  <c r="B26" i="1"/>
  <c r="B16" i="1"/>
  <c r="B7" i="1"/>
  <c r="B25" i="1"/>
  <c r="B15" i="1"/>
  <c r="B6" i="1"/>
  <c r="B24" i="1"/>
  <c r="B14" i="1"/>
  <c r="B5" i="1"/>
  <c r="B23" i="1"/>
  <c r="B22" i="1"/>
  <c r="B13" i="1"/>
  <c r="B12" i="1"/>
  <c r="B4" i="1"/>
  <c r="B3" i="1"/>
  <c r="B28" i="2"/>
  <c r="J106" i="1" l="1"/>
  <c r="J107" i="1"/>
  <c r="H107" i="1"/>
  <c r="G107" i="1"/>
  <c r="F107" i="1"/>
  <c r="E107" i="1"/>
  <c r="D107" i="1"/>
  <c r="C107" i="1"/>
  <c r="B107" i="1"/>
  <c r="G108" i="1"/>
  <c r="G106" i="1"/>
  <c r="G105" i="1"/>
  <c r="F108" i="1"/>
  <c r="F106" i="1"/>
  <c r="F105" i="1"/>
  <c r="E108" i="1"/>
  <c r="E106" i="1"/>
  <c r="E105" i="1"/>
  <c r="D108" i="1"/>
  <c r="D106" i="1"/>
  <c r="D105" i="1"/>
  <c r="C108" i="1"/>
  <c r="C106" i="1"/>
  <c r="C105" i="1"/>
  <c r="B108" i="1"/>
  <c r="B106" i="1"/>
  <c r="B105" i="1"/>
  <c r="J100" i="1"/>
  <c r="J99" i="1"/>
  <c r="G100" i="1"/>
  <c r="F100" i="1"/>
  <c r="E100" i="1"/>
  <c r="D100" i="1"/>
  <c r="C100" i="1"/>
  <c r="B100" i="1"/>
  <c r="G99" i="1"/>
  <c r="F99" i="1"/>
  <c r="E99" i="1"/>
  <c r="D99" i="1"/>
  <c r="C99" i="1"/>
  <c r="B99" i="1"/>
  <c r="H88" i="1"/>
  <c r="H79" i="1"/>
  <c r="J52" i="1"/>
  <c r="H50" i="1"/>
  <c r="L31" i="1"/>
  <c r="H31" i="1"/>
  <c r="N33" i="5"/>
  <c r="M33" i="5"/>
  <c r="N32" i="5"/>
  <c r="M32" i="5"/>
  <c r="G33" i="5"/>
  <c r="F33" i="5"/>
  <c r="E33" i="5"/>
  <c r="D33" i="5"/>
  <c r="C33" i="5"/>
  <c r="B33" i="5"/>
  <c r="G32" i="5"/>
  <c r="F32" i="5"/>
  <c r="E32" i="5"/>
  <c r="D32" i="5"/>
  <c r="C32" i="5"/>
  <c r="B32" i="5"/>
  <c r="N22" i="7"/>
  <c r="H170" i="1" l="1"/>
  <c r="L33" i="5"/>
  <c r="L32" i="5"/>
  <c r="L28" i="4" l="1"/>
  <c r="L107" i="1" l="1"/>
  <c r="L106" i="1"/>
  <c r="L100" i="1"/>
  <c r="L99" i="1"/>
  <c r="K107" i="1"/>
  <c r="K100" i="1"/>
  <c r="K106" i="1"/>
  <c r="K99" i="1"/>
  <c r="K33" i="5"/>
  <c r="K32" i="5"/>
  <c r="K28" i="4" l="1"/>
  <c r="J33" i="5" l="1"/>
  <c r="J32" i="5"/>
  <c r="J28" i="4" l="1"/>
  <c r="I107" i="1" l="1"/>
  <c r="N107" i="1" s="1"/>
  <c r="I106" i="1"/>
  <c r="I99" i="1"/>
  <c r="I100" i="1"/>
  <c r="I28" i="4" l="1"/>
  <c r="I33" i="5"/>
  <c r="I32" i="5"/>
  <c r="H28" i="4" l="1"/>
  <c r="H106" i="1" l="1"/>
  <c r="N106" i="1" s="1"/>
  <c r="H33" i="5" l="1"/>
  <c r="N119" i="1" s="1"/>
  <c r="H32" i="5"/>
  <c r="H7" i="5"/>
  <c r="H10" i="5" s="1"/>
  <c r="H120" i="1" l="1"/>
  <c r="N118" i="1"/>
  <c r="N120" i="1" s="1"/>
  <c r="H12" i="5"/>
  <c r="H100" i="1"/>
  <c r="N100" i="1" s="1"/>
  <c r="H99" i="1"/>
  <c r="N99" i="1" s="1"/>
  <c r="H11" i="5" l="1"/>
  <c r="G34" i="5" l="1"/>
  <c r="G31" i="5"/>
  <c r="G45" i="6"/>
  <c r="G44" i="6"/>
  <c r="G43" i="6"/>
  <c r="G42" i="6"/>
  <c r="G41" i="6"/>
  <c r="G40" i="6"/>
  <c r="G63" i="7"/>
  <c r="G62" i="7"/>
  <c r="G61" i="7"/>
  <c r="G60" i="7"/>
  <c r="G59" i="7"/>
  <c r="G58" i="7"/>
  <c r="G45" i="4"/>
  <c r="G44" i="4"/>
  <c r="G43" i="4"/>
  <c r="G42" i="4"/>
  <c r="G41" i="4"/>
  <c r="G40" i="4"/>
  <c r="G28" i="4"/>
  <c r="G35" i="4" s="1"/>
  <c r="G45" i="3"/>
  <c r="G44" i="3"/>
  <c r="G43" i="3"/>
  <c r="G42" i="3"/>
  <c r="G41" i="3"/>
  <c r="G40" i="3"/>
  <c r="G33" i="4" l="1"/>
  <c r="G32" i="4"/>
  <c r="G36" i="4"/>
  <c r="G34" i="4"/>
  <c r="G31" i="4"/>
  <c r="G64" i="7"/>
  <c r="F28" i="4"/>
  <c r="G37" i="4" l="1"/>
  <c r="G78" i="7"/>
  <c r="G81" i="7"/>
  <c r="G80" i="7"/>
  <c r="G76" i="7"/>
  <c r="G79" i="7"/>
  <c r="G77" i="7"/>
  <c r="E55" i="1"/>
  <c r="E28" i="4"/>
  <c r="G82" i="7" l="1"/>
  <c r="D28" i="4"/>
  <c r="C28" i="4" l="1"/>
  <c r="B28" i="4" l="1"/>
  <c r="M32" i="4" l="1"/>
  <c r="K72" i="7" l="1"/>
  <c r="J72" i="7" l="1"/>
  <c r="I72" i="7"/>
  <c r="E61" i="7" l="1"/>
  <c r="E9" i="7"/>
  <c r="C60" i="7" l="1"/>
  <c r="C9" i="2" l="1"/>
  <c r="C12" i="2" l="1"/>
  <c r="C16" i="2"/>
  <c r="C15" i="2"/>
  <c r="C14" i="2"/>
  <c r="C13" i="2"/>
  <c r="C17" i="2"/>
  <c r="B45" i="4"/>
  <c r="C67" i="7" l="1"/>
  <c r="D67" i="7"/>
  <c r="E67" i="7"/>
  <c r="F67" i="7"/>
  <c r="G67" i="7"/>
  <c r="H67" i="7"/>
  <c r="H69" i="1" s="1"/>
  <c r="H142" i="1" s="1"/>
  <c r="I67" i="7"/>
  <c r="J67" i="7"/>
  <c r="K67" i="7"/>
  <c r="L67" i="7"/>
  <c r="M67" i="7"/>
  <c r="B72" i="7"/>
  <c r="B67" i="7"/>
  <c r="B69" i="1" s="1"/>
  <c r="B58" i="7" l="1"/>
  <c r="H108" i="1" l="1"/>
  <c r="I108" i="1"/>
  <c r="J108" i="1"/>
  <c r="K108" i="1"/>
  <c r="L108" i="1"/>
  <c r="M108" i="1"/>
  <c r="H105" i="1"/>
  <c r="I105" i="1"/>
  <c r="J105" i="1"/>
  <c r="K105" i="1"/>
  <c r="L105" i="1"/>
  <c r="M105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C98" i="1"/>
  <c r="D98" i="1"/>
  <c r="E98" i="1"/>
  <c r="F98" i="1"/>
  <c r="G98" i="1"/>
  <c r="H98" i="1"/>
  <c r="I98" i="1"/>
  <c r="J98" i="1"/>
  <c r="K98" i="1"/>
  <c r="L98" i="1"/>
  <c r="M98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C91" i="1"/>
  <c r="D91" i="1"/>
  <c r="E91" i="1"/>
  <c r="F91" i="1"/>
  <c r="G91" i="1"/>
  <c r="H91" i="1"/>
  <c r="I91" i="1"/>
  <c r="J91" i="1"/>
  <c r="K91" i="1"/>
  <c r="L91" i="1"/>
  <c r="M91" i="1"/>
  <c r="B92" i="1"/>
  <c r="C92" i="1"/>
  <c r="D92" i="1"/>
  <c r="E92" i="1"/>
  <c r="F92" i="1"/>
  <c r="G92" i="1"/>
  <c r="H92" i="1"/>
  <c r="I92" i="1"/>
  <c r="J92" i="1"/>
  <c r="K92" i="1"/>
  <c r="L92" i="1"/>
  <c r="M92" i="1"/>
  <c r="B93" i="1"/>
  <c r="C93" i="1"/>
  <c r="D93" i="1"/>
  <c r="E93" i="1"/>
  <c r="F93" i="1"/>
  <c r="G93" i="1"/>
  <c r="H93" i="1"/>
  <c r="I93" i="1"/>
  <c r="J93" i="1"/>
  <c r="K93" i="1"/>
  <c r="L93" i="1"/>
  <c r="M93" i="1"/>
  <c r="C88" i="1"/>
  <c r="D88" i="1"/>
  <c r="E88" i="1"/>
  <c r="F88" i="1"/>
  <c r="G88" i="1"/>
  <c r="I88" i="1"/>
  <c r="J88" i="1"/>
  <c r="K88" i="1"/>
  <c r="L88" i="1"/>
  <c r="M88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B84" i="1"/>
  <c r="C84" i="1"/>
  <c r="D84" i="1"/>
  <c r="E84" i="1"/>
  <c r="F84" i="1"/>
  <c r="G84" i="1"/>
  <c r="H84" i="1"/>
  <c r="I84" i="1"/>
  <c r="J84" i="1"/>
  <c r="K84" i="1"/>
  <c r="L84" i="1"/>
  <c r="M84" i="1"/>
  <c r="C79" i="1"/>
  <c r="D79" i="1"/>
  <c r="E79" i="1"/>
  <c r="F79" i="1"/>
  <c r="G79" i="1"/>
  <c r="I79" i="1"/>
  <c r="J79" i="1"/>
  <c r="K79" i="1"/>
  <c r="L79" i="1"/>
  <c r="M79" i="1"/>
  <c r="J74" i="1"/>
  <c r="C69" i="1"/>
  <c r="D69" i="1"/>
  <c r="E69" i="1"/>
  <c r="F69" i="1"/>
  <c r="G69" i="1"/>
  <c r="I69" i="1"/>
  <c r="J69" i="1"/>
  <c r="K69" i="1"/>
  <c r="L69" i="1"/>
  <c r="M69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H54" i="1"/>
  <c r="I54" i="1"/>
  <c r="J54" i="1"/>
  <c r="K54" i="1"/>
  <c r="L54" i="1"/>
  <c r="M54" i="1"/>
  <c r="C55" i="1"/>
  <c r="D55" i="1"/>
  <c r="F55" i="1"/>
  <c r="G55" i="1"/>
  <c r="H55" i="1"/>
  <c r="I55" i="1"/>
  <c r="J55" i="1"/>
  <c r="K55" i="1"/>
  <c r="L55" i="1"/>
  <c r="M55" i="1"/>
  <c r="C50" i="1"/>
  <c r="D50" i="1"/>
  <c r="E50" i="1"/>
  <c r="F50" i="1"/>
  <c r="G50" i="1"/>
  <c r="I50" i="1"/>
  <c r="J50" i="1"/>
  <c r="K50" i="1"/>
  <c r="L50" i="1"/>
  <c r="M50" i="1"/>
  <c r="B42" i="1"/>
  <c r="B43" i="1"/>
  <c r="B44" i="1"/>
  <c r="B45" i="1"/>
  <c r="B46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B36" i="1"/>
  <c r="C36" i="1"/>
  <c r="D36" i="1"/>
  <c r="E36" i="1"/>
  <c r="F36" i="1"/>
  <c r="G36" i="1"/>
  <c r="H36" i="1"/>
  <c r="I36" i="1"/>
  <c r="J36" i="1"/>
  <c r="K36" i="1"/>
  <c r="L36" i="1"/>
  <c r="M36" i="1"/>
  <c r="C31" i="1"/>
  <c r="D31" i="1"/>
  <c r="E31" i="1"/>
  <c r="F31" i="1"/>
  <c r="G31" i="1"/>
  <c r="I31" i="1"/>
  <c r="J31" i="1"/>
  <c r="K31" i="1"/>
  <c r="M31" i="1"/>
  <c r="H175" i="1" l="1"/>
  <c r="L174" i="1"/>
  <c r="H172" i="1"/>
  <c r="K174" i="1"/>
  <c r="K173" i="1"/>
  <c r="M170" i="1"/>
  <c r="M142" i="1"/>
  <c r="J175" i="1"/>
  <c r="J147" i="1"/>
  <c r="B175" i="1"/>
  <c r="J174" i="1"/>
  <c r="B174" i="1"/>
  <c r="J173" i="1"/>
  <c r="B173" i="1"/>
  <c r="J172" i="1"/>
  <c r="J171" i="1"/>
  <c r="J170" i="1"/>
  <c r="J142" i="1"/>
  <c r="L175" i="1"/>
  <c r="H174" i="1"/>
  <c r="L173" i="1"/>
  <c r="H173" i="1"/>
  <c r="L172" i="1"/>
  <c r="L171" i="1"/>
  <c r="H171" i="1"/>
  <c r="I142" i="1"/>
  <c r="I170" i="1"/>
  <c r="K175" i="1"/>
  <c r="K172" i="1"/>
  <c r="K171" i="1"/>
  <c r="L142" i="1"/>
  <c r="L170" i="1"/>
  <c r="K142" i="1"/>
  <c r="K170" i="1"/>
  <c r="M175" i="1"/>
  <c r="I175" i="1"/>
  <c r="M174" i="1"/>
  <c r="I174" i="1"/>
  <c r="M173" i="1"/>
  <c r="I173" i="1"/>
  <c r="M172" i="1"/>
  <c r="I172" i="1"/>
  <c r="M171" i="1"/>
  <c r="I171" i="1"/>
  <c r="G174" i="1"/>
  <c r="G172" i="1"/>
  <c r="G175" i="1"/>
  <c r="G173" i="1"/>
  <c r="G171" i="1"/>
  <c r="G142" i="1"/>
  <c r="G170" i="1"/>
  <c r="F175" i="1"/>
  <c r="F174" i="1"/>
  <c r="F173" i="1"/>
  <c r="F172" i="1"/>
  <c r="F171" i="1"/>
  <c r="F170" i="1"/>
  <c r="F179" i="1" s="1"/>
  <c r="F142" i="1"/>
  <c r="E175" i="1"/>
  <c r="E174" i="1"/>
  <c r="E173" i="1"/>
  <c r="E172" i="1"/>
  <c r="E171" i="1"/>
  <c r="E170" i="1"/>
  <c r="E142" i="1"/>
  <c r="D175" i="1"/>
  <c r="D174" i="1"/>
  <c r="D173" i="1"/>
  <c r="D172" i="1"/>
  <c r="D171" i="1"/>
  <c r="D142" i="1"/>
  <c r="D170" i="1"/>
  <c r="C175" i="1"/>
  <c r="C174" i="1"/>
  <c r="C173" i="1"/>
  <c r="C172" i="1"/>
  <c r="C171" i="1"/>
  <c r="C170" i="1"/>
  <c r="C142" i="1"/>
  <c r="M37" i="1"/>
  <c r="B172" i="1"/>
  <c r="K102" i="1"/>
  <c r="G102" i="1"/>
  <c r="C102" i="1"/>
  <c r="M102" i="1"/>
  <c r="I102" i="1"/>
  <c r="E102" i="1"/>
  <c r="B166" i="1"/>
  <c r="B165" i="1"/>
  <c r="B163" i="1"/>
  <c r="J102" i="1"/>
  <c r="L102" i="1"/>
  <c r="H102" i="1"/>
  <c r="D102" i="1"/>
  <c r="B164" i="1"/>
  <c r="B162" i="1"/>
  <c r="B171" i="1"/>
  <c r="K9" i="1"/>
  <c r="G9" i="1"/>
  <c r="C9" i="1"/>
  <c r="M28" i="1"/>
  <c r="I28" i="1"/>
  <c r="E28" i="1"/>
  <c r="K47" i="1"/>
  <c r="G47" i="1"/>
  <c r="C47" i="1"/>
  <c r="J56" i="1"/>
  <c r="F56" i="1"/>
  <c r="K85" i="1"/>
  <c r="G85" i="1"/>
  <c r="C85" i="1"/>
  <c r="J94" i="1"/>
  <c r="F94" i="1"/>
  <c r="M109" i="1"/>
  <c r="I109" i="1"/>
  <c r="E109" i="1"/>
  <c r="M9" i="1"/>
  <c r="I9" i="1"/>
  <c r="E9" i="1"/>
  <c r="C28" i="1"/>
  <c r="M47" i="1"/>
  <c r="I47" i="1"/>
  <c r="E47" i="1"/>
  <c r="L56" i="1"/>
  <c r="H56" i="1"/>
  <c r="D56" i="1"/>
  <c r="M85" i="1"/>
  <c r="I85" i="1"/>
  <c r="E85" i="1"/>
  <c r="L94" i="1"/>
  <c r="H94" i="1"/>
  <c r="D94" i="1"/>
  <c r="K109" i="1"/>
  <c r="G109" i="1"/>
  <c r="C109" i="1"/>
  <c r="N8" i="1"/>
  <c r="N7" i="1"/>
  <c r="N6" i="1"/>
  <c r="N5" i="1"/>
  <c r="N4" i="1"/>
  <c r="J18" i="1"/>
  <c r="F18" i="1"/>
  <c r="L18" i="1"/>
  <c r="H18" i="1"/>
  <c r="D18" i="1"/>
  <c r="K28" i="1"/>
  <c r="G28" i="1"/>
  <c r="N27" i="1"/>
  <c r="N26" i="1"/>
  <c r="N25" i="1"/>
  <c r="N24" i="1"/>
  <c r="N23" i="1"/>
  <c r="N108" i="1"/>
  <c r="L9" i="1"/>
  <c r="H9" i="1"/>
  <c r="D9" i="1"/>
  <c r="K18" i="1"/>
  <c r="G18" i="1"/>
  <c r="C18" i="1"/>
  <c r="N17" i="1"/>
  <c r="N16" i="1"/>
  <c r="N15" i="1"/>
  <c r="N14" i="1"/>
  <c r="N13" i="1"/>
  <c r="J28" i="1"/>
  <c r="F28" i="1"/>
  <c r="L47" i="1"/>
  <c r="H47" i="1"/>
  <c r="D47" i="1"/>
  <c r="K56" i="1"/>
  <c r="G56" i="1"/>
  <c r="C56" i="1"/>
  <c r="N55" i="1"/>
  <c r="N54" i="1"/>
  <c r="N53" i="1"/>
  <c r="N52" i="1"/>
  <c r="N51" i="1"/>
  <c r="L85" i="1"/>
  <c r="H85" i="1"/>
  <c r="D85" i="1"/>
  <c r="K94" i="1"/>
  <c r="G94" i="1"/>
  <c r="C94" i="1"/>
  <c r="N93" i="1"/>
  <c r="N92" i="1"/>
  <c r="N91" i="1"/>
  <c r="N90" i="1"/>
  <c r="N89" i="1"/>
  <c r="F102" i="1"/>
  <c r="N101" i="1"/>
  <c r="J109" i="1"/>
  <c r="F109" i="1"/>
  <c r="N46" i="1"/>
  <c r="N45" i="1"/>
  <c r="N44" i="1"/>
  <c r="N43" i="1"/>
  <c r="N42" i="1"/>
  <c r="N84" i="1"/>
  <c r="N83" i="1"/>
  <c r="N82" i="1"/>
  <c r="N81" i="1"/>
  <c r="N80" i="1"/>
  <c r="N3" i="1"/>
  <c r="J9" i="1"/>
  <c r="F9" i="1"/>
  <c r="M18" i="1"/>
  <c r="I18" i="1"/>
  <c r="E18" i="1"/>
  <c r="L28" i="1"/>
  <c r="H28" i="1"/>
  <c r="D28" i="1"/>
  <c r="J47" i="1"/>
  <c r="F47" i="1"/>
  <c r="M56" i="1"/>
  <c r="I56" i="1"/>
  <c r="E56" i="1"/>
  <c r="J85" i="1"/>
  <c r="F85" i="1"/>
  <c r="M94" i="1"/>
  <c r="I94" i="1"/>
  <c r="E94" i="1"/>
  <c r="L109" i="1"/>
  <c r="H109" i="1"/>
  <c r="D109" i="1"/>
  <c r="B98" i="1"/>
  <c r="N98" i="1" s="1"/>
  <c r="B88" i="1"/>
  <c r="N88" i="1" s="1"/>
  <c r="B79" i="1"/>
  <c r="B50" i="1"/>
  <c r="B41" i="1"/>
  <c r="N34" i="1"/>
  <c r="N33" i="1"/>
  <c r="B31" i="1"/>
  <c r="N31" i="1" s="1"/>
  <c r="N36" i="1"/>
  <c r="N35" i="1"/>
  <c r="N32" i="1"/>
  <c r="L37" i="1"/>
  <c r="K37" i="1"/>
  <c r="J37" i="1"/>
  <c r="I37" i="1"/>
  <c r="H37" i="1"/>
  <c r="G37" i="1"/>
  <c r="F37" i="1"/>
  <c r="E37" i="1"/>
  <c r="D37" i="1"/>
  <c r="C37" i="1"/>
  <c r="N22" i="1"/>
  <c r="B9" i="1"/>
  <c r="M34" i="5"/>
  <c r="M31" i="5"/>
  <c r="L34" i="5"/>
  <c r="L31" i="5"/>
  <c r="K34" i="5"/>
  <c r="K31" i="5"/>
  <c r="J34" i="5"/>
  <c r="J31" i="5"/>
  <c r="I34" i="5"/>
  <c r="H34" i="5"/>
  <c r="H31" i="5"/>
  <c r="F34" i="5"/>
  <c r="F31" i="5"/>
  <c r="E34" i="5"/>
  <c r="E31" i="5"/>
  <c r="D34" i="5"/>
  <c r="D31" i="5"/>
  <c r="C34" i="5"/>
  <c r="C31" i="5"/>
  <c r="N20" i="5"/>
  <c r="N17" i="5"/>
  <c r="M21" i="5"/>
  <c r="L21" i="5"/>
  <c r="K21" i="5"/>
  <c r="J21" i="5"/>
  <c r="I21" i="5"/>
  <c r="H21" i="5"/>
  <c r="G21" i="5"/>
  <c r="F21" i="5"/>
  <c r="E21" i="5"/>
  <c r="D21" i="5"/>
  <c r="C21" i="5"/>
  <c r="B21" i="5"/>
  <c r="N6" i="5"/>
  <c r="N3" i="5"/>
  <c r="M7" i="5"/>
  <c r="L7" i="5"/>
  <c r="K7" i="5"/>
  <c r="J7" i="5"/>
  <c r="I7" i="5"/>
  <c r="H13" i="5"/>
  <c r="G7" i="5"/>
  <c r="F7" i="5"/>
  <c r="E7" i="5"/>
  <c r="D7" i="5"/>
  <c r="C7" i="5"/>
  <c r="M72" i="7"/>
  <c r="M74" i="1" s="1"/>
  <c r="M147" i="1" s="1"/>
  <c r="M71" i="7"/>
  <c r="M73" i="1" s="1"/>
  <c r="M146" i="1" s="1"/>
  <c r="M70" i="7"/>
  <c r="M72" i="1" s="1"/>
  <c r="M145" i="1" s="1"/>
  <c r="M69" i="7"/>
  <c r="M71" i="1" s="1"/>
  <c r="M144" i="1" s="1"/>
  <c r="M68" i="7"/>
  <c r="M70" i="1" s="1"/>
  <c r="M143" i="1" s="1"/>
  <c r="M63" i="7"/>
  <c r="M65" i="1" s="1"/>
  <c r="M129" i="1" s="1"/>
  <c r="M62" i="7"/>
  <c r="M64" i="1" s="1"/>
  <c r="M128" i="1" s="1"/>
  <c r="M61" i="7"/>
  <c r="M63" i="1" s="1"/>
  <c r="M127" i="1" s="1"/>
  <c r="M60" i="7"/>
  <c r="M62" i="1" s="1"/>
  <c r="M126" i="1" s="1"/>
  <c r="M59" i="7"/>
  <c r="M61" i="1" s="1"/>
  <c r="M125" i="1" s="1"/>
  <c r="M58" i="7"/>
  <c r="M60" i="1" s="1"/>
  <c r="M124" i="1" s="1"/>
  <c r="L72" i="7"/>
  <c r="L74" i="1" s="1"/>
  <c r="L147" i="1" s="1"/>
  <c r="L71" i="7"/>
  <c r="L73" i="1" s="1"/>
  <c r="L146" i="1" s="1"/>
  <c r="L70" i="7"/>
  <c r="L72" i="1" s="1"/>
  <c r="L145" i="1" s="1"/>
  <c r="L71" i="1"/>
  <c r="L144" i="1" s="1"/>
  <c r="L68" i="7"/>
  <c r="L70" i="1" s="1"/>
  <c r="L143" i="1" s="1"/>
  <c r="L63" i="7"/>
  <c r="L65" i="1" s="1"/>
  <c r="L129" i="1" s="1"/>
  <c r="L62" i="7"/>
  <c r="L64" i="1" s="1"/>
  <c r="L128" i="1" s="1"/>
  <c r="L61" i="7"/>
  <c r="L63" i="1" s="1"/>
  <c r="L127" i="1" s="1"/>
  <c r="L62" i="1"/>
  <c r="L126" i="1" s="1"/>
  <c r="L59" i="7"/>
  <c r="L61" i="1" s="1"/>
  <c r="L125" i="1" s="1"/>
  <c r="L58" i="7"/>
  <c r="L60" i="1" s="1"/>
  <c r="L124" i="1" s="1"/>
  <c r="K74" i="1"/>
  <c r="K147" i="1" s="1"/>
  <c r="K71" i="7"/>
  <c r="K73" i="1" s="1"/>
  <c r="K146" i="1" s="1"/>
  <c r="K70" i="7"/>
  <c r="K72" i="1" s="1"/>
  <c r="K145" i="1" s="1"/>
  <c r="K69" i="7"/>
  <c r="K71" i="1" s="1"/>
  <c r="K144" i="1" s="1"/>
  <c r="K68" i="7"/>
  <c r="K70" i="1" s="1"/>
  <c r="K143" i="1" s="1"/>
  <c r="K63" i="7"/>
  <c r="K65" i="1" s="1"/>
  <c r="K129" i="1" s="1"/>
  <c r="K62" i="7"/>
  <c r="K64" i="1" s="1"/>
  <c r="K128" i="1" s="1"/>
  <c r="K61" i="7"/>
  <c r="K63" i="1" s="1"/>
  <c r="K127" i="1" s="1"/>
  <c r="K60" i="7"/>
  <c r="K62" i="1" s="1"/>
  <c r="K126" i="1" s="1"/>
  <c r="K59" i="7"/>
  <c r="K61" i="1" s="1"/>
  <c r="K125" i="1" s="1"/>
  <c r="K58" i="7"/>
  <c r="K60" i="1" s="1"/>
  <c r="K124" i="1" s="1"/>
  <c r="J71" i="7"/>
  <c r="J73" i="1" s="1"/>
  <c r="J146" i="1" s="1"/>
  <c r="J70" i="7"/>
  <c r="J72" i="1" s="1"/>
  <c r="J145" i="1" s="1"/>
  <c r="J69" i="7"/>
  <c r="J71" i="1" s="1"/>
  <c r="J144" i="1" s="1"/>
  <c r="J68" i="7"/>
  <c r="J70" i="1" s="1"/>
  <c r="J143" i="1" s="1"/>
  <c r="J63" i="7"/>
  <c r="J65" i="1" s="1"/>
  <c r="J129" i="1" s="1"/>
  <c r="J62" i="7"/>
  <c r="J64" i="1" s="1"/>
  <c r="J128" i="1" s="1"/>
  <c r="J61" i="7"/>
  <c r="J63" i="1" s="1"/>
  <c r="J127" i="1" s="1"/>
  <c r="J60" i="7"/>
  <c r="J62" i="1" s="1"/>
  <c r="J126" i="1" s="1"/>
  <c r="J59" i="7"/>
  <c r="J61" i="1" s="1"/>
  <c r="J125" i="1" s="1"/>
  <c r="J58" i="7"/>
  <c r="J60" i="1" s="1"/>
  <c r="J124" i="1" s="1"/>
  <c r="I74" i="1"/>
  <c r="I147" i="1" s="1"/>
  <c r="I71" i="7"/>
  <c r="I73" i="1" s="1"/>
  <c r="I146" i="1" s="1"/>
  <c r="I70" i="7"/>
  <c r="I72" i="1" s="1"/>
  <c r="I145" i="1" s="1"/>
  <c r="I69" i="7"/>
  <c r="I71" i="1" s="1"/>
  <c r="I144" i="1" s="1"/>
  <c r="I68" i="7"/>
  <c r="I70" i="1" s="1"/>
  <c r="I143" i="1" s="1"/>
  <c r="I63" i="7"/>
  <c r="I65" i="1" s="1"/>
  <c r="I129" i="1" s="1"/>
  <c r="I62" i="7"/>
  <c r="I64" i="1" s="1"/>
  <c r="I128" i="1" s="1"/>
  <c r="I61" i="7"/>
  <c r="I63" i="1" s="1"/>
  <c r="I127" i="1" s="1"/>
  <c r="I60" i="7"/>
  <c r="I62" i="1" s="1"/>
  <c r="I126" i="1" s="1"/>
  <c r="I59" i="7"/>
  <c r="I61" i="1" s="1"/>
  <c r="I125" i="1" s="1"/>
  <c r="I58" i="7"/>
  <c r="I60" i="1" s="1"/>
  <c r="I124" i="1" s="1"/>
  <c r="B34" i="5"/>
  <c r="B31" i="5"/>
  <c r="B7" i="5"/>
  <c r="H72" i="7"/>
  <c r="H74" i="1" s="1"/>
  <c r="H147" i="1" s="1"/>
  <c r="H71" i="7"/>
  <c r="H73" i="1" s="1"/>
  <c r="H146" i="1" s="1"/>
  <c r="H70" i="7"/>
  <c r="H72" i="1" s="1"/>
  <c r="H145" i="1" s="1"/>
  <c r="H69" i="7"/>
  <c r="H71" i="1" s="1"/>
  <c r="H144" i="1" s="1"/>
  <c r="H68" i="7"/>
  <c r="H70" i="1" s="1"/>
  <c r="H143" i="1" s="1"/>
  <c r="H63" i="7"/>
  <c r="H65" i="1" s="1"/>
  <c r="H129" i="1" s="1"/>
  <c r="H62" i="7"/>
  <c r="H64" i="1" s="1"/>
  <c r="H128" i="1" s="1"/>
  <c r="H61" i="7"/>
  <c r="H63" i="1" s="1"/>
  <c r="H127" i="1" s="1"/>
  <c r="H60" i="7"/>
  <c r="H62" i="1" s="1"/>
  <c r="H126" i="1" s="1"/>
  <c r="H59" i="7"/>
  <c r="H61" i="1" s="1"/>
  <c r="H125" i="1" s="1"/>
  <c r="H58" i="7"/>
  <c r="H60" i="1" s="1"/>
  <c r="H124" i="1" s="1"/>
  <c r="G72" i="7"/>
  <c r="G74" i="1" s="1"/>
  <c r="G147" i="1" s="1"/>
  <c r="G71" i="7"/>
  <c r="G73" i="1" s="1"/>
  <c r="G146" i="1" s="1"/>
  <c r="G70" i="7"/>
  <c r="G72" i="1" s="1"/>
  <c r="G145" i="1" s="1"/>
  <c r="G69" i="7"/>
  <c r="G71" i="1" s="1"/>
  <c r="G144" i="1" s="1"/>
  <c r="G68" i="7"/>
  <c r="G70" i="1" s="1"/>
  <c r="G143" i="1" s="1"/>
  <c r="G65" i="1"/>
  <c r="G129" i="1" s="1"/>
  <c r="G64" i="1"/>
  <c r="G128" i="1" s="1"/>
  <c r="G63" i="1"/>
  <c r="G127" i="1" s="1"/>
  <c r="G62" i="1"/>
  <c r="G126" i="1" s="1"/>
  <c r="G61" i="1"/>
  <c r="G125" i="1" s="1"/>
  <c r="G60" i="1"/>
  <c r="G124" i="1" s="1"/>
  <c r="F72" i="7"/>
  <c r="F74" i="1" s="1"/>
  <c r="F147" i="1" s="1"/>
  <c r="F71" i="7"/>
  <c r="F73" i="1" s="1"/>
  <c r="F146" i="1" s="1"/>
  <c r="F70" i="7"/>
  <c r="F72" i="1" s="1"/>
  <c r="F145" i="1" s="1"/>
  <c r="F69" i="7"/>
  <c r="F71" i="1" s="1"/>
  <c r="F144" i="1" s="1"/>
  <c r="F68" i="7"/>
  <c r="F70" i="1" s="1"/>
  <c r="F143" i="1" s="1"/>
  <c r="F63" i="7"/>
  <c r="F65" i="1" s="1"/>
  <c r="F129" i="1" s="1"/>
  <c r="F62" i="7"/>
  <c r="F64" i="1" s="1"/>
  <c r="F128" i="1" s="1"/>
  <c r="F61" i="7"/>
  <c r="F63" i="1" s="1"/>
  <c r="F127" i="1" s="1"/>
  <c r="F60" i="7"/>
  <c r="F59" i="7"/>
  <c r="F61" i="1" s="1"/>
  <c r="F125" i="1" s="1"/>
  <c r="F58" i="7"/>
  <c r="F60" i="1" s="1"/>
  <c r="F124" i="1" s="1"/>
  <c r="E72" i="7"/>
  <c r="E74" i="1" s="1"/>
  <c r="E147" i="1" s="1"/>
  <c r="E71" i="7"/>
  <c r="E73" i="1" s="1"/>
  <c r="E146" i="1" s="1"/>
  <c r="E70" i="7"/>
  <c r="E72" i="1" s="1"/>
  <c r="E145" i="1" s="1"/>
  <c r="E69" i="7"/>
  <c r="E71" i="1" s="1"/>
  <c r="E144" i="1" s="1"/>
  <c r="E68" i="7"/>
  <c r="E70" i="1" s="1"/>
  <c r="E143" i="1" s="1"/>
  <c r="E63" i="7"/>
  <c r="E65" i="1" s="1"/>
  <c r="E129" i="1" s="1"/>
  <c r="E62" i="7"/>
  <c r="E64" i="1" s="1"/>
  <c r="E128" i="1" s="1"/>
  <c r="E63" i="1"/>
  <c r="E127" i="1" s="1"/>
  <c r="E60" i="7"/>
  <c r="E62" i="1" s="1"/>
  <c r="E126" i="1" s="1"/>
  <c r="E59" i="7"/>
  <c r="E61" i="1" s="1"/>
  <c r="E125" i="1" s="1"/>
  <c r="E58" i="7"/>
  <c r="E60" i="1" s="1"/>
  <c r="E124" i="1" s="1"/>
  <c r="D72" i="7"/>
  <c r="D74" i="1" s="1"/>
  <c r="D147" i="1" s="1"/>
  <c r="D71" i="7"/>
  <c r="D73" i="1" s="1"/>
  <c r="D146" i="1" s="1"/>
  <c r="D70" i="7"/>
  <c r="D72" i="1" s="1"/>
  <c r="D145" i="1" s="1"/>
  <c r="D69" i="7"/>
  <c r="D71" i="1" s="1"/>
  <c r="D144" i="1" s="1"/>
  <c r="D68" i="7"/>
  <c r="D70" i="1" s="1"/>
  <c r="D143" i="1" s="1"/>
  <c r="D63" i="7"/>
  <c r="D65" i="1" s="1"/>
  <c r="D129" i="1" s="1"/>
  <c r="D62" i="7"/>
  <c r="D64" i="1" s="1"/>
  <c r="D128" i="1" s="1"/>
  <c r="D61" i="7"/>
  <c r="D63" i="1" s="1"/>
  <c r="D127" i="1" s="1"/>
  <c r="D60" i="7"/>
  <c r="D62" i="1" s="1"/>
  <c r="D126" i="1" s="1"/>
  <c r="D59" i="7"/>
  <c r="D61" i="1" s="1"/>
  <c r="D125" i="1" s="1"/>
  <c r="D58" i="7"/>
  <c r="C72" i="7"/>
  <c r="C74" i="1" s="1"/>
  <c r="C147" i="1" s="1"/>
  <c r="C71" i="7"/>
  <c r="C73" i="1" s="1"/>
  <c r="C146" i="1" s="1"/>
  <c r="C70" i="7"/>
  <c r="C72" i="1" s="1"/>
  <c r="C145" i="1" s="1"/>
  <c r="C69" i="7"/>
  <c r="C71" i="1" s="1"/>
  <c r="C144" i="1" s="1"/>
  <c r="C68" i="7"/>
  <c r="C70" i="1" s="1"/>
  <c r="C143" i="1" s="1"/>
  <c r="C63" i="7"/>
  <c r="C65" i="1" s="1"/>
  <c r="C129" i="1" s="1"/>
  <c r="C62" i="7"/>
  <c r="C64" i="1" s="1"/>
  <c r="C128" i="1" s="1"/>
  <c r="C61" i="7"/>
  <c r="C63" i="1" s="1"/>
  <c r="C127" i="1" s="1"/>
  <c r="C62" i="1"/>
  <c r="C126" i="1" s="1"/>
  <c r="C59" i="7"/>
  <c r="C61" i="1" s="1"/>
  <c r="C125" i="1" s="1"/>
  <c r="C58" i="7"/>
  <c r="C60" i="1" s="1"/>
  <c r="C124" i="1" s="1"/>
  <c r="B74" i="1"/>
  <c r="B147" i="1" s="1"/>
  <c r="B71" i="7"/>
  <c r="B73" i="1" s="1"/>
  <c r="B146" i="1" s="1"/>
  <c r="B70" i="7"/>
  <c r="B72" i="1" s="1"/>
  <c r="B145" i="1" s="1"/>
  <c r="B69" i="7"/>
  <c r="B71" i="1" s="1"/>
  <c r="B68" i="7"/>
  <c r="B70" i="1" s="1"/>
  <c r="B143" i="1" s="1"/>
  <c r="B63" i="7"/>
  <c r="B65" i="1" s="1"/>
  <c r="B129" i="1" s="1"/>
  <c r="B62" i="7"/>
  <c r="B64" i="1" s="1"/>
  <c r="B128" i="1" s="1"/>
  <c r="B61" i="7"/>
  <c r="B63" i="1" s="1"/>
  <c r="B127" i="1" s="1"/>
  <c r="B60" i="7"/>
  <c r="B62" i="1" s="1"/>
  <c r="B126" i="1" s="1"/>
  <c r="B59" i="7"/>
  <c r="B61" i="1" s="1"/>
  <c r="B125" i="1" s="1"/>
  <c r="B60" i="1"/>
  <c r="N53" i="7"/>
  <c r="N52" i="7"/>
  <c r="N51" i="7"/>
  <c r="N50" i="7"/>
  <c r="N49" i="7"/>
  <c r="N48" i="7"/>
  <c r="M54" i="7"/>
  <c r="L54" i="7"/>
  <c r="K54" i="7"/>
  <c r="J54" i="7"/>
  <c r="I54" i="7"/>
  <c r="H54" i="7"/>
  <c r="G54" i="7"/>
  <c r="F54" i="7"/>
  <c r="E54" i="7"/>
  <c r="D54" i="7"/>
  <c r="C54" i="7"/>
  <c r="B54" i="7"/>
  <c r="N44" i="7"/>
  <c r="N43" i="7"/>
  <c r="N42" i="7"/>
  <c r="N41" i="7"/>
  <c r="N40" i="7"/>
  <c r="N39" i="7"/>
  <c r="M45" i="7"/>
  <c r="L45" i="7"/>
  <c r="K45" i="7"/>
  <c r="J45" i="7"/>
  <c r="I45" i="7"/>
  <c r="H45" i="7"/>
  <c r="G45" i="7"/>
  <c r="F45" i="7"/>
  <c r="E45" i="7"/>
  <c r="D45" i="7"/>
  <c r="C45" i="7"/>
  <c r="B45" i="7"/>
  <c r="N35" i="7"/>
  <c r="N34" i="7"/>
  <c r="N33" i="7"/>
  <c r="N32" i="7"/>
  <c r="N31" i="7"/>
  <c r="N30" i="7"/>
  <c r="M36" i="7"/>
  <c r="L36" i="7"/>
  <c r="K36" i="7"/>
  <c r="J36" i="7"/>
  <c r="I36" i="7"/>
  <c r="H36" i="7"/>
  <c r="G36" i="7"/>
  <c r="F36" i="7"/>
  <c r="E36" i="7"/>
  <c r="D36" i="7"/>
  <c r="C36" i="7"/>
  <c r="B36" i="7"/>
  <c r="N26" i="7"/>
  <c r="N25" i="7"/>
  <c r="N24" i="7"/>
  <c r="N23" i="7"/>
  <c r="N21" i="7"/>
  <c r="M27" i="7"/>
  <c r="L27" i="7"/>
  <c r="K27" i="7"/>
  <c r="J27" i="7"/>
  <c r="I27" i="7"/>
  <c r="H27" i="7"/>
  <c r="G27" i="7"/>
  <c r="F27" i="7"/>
  <c r="E27" i="7"/>
  <c r="D27" i="7"/>
  <c r="C27" i="7"/>
  <c r="B27" i="7"/>
  <c r="N17" i="7"/>
  <c r="N16" i="7"/>
  <c r="N15" i="7"/>
  <c r="N14" i="7"/>
  <c r="N13" i="7"/>
  <c r="N12" i="7"/>
  <c r="M18" i="7"/>
  <c r="L18" i="7"/>
  <c r="K18" i="7"/>
  <c r="J18" i="7"/>
  <c r="I18" i="7"/>
  <c r="H18" i="7"/>
  <c r="G18" i="7"/>
  <c r="F18" i="7"/>
  <c r="E18" i="7"/>
  <c r="D18" i="7"/>
  <c r="C18" i="7"/>
  <c r="B18" i="7"/>
  <c r="N8" i="7"/>
  <c r="N7" i="7"/>
  <c r="N6" i="7"/>
  <c r="N5" i="7"/>
  <c r="N4" i="7"/>
  <c r="N3" i="7"/>
  <c r="M9" i="7"/>
  <c r="L9" i="7"/>
  <c r="K9" i="7"/>
  <c r="J9" i="7"/>
  <c r="I9" i="7"/>
  <c r="H9" i="7"/>
  <c r="G9" i="7"/>
  <c r="F9" i="7"/>
  <c r="D9" i="7"/>
  <c r="C9" i="7"/>
  <c r="B9" i="7"/>
  <c r="M45" i="6"/>
  <c r="L45" i="6"/>
  <c r="K45" i="6"/>
  <c r="J45" i="6"/>
  <c r="I45" i="6"/>
  <c r="H45" i="6"/>
  <c r="F45" i="6"/>
  <c r="E45" i="6"/>
  <c r="D45" i="6"/>
  <c r="C45" i="6"/>
  <c r="B45" i="6"/>
  <c r="M44" i="6"/>
  <c r="L44" i="6"/>
  <c r="K44" i="6"/>
  <c r="J44" i="6"/>
  <c r="I44" i="6"/>
  <c r="H44" i="6"/>
  <c r="F44" i="6"/>
  <c r="E44" i="6"/>
  <c r="D44" i="6"/>
  <c r="C44" i="6"/>
  <c r="B44" i="6"/>
  <c r="M43" i="6"/>
  <c r="L43" i="6"/>
  <c r="K43" i="6"/>
  <c r="J43" i="6"/>
  <c r="I43" i="6"/>
  <c r="H43" i="6"/>
  <c r="F43" i="6"/>
  <c r="E43" i="6"/>
  <c r="D43" i="6"/>
  <c r="C43" i="6"/>
  <c r="B43" i="6"/>
  <c r="M42" i="6"/>
  <c r="L42" i="6"/>
  <c r="K42" i="6"/>
  <c r="J42" i="6"/>
  <c r="I42" i="6"/>
  <c r="H42" i="6"/>
  <c r="F42" i="6"/>
  <c r="E42" i="6"/>
  <c r="D42" i="6"/>
  <c r="C42" i="6"/>
  <c r="B42" i="6"/>
  <c r="M41" i="6"/>
  <c r="L41" i="6"/>
  <c r="K41" i="6"/>
  <c r="J41" i="6"/>
  <c r="I41" i="6"/>
  <c r="H41" i="6"/>
  <c r="F41" i="6"/>
  <c r="E41" i="6"/>
  <c r="D41" i="6"/>
  <c r="C41" i="6"/>
  <c r="B41" i="6"/>
  <c r="M40" i="6"/>
  <c r="L40" i="6"/>
  <c r="K40" i="6"/>
  <c r="J40" i="6"/>
  <c r="I40" i="6"/>
  <c r="H40" i="6"/>
  <c r="F40" i="6"/>
  <c r="E40" i="6"/>
  <c r="D40" i="6"/>
  <c r="C40" i="6"/>
  <c r="B40" i="6"/>
  <c r="M28" i="6"/>
  <c r="L28" i="6"/>
  <c r="L33" i="6" s="1"/>
  <c r="K28" i="6"/>
  <c r="K34" i="6" s="1"/>
  <c r="J28" i="6"/>
  <c r="J35" i="6" s="1"/>
  <c r="I28" i="6"/>
  <c r="I36" i="6" s="1"/>
  <c r="H28" i="6"/>
  <c r="H33" i="6" s="1"/>
  <c r="G28" i="6"/>
  <c r="F28" i="6"/>
  <c r="F35" i="6" s="1"/>
  <c r="E28" i="6"/>
  <c r="E36" i="6" s="1"/>
  <c r="D28" i="6"/>
  <c r="D33" i="6" s="1"/>
  <c r="C28" i="6"/>
  <c r="C34" i="6" s="1"/>
  <c r="B28" i="6"/>
  <c r="B35" i="6" s="1"/>
  <c r="N27" i="6"/>
  <c r="N26" i="6"/>
  <c r="N25" i="6"/>
  <c r="N24" i="6"/>
  <c r="N23" i="6"/>
  <c r="N22" i="6"/>
  <c r="M9" i="6"/>
  <c r="M16" i="6" s="1"/>
  <c r="L9" i="6"/>
  <c r="K9" i="6"/>
  <c r="K14" i="6" s="1"/>
  <c r="J9" i="6"/>
  <c r="I9" i="6"/>
  <c r="I16" i="6" s="1"/>
  <c r="H9" i="6"/>
  <c r="H17" i="6" s="1"/>
  <c r="G9" i="6"/>
  <c r="F9" i="6"/>
  <c r="E9" i="6"/>
  <c r="E16" i="6" s="1"/>
  <c r="D9" i="6"/>
  <c r="D17" i="6" s="1"/>
  <c r="C9" i="6"/>
  <c r="C14" i="6" s="1"/>
  <c r="B9" i="6"/>
  <c r="N8" i="6"/>
  <c r="N7" i="6"/>
  <c r="N6" i="6"/>
  <c r="N5" i="6"/>
  <c r="N4" i="6"/>
  <c r="N3" i="6"/>
  <c r="M45" i="4"/>
  <c r="L45" i="4"/>
  <c r="K45" i="4"/>
  <c r="J45" i="4"/>
  <c r="I45" i="4"/>
  <c r="H45" i="4"/>
  <c r="F45" i="4"/>
  <c r="E45" i="4"/>
  <c r="D45" i="4"/>
  <c r="C45" i="4"/>
  <c r="M44" i="4"/>
  <c r="L44" i="4"/>
  <c r="K44" i="4"/>
  <c r="J44" i="4"/>
  <c r="I44" i="4"/>
  <c r="H44" i="4"/>
  <c r="F44" i="4"/>
  <c r="E44" i="4"/>
  <c r="D44" i="4"/>
  <c r="C44" i="4"/>
  <c r="B44" i="4"/>
  <c r="M43" i="4"/>
  <c r="L43" i="4"/>
  <c r="K43" i="4"/>
  <c r="J43" i="4"/>
  <c r="I43" i="4"/>
  <c r="H43" i="4"/>
  <c r="F43" i="4"/>
  <c r="E43" i="4"/>
  <c r="D43" i="4"/>
  <c r="C43" i="4"/>
  <c r="B43" i="4"/>
  <c r="M42" i="4"/>
  <c r="L42" i="4"/>
  <c r="K42" i="4"/>
  <c r="J42" i="4"/>
  <c r="I42" i="4"/>
  <c r="H42" i="4"/>
  <c r="F42" i="4"/>
  <c r="E42" i="4"/>
  <c r="D42" i="4"/>
  <c r="C42" i="4"/>
  <c r="B42" i="4"/>
  <c r="M41" i="4"/>
  <c r="L41" i="4"/>
  <c r="K41" i="4"/>
  <c r="J41" i="4"/>
  <c r="I41" i="4"/>
  <c r="H41" i="4"/>
  <c r="F41" i="4"/>
  <c r="E41" i="4"/>
  <c r="D41" i="4"/>
  <c r="C41" i="4"/>
  <c r="B41" i="4"/>
  <c r="M40" i="4"/>
  <c r="L40" i="4"/>
  <c r="K40" i="4"/>
  <c r="J40" i="4"/>
  <c r="I40" i="4"/>
  <c r="H40" i="4"/>
  <c r="F40" i="4"/>
  <c r="E40" i="4"/>
  <c r="D40" i="4"/>
  <c r="C40" i="4"/>
  <c r="B40" i="4"/>
  <c r="M34" i="4"/>
  <c r="L33" i="4"/>
  <c r="K34" i="4"/>
  <c r="J35" i="4"/>
  <c r="I34" i="4"/>
  <c r="H33" i="4"/>
  <c r="F35" i="4"/>
  <c r="E34" i="4"/>
  <c r="D33" i="4"/>
  <c r="C34" i="4"/>
  <c r="B35" i="4"/>
  <c r="N27" i="4"/>
  <c r="N26" i="4"/>
  <c r="N25" i="4"/>
  <c r="N24" i="4"/>
  <c r="N23" i="4"/>
  <c r="N22" i="4"/>
  <c r="M9" i="4"/>
  <c r="M16" i="4" s="1"/>
  <c r="L9" i="4"/>
  <c r="L17" i="4" s="1"/>
  <c r="K9" i="4"/>
  <c r="K14" i="4" s="1"/>
  <c r="J9" i="4"/>
  <c r="J14" i="4" s="1"/>
  <c r="I9" i="4"/>
  <c r="I16" i="4" s="1"/>
  <c r="H9" i="4"/>
  <c r="H17" i="4" s="1"/>
  <c r="G9" i="4"/>
  <c r="F9" i="4"/>
  <c r="F12" i="4" s="1"/>
  <c r="E9" i="4"/>
  <c r="E16" i="4" s="1"/>
  <c r="D9" i="4"/>
  <c r="D17" i="4" s="1"/>
  <c r="C9" i="4"/>
  <c r="B9" i="4"/>
  <c r="N8" i="4"/>
  <c r="N7" i="4"/>
  <c r="N6" i="4"/>
  <c r="N5" i="4"/>
  <c r="N4" i="4"/>
  <c r="N3" i="4"/>
  <c r="M45" i="3"/>
  <c r="L45" i="3"/>
  <c r="K45" i="3"/>
  <c r="J45" i="3"/>
  <c r="I45" i="3"/>
  <c r="H45" i="3"/>
  <c r="F45" i="3"/>
  <c r="E45" i="3"/>
  <c r="D45" i="3"/>
  <c r="C45" i="3"/>
  <c r="B45" i="3"/>
  <c r="M44" i="3"/>
  <c r="L44" i="3"/>
  <c r="K44" i="3"/>
  <c r="J44" i="3"/>
  <c r="I44" i="3"/>
  <c r="H44" i="3"/>
  <c r="F44" i="3"/>
  <c r="E44" i="3"/>
  <c r="D44" i="3"/>
  <c r="C44" i="3"/>
  <c r="B44" i="3"/>
  <c r="M43" i="3"/>
  <c r="L43" i="3"/>
  <c r="K43" i="3"/>
  <c r="J43" i="3"/>
  <c r="I43" i="3"/>
  <c r="H43" i="3"/>
  <c r="F43" i="3"/>
  <c r="E43" i="3"/>
  <c r="D43" i="3"/>
  <c r="C43" i="3"/>
  <c r="B43" i="3"/>
  <c r="M42" i="3"/>
  <c r="L42" i="3"/>
  <c r="K42" i="3"/>
  <c r="J42" i="3"/>
  <c r="I42" i="3"/>
  <c r="H42" i="3"/>
  <c r="F42" i="3"/>
  <c r="E42" i="3"/>
  <c r="D42" i="3"/>
  <c r="C42" i="3"/>
  <c r="B42" i="3"/>
  <c r="M41" i="3"/>
  <c r="L41" i="3"/>
  <c r="K41" i="3"/>
  <c r="J41" i="3"/>
  <c r="I41" i="3"/>
  <c r="H41" i="3"/>
  <c r="F41" i="3"/>
  <c r="E41" i="3"/>
  <c r="D41" i="3"/>
  <c r="C41" i="3"/>
  <c r="B41" i="3"/>
  <c r="M40" i="3"/>
  <c r="L40" i="3"/>
  <c r="K40" i="3"/>
  <c r="J40" i="3"/>
  <c r="I40" i="3"/>
  <c r="H40" i="3"/>
  <c r="F40" i="3"/>
  <c r="E40" i="3"/>
  <c r="D40" i="3"/>
  <c r="C40" i="3"/>
  <c r="B40" i="3"/>
  <c r="M28" i="3"/>
  <c r="L28" i="3"/>
  <c r="L33" i="3" s="1"/>
  <c r="K28" i="3"/>
  <c r="K34" i="3" s="1"/>
  <c r="J28" i="3"/>
  <c r="J35" i="3" s="1"/>
  <c r="I28" i="3"/>
  <c r="I36" i="3" s="1"/>
  <c r="H28" i="3"/>
  <c r="H33" i="3" s="1"/>
  <c r="G28" i="3"/>
  <c r="F28" i="3"/>
  <c r="F35" i="3" s="1"/>
  <c r="E28" i="3"/>
  <c r="E36" i="3" s="1"/>
  <c r="D28" i="3"/>
  <c r="D33" i="3" s="1"/>
  <c r="C28" i="3"/>
  <c r="C34" i="3" s="1"/>
  <c r="B28" i="3"/>
  <c r="B35" i="3" s="1"/>
  <c r="N27" i="3"/>
  <c r="N26" i="3"/>
  <c r="N25" i="3"/>
  <c r="N24" i="3"/>
  <c r="N23" i="3"/>
  <c r="N22" i="3"/>
  <c r="M9" i="3"/>
  <c r="L9" i="3"/>
  <c r="L17" i="3" s="1"/>
  <c r="K9" i="3"/>
  <c r="J9" i="3"/>
  <c r="I9" i="3"/>
  <c r="H9" i="3"/>
  <c r="H17" i="3" s="1"/>
  <c r="G9" i="3"/>
  <c r="F9" i="3"/>
  <c r="F13" i="3" s="1"/>
  <c r="E9" i="3"/>
  <c r="D9" i="3"/>
  <c r="D17" i="3" s="1"/>
  <c r="C9" i="3"/>
  <c r="B9" i="3"/>
  <c r="N8" i="3"/>
  <c r="N7" i="3"/>
  <c r="N6" i="3"/>
  <c r="N5" i="3"/>
  <c r="N4" i="3"/>
  <c r="N3" i="3"/>
  <c r="M27" i="5" l="1"/>
  <c r="M25" i="5"/>
  <c r="M26" i="5"/>
  <c r="M24" i="5"/>
  <c r="M28" i="5" s="1"/>
  <c r="M13" i="5"/>
  <c r="M12" i="5"/>
  <c r="M11" i="5"/>
  <c r="L17" i="6"/>
  <c r="L12" i="6"/>
  <c r="J130" i="1"/>
  <c r="J134" i="1" s="1"/>
  <c r="N127" i="1"/>
  <c r="I130" i="1"/>
  <c r="I134" i="1" s="1"/>
  <c r="B124" i="1"/>
  <c r="N129" i="1"/>
  <c r="E130" i="1"/>
  <c r="E134" i="1" s="1"/>
  <c r="N128" i="1"/>
  <c r="K130" i="1"/>
  <c r="K133" i="1" s="1"/>
  <c r="L130" i="1"/>
  <c r="L133" i="1" s="1"/>
  <c r="C130" i="1"/>
  <c r="C133" i="1" s="1"/>
  <c r="N125" i="1"/>
  <c r="G130" i="1"/>
  <c r="G133" i="1" s="1"/>
  <c r="H130" i="1"/>
  <c r="H133" i="1" s="1"/>
  <c r="M130" i="1"/>
  <c r="M134" i="1" s="1"/>
  <c r="G25" i="5"/>
  <c r="G26" i="5"/>
  <c r="G11" i="5"/>
  <c r="G12" i="5"/>
  <c r="F26" i="5"/>
  <c r="F25" i="5"/>
  <c r="F10" i="5"/>
  <c r="F11" i="5"/>
  <c r="F12" i="5"/>
  <c r="E27" i="5"/>
  <c r="E25" i="5"/>
  <c r="E26" i="5"/>
  <c r="E13" i="5"/>
  <c r="E11" i="5"/>
  <c r="E12" i="5"/>
  <c r="D27" i="5"/>
  <c r="D26" i="5"/>
  <c r="D25" i="5"/>
  <c r="D10" i="5"/>
  <c r="D11" i="5"/>
  <c r="D12" i="5"/>
  <c r="C25" i="5"/>
  <c r="C26" i="5"/>
  <c r="C10" i="5"/>
  <c r="C12" i="5"/>
  <c r="C11" i="5"/>
  <c r="K179" i="1"/>
  <c r="J184" i="1"/>
  <c r="G184" i="1"/>
  <c r="L179" i="1"/>
  <c r="B27" i="5"/>
  <c r="B25" i="5"/>
  <c r="B26" i="5"/>
  <c r="B102" i="1"/>
  <c r="B12" i="5"/>
  <c r="B11" i="5"/>
  <c r="B181" i="1"/>
  <c r="K27" i="5"/>
  <c r="K25" i="5"/>
  <c r="K26" i="5"/>
  <c r="H27" i="5"/>
  <c r="H26" i="5"/>
  <c r="H25" i="5"/>
  <c r="J24" i="5"/>
  <c r="J25" i="5"/>
  <c r="J26" i="5"/>
  <c r="J13" i="5"/>
  <c r="J12" i="5"/>
  <c r="J11" i="5"/>
  <c r="D60" i="1"/>
  <c r="D124" i="1" s="1"/>
  <c r="D130" i="1" s="1"/>
  <c r="F62" i="1"/>
  <c r="F126" i="1" s="1"/>
  <c r="F130" i="1" s="1"/>
  <c r="G16" i="4"/>
  <c r="G12" i="4"/>
  <c r="G46" i="4"/>
  <c r="G15" i="4"/>
  <c r="G14" i="4"/>
  <c r="G17" i="4"/>
  <c r="G13" i="4"/>
  <c r="G33" i="3"/>
  <c r="G36" i="3"/>
  <c r="G32" i="3"/>
  <c r="G35" i="3"/>
  <c r="G31" i="3"/>
  <c r="G34" i="3"/>
  <c r="L27" i="5"/>
  <c r="L26" i="5"/>
  <c r="L25" i="5"/>
  <c r="L13" i="5"/>
  <c r="L12" i="5"/>
  <c r="L11" i="5"/>
  <c r="K13" i="5"/>
  <c r="K12" i="5"/>
  <c r="K11" i="5"/>
  <c r="I27" i="5"/>
  <c r="I26" i="5"/>
  <c r="I25" i="5"/>
  <c r="I13" i="5"/>
  <c r="I12" i="5"/>
  <c r="I11" i="5"/>
  <c r="J10" i="5"/>
  <c r="G27" i="5"/>
  <c r="G24" i="5"/>
  <c r="I24" i="5"/>
  <c r="G46" i="3"/>
  <c r="G17" i="3"/>
  <c r="G13" i="3"/>
  <c r="G16" i="3"/>
  <c r="G12" i="3"/>
  <c r="G14" i="3"/>
  <c r="G15" i="3"/>
  <c r="G35" i="5"/>
  <c r="G13" i="5"/>
  <c r="G10" i="5"/>
  <c r="G35" i="6"/>
  <c r="G31" i="6"/>
  <c r="G34" i="6"/>
  <c r="G33" i="6"/>
  <c r="G36" i="6"/>
  <c r="G32" i="6"/>
  <c r="G16" i="6"/>
  <c r="G12" i="6"/>
  <c r="G15" i="6"/>
  <c r="G46" i="6"/>
  <c r="G14" i="6"/>
  <c r="G17" i="6"/>
  <c r="G13" i="6"/>
  <c r="G179" i="1"/>
  <c r="F184" i="1"/>
  <c r="K24" i="5"/>
  <c r="M36" i="3"/>
  <c r="M32" i="3"/>
  <c r="F180" i="1"/>
  <c r="F182" i="1"/>
  <c r="M75" i="1"/>
  <c r="M73" i="7"/>
  <c r="M36" i="6"/>
  <c r="M32" i="6"/>
  <c r="M31" i="4"/>
  <c r="L75" i="1"/>
  <c r="L73" i="7"/>
  <c r="L24" i="5"/>
  <c r="L14" i="4"/>
  <c r="K73" i="7"/>
  <c r="K75" i="1"/>
  <c r="K10" i="5"/>
  <c r="J75" i="1"/>
  <c r="J148" i="1"/>
  <c r="J73" i="7"/>
  <c r="J46" i="6"/>
  <c r="J12" i="4"/>
  <c r="I75" i="1"/>
  <c r="I148" i="1"/>
  <c r="I151" i="1" s="1"/>
  <c r="I73" i="7"/>
  <c r="I64" i="7"/>
  <c r="I78" i="7" s="1"/>
  <c r="I32" i="4"/>
  <c r="I36" i="4"/>
  <c r="H24" i="5"/>
  <c r="H75" i="1"/>
  <c r="H148" i="1"/>
  <c r="H73" i="7"/>
  <c r="H32" i="4"/>
  <c r="G75" i="1"/>
  <c r="G148" i="1"/>
  <c r="G156" i="1" s="1"/>
  <c r="G73" i="7"/>
  <c r="I66" i="1"/>
  <c r="L184" i="1"/>
  <c r="M180" i="1"/>
  <c r="J180" i="1"/>
  <c r="J182" i="1"/>
  <c r="H66" i="1"/>
  <c r="J181" i="1"/>
  <c r="B183" i="1"/>
  <c r="G66" i="1"/>
  <c r="B170" i="1"/>
  <c r="K66" i="1"/>
  <c r="M176" i="1"/>
  <c r="F75" i="1"/>
  <c r="F148" i="1"/>
  <c r="F156" i="1" s="1"/>
  <c r="F73" i="7"/>
  <c r="F35" i="5"/>
  <c r="F46" i="6"/>
  <c r="F181" i="1"/>
  <c r="E66" i="1"/>
  <c r="E75" i="1"/>
  <c r="E73" i="7"/>
  <c r="E64" i="7"/>
  <c r="E24" i="5"/>
  <c r="E31" i="4"/>
  <c r="E35" i="4"/>
  <c r="D75" i="1"/>
  <c r="D73" i="7"/>
  <c r="D148" i="1"/>
  <c r="D24" i="5"/>
  <c r="D14" i="4"/>
  <c r="C14" i="4"/>
  <c r="C46" i="4"/>
  <c r="C35" i="5"/>
  <c r="C31" i="6"/>
  <c r="N71" i="1"/>
  <c r="C73" i="7"/>
  <c r="C75" i="1"/>
  <c r="N60" i="7"/>
  <c r="C66" i="1"/>
  <c r="C17" i="4"/>
  <c r="C64" i="7"/>
  <c r="C79" i="7" s="1"/>
  <c r="M66" i="1"/>
  <c r="F64" i="7"/>
  <c r="F80" i="7" s="1"/>
  <c r="H64" i="7"/>
  <c r="H80" i="7" s="1"/>
  <c r="J64" i="7"/>
  <c r="J80" i="7" s="1"/>
  <c r="K64" i="7"/>
  <c r="K80" i="7" s="1"/>
  <c r="L64" i="7"/>
  <c r="M64" i="7"/>
  <c r="M80" i="7" s="1"/>
  <c r="J66" i="1"/>
  <c r="N63" i="1"/>
  <c r="L66" i="1"/>
  <c r="N64" i="1"/>
  <c r="N65" i="1"/>
  <c r="D64" i="7"/>
  <c r="D80" i="7" s="1"/>
  <c r="M179" i="1"/>
  <c r="K181" i="1"/>
  <c r="J183" i="1"/>
  <c r="C184" i="1"/>
  <c r="L180" i="1"/>
  <c r="D182" i="1"/>
  <c r="H183" i="1"/>
  <c r="I180" i="1"/>
  <c r="M181" i="1"/>
  <c r="E183" i="1"/>
  <c r="F176" i="1"/>
  <c r="D179" i="1"/>
  <c r="E176" i="1"/>
  <c r="D167" i="1"/>
  <c r="E179" i="1"/>
  <c r="F183" i="1"/>
  <c r="J176" i="1"/>
  <c r="G180" i="1"/>
  <c r="C183" i="1"/>
  <c r="E180" i="1"/>
  <c r="I181" i="1"/>
  <c r="M182" i="1"/>
  <c r="I183" i="1"/>
  <c r="G182" i="1"/>
  <c r="K183" i="1"/>
  <c r="N175" i="1"/>
  <c r="G176" i="1"/>
  <c r="G167" i="1"/>
  <c r="K184" i="1"/>
  <c r="C180" i="1"/>
  <c r="G181" i="1"/>
  <c r="K182" i="1"/>
  <c r="I176" i="1"/>
  <c r="E182" i="1"/>
  <c r="K167" i="1"/>
  <c r="E181" i="1"/>
  <c r="I182" i="1"/>
  <c r="M183" i="1"/>
  <c r="H176" i="1"/>
  <c r="K180" i="1"/>
  <c r="C182" i="1"/>
  <c r="B184" i="1"/>
  <c r="C167" i="1"/>
  <c r="E167" i="1"/>
  <c r="I179" i="1"/>
  <c r="D184" i="1"/>
  <c r="N174" i="1"/>
  <c r="E184" i="1"/>
  <c r="J179" i="1"/>
  <c r="N172" i="1"/>
  <c r="F167" i="1"/>
  <c r="N165" i="1"/>
  <c r="H179" i="1"/>
  <c r="I167" i="1"/>
  <c r="H180" i="1"/>
  <c r="L181" i="1"/>
  <c r="D183" i="1"/>
  <c r="H184" i="1"/>
  <c r="M167" i="1"/>
  <c r="C176" i="1"/>
  <c r="I184" i="1"/>
  <c r="N163" i="1"/>
  <c r="N166" i="1"/>
  <c r="N162" i="1"/>
  <c r="J167" i="1"/>
  <c r="C179" i="1"/>
  <c r="L176" i="1"/>
  <c r="D181" i="1"/>
  <c r="H182" i="1"/>
  <c r="L183" i="1"/>
  <c r="K176" i="1"/>
  <c r="G183" i="1"/>
  <c r="N171" i="1"/>
  <c r="N164" i="1"/>
  <c r="D180" i="1"/>
  <c r="H181" i="1"/>
  <c r="L182" i="1"/>
  <c r="M184" i="1"/>
  <c r="N173" i="1"/>
  <c r="H167" i="1"/>
  <c r="L167" i="1"/>
  <c r="D176" i="1"/>
  <c r="C181" i="1"/>
  <c r="F46" i="4"/>
  <c r="J46" i="4"/>
  <c r="D12" i="4"/>
  <c r="L12" i="4"/>
  <c r="H13" i="4"/>
  <c r="F14" i="4"/>
  <c r="D16" i="4"/>
  <c r="D32" i="4"/>
  <c r="L32" i="4"/>
  <c r="I33" i="4"/>
  <c r="I35" i="4"/>
  <c r="M36" i="4"/>
  <c r="C13" i="4"/>
  <c r="K13" i="4"/>
  <c r="H14" i="4"/>
  <c r="H16" i="4"/>
  <c r="K17" i="4"/>
  <c r="I31" i="4"/>
  <c r="E32" i="4"/>
  <c r="C33" i="4"/>
  <c r="K33" i="4"/>
  <c r="M35" i="4"/>
  <c r="N40" i="4"/>
  <c r="H12" i="4"/>
  <c r="D13" i="4"/>
  <c r="L13" i="4"/>
  <c r="L16" i="4"/>
  <c r="C31" i="4"/>
  <c r="K31" i="4"/>
  <c r="E33" i="4"/>
  <c r="M33" i="4"/>
  <c r="E36" i="4"/>
  <c r="F12" i="6"/>
  <c r="N41" i="6"/>
  <c r="N45" i="6"/>
  <c r="N43" i="6"/>
  <c r="J12" i="6"/>
  <c r="N44" i="6"/>
  <c r="K31" i="6"/>
  <c r="E10" i="5"/>
  <c r="F27" i="5"/>
  <c r="I10" i="5"/>
  <c r="J27" i="5"/>
  <c r="M10" i="5"/>
  <c r="C13" i="5"/>
  <c r="D13" i="5"/>
  <c r="E35" i="5"/>
  <c r="F13" i="5"/>
  <c r="H35" i="5"/>
  <c r="I35" i="5"/>
  <c r="J35" i="5"/>
  <c r="K35" i="5"/>
  <c r="L35" i="5"/>
  <c r="M35" i="5"/>
  <c r="D35" i="5"/>
  <c r="F24" i="5"/>
  <c r="N34" i="5"/>
  <c r="L10" i="5"/>
  <c r="N31" i="5"/>
  <c r="N50" i="1"/>
  <c r="N56" i="1" s="1"/>
  <c r="B142" i="1"/>
  <c r="N74" i="1"/>
  <c r="N21" i="5"/>
  <c r="B24" i="5"/>
  <c r="B13" i="5"/>
  <c r="B10" i="5"/>
  <c r="B35" i="5"/>
  <c r="N7" i="5"/>
  <c r="N42" i="6"/>
  <c r="B46" i="6"/>
  <c r="N28" i="6"/>
  <c r="N32" i="6" s="1"/>
  <c r="N9" i="6"/>
  <c r="N17" i="6" s="1"/>
  <c r="B12" i="6"/>
  <c r="N72" i="1"/>
  <c r="N54" i="7"/>
  <c r="N72" i="7"/>
  <c r="N62" i="7"/>
  <c r="N45" i="7"/>
  <c r="N71" i="7"/>
  <c r="N70" i="7"/>
  <c r="N36" i="7"/>
  <c r="N27" i="7"/>
  <c r="N61" i="7"/>
  <c r="N73" i="1"/>
  <c r="N18" i="7"/>
  <c r="B144" i="1"/>
  <c r="N144" i="1" s="1"/>
  <c r="N69" i="7"/>
  <c r="N68" i="7"/>
  <c r="N70" i="1"/>
  <c r="B73" i="7"/>
  <c r="N67" i="7"/>
  <c r="N63" i="7"/>
  <c r="N9" i="7"/>
  <c r="N59" i="7"/>
  <c r="N61" i="1"/>
  <c r="N58" i="7"/>
  <c r="B64" i="7"/>
  <c r="B76" i="7" s="1"/>
  <c r="N45" i="4"/>
  <c r="N44" i="4"/>
  <c r="N43" i="4"/>
  <c r="N42" i="4"/>
  <c r="N28" i="4"/>
  <c r="N31" i="4" s="1"/>
  <c r="N41" i="4"/>
  <c r="B46" i="4"/>
  <c r="B12" i="4"/>
  <c r="B14" i="4"/>
  <c r="B182" i="1"/>
  <c r="B180" i="1"/>
  <c r="B161" i="1"/>
  <c r="B18" i="1"/>
  <c r="C24" i="5"/>
  <c r="C27" i="5"/>
  <c r="J137" i="1"/>
  <c r="N9" i="1"/>
  <c r="B94" i="1"/>
  <c r="B66" i="1"/>
  <c r="N12" i="1"/>
  <c r="N18" i="1" s="1"/>
  <c r="B75" i="1"/>
  <c r="N147" i="1" s="1"/>
  <c r="N69" i="1"/>
  <c r="N145" i="1"/>
  <c r="N146" i="1"/>
  <c r="C148" i="1"/>
  <c r="C154" i="1" s="1"/>
  <c r="K148" i="1"/>
  <c r="K156" i="1" s="1"/>
  <c r="L148" i="1"/>
  <c r="L151" i="1" s="1"/>
  <c r="N28" i="1"/>
  <c r="B85" i="1"/>
  <c r="N79" i="1"/>
  <c r="N85" i="1" s="1"/>
  <c r="B109" i="1"/>
  <c r="N105" i="1"/>
  <c r="N109" i="1" s="1"/>
  <c r="B47" i="1"/>
  <c r="N41" i="1"/>
  <c r="N47" i="1" s="1"/>
  <c r="B56" i="1"/>
  <c r="N94" i="1"/>
  <c r="E148" i="1"/>
  <c r="M148" i="1"/>
  <c r="M151" i="1" s="1"/>
  <c r="B28" i="1"/>
  <c r="N37" i="1"/>
  <c r="B37" i="1"/>
  <c r="E13" i="6"/>
  <c r="I13" i="6"/>
  <c r="M13" i="6"/>
  <c r="D14" i="6"/>
  <c r="H14" i="6"/>
  <c r="L14" i="6"/>
  <c r="C15" i="6"/>
  <c r="K15" i="6"/>
  <c r="B16" i="6"/>
  <c r="F16" i="6"/>
  <c r="J16" i="6"/>
  <c r="E17" i="6"/>
  <c r="I17" i="6"/>
  <c r="M17" i="6"/>
  <c r="C46" i="6"/>
  <c r="K46" i="6"/>
  <c r="B32" i="6"/>
  <c r="F32" i="6"/>
  <c r="J32" i="6"/>
  <c r="E33" i="6"/>
  <c r="I33" i="6"/>
  <c r="M33" i="6"/>
  <c r="D34" i="6"/>
  <c r="H34" i="6"/>
  <c r="L34" i="6"/>
  <c r="C35" i="6"/>
  <c r="K35" i="6"/>
  <c r="B36" i="6"/>
  <c r="F36" i="6"/>
  <c r="J36" i="6"/>
  <c r="C12" i="6"/>
  <c r="K12" i="6"/>
  <c r="B13" i="6"/>
  <c r="F13" i="6"/>
  <c r="J13" i="6"/>
  <c r="E14" i="6"/>
  <c r="I14" i="6"/>
  <c r="M14" i="6"/>
  <c r="D15" i="6"/>
  <c r="H15" i="6"/>
  <c r="L15" i="6"/>
  <c r="C16" i="6"/>
  <c r="K16" i="6"/>
  <c r="B17" i="6"/>
  <c r="F17" i="6"/>
  <c r="J17" i="6"/>
  <c r="D46" i="6"/>
  <c r="H46" i="6"/>
  <c r="L46" i="6"/>
  <c r="D31" i="6"/>
  <c r="H31" i="6"/>
  <c r="L31" i="6"/>
  <c r="C32" i="6"/>
  <c r="K32" i="6"/>
  <c r="B33" i="6"/>
  <c r="F33" i="6"/>
  <c r="J33" i="6"/>
  <c r="E34" i="6"/>
  <c r="I34" i="6"/>
  <c r="M34" i="6"/>
  <c r="D35" i="6"/>
  <c r="H35" i="6"/>
  <c r="L35" i="6"/>
  <c r="C36" i="6"/>
  <c r="K36" i="6"/>
  <c r="D12" i="6"/>
  <c r="H12" i="6"/>
  <c r="C13" i="6"/>
  <c r="K13" i="6"/>
  <c r="B14" i="6"/>
  <c r="F14" i="6"/>
  <c r="J14" i="6"/>
  <c r="E15" i="6"/>
  <c r="I15" i="6"/>
  <c r="M15" i="6"/>
  <c r="D16" i="6"/>
  <c r="H16" i="6"/>
  <c r="L16" i="6"/>
  <c r="C17" i="6"/>
  <c r="K17" i="6"/>
  <c r="E46" i="6"/>
  <c r="I46" i="6"/>
  <c r="M46" i="6"/>
  <c r="E31" i="6"/>
  <c r="I31" i="6"/>
  <c r="M31" i="6"/>
  <c r="D32" i="6"/>
  <c r="H32" i="6"/>
  <c r="L32" i="6"/>
  <c r="C33" i="6"/>
  <c r="K33" i="6"/>
  <c r="B34" i="6"/>
  <c r="F34" i="6"/>
  <c r="J34" i="6"/>
  <c r="E35" i="6"/>
  <c r="I35" i="6"/>
  <c r="M35" i="6"/>
  <c r="D36" i="6"/>
  <c r="H36" i="6"/>
  <c r="L36" i="6"/>
  <c r="N40" i="6"/>
  <c r="E12" i="6"/>
  <c r="I12" i="6"/>
  <c r="M12" i="6"/>
  <c r="D13" i="6"/>
  <c r="H13" i="6"/>
  <c r="L13" i="6"/>
  <c r="B15" i="6"/>
  <c r="F15" i="6"/>
  <c r="J15" i="6"/>
  <c r="B31" i="6"/>
  <c r="F31" i="6"/>
  <c r="J31" i="6"/>
  <c r="E32" i="6"/>
  <c r="I32" i="6"/>
  <c r="M15" i="4"/>
  <c r="E13" i="4"/>
  <c r="M13" i="4"/>
  <c r="C15" i="4"/>
  <c r="K15" i="4"/>
  <c r="B16" i="4"/>
  <c r="F16" i="4"/>
  <c r="J16" i="4"/>
  <c r="E17" i="4"/>
  <c r="I17" i="4"/>
  <c r="M17" i="4"/>
  <c r="K46" i="4"/>
  <c r="B32" i="4"/>
  <c r="F32" i="4"/>
  <c r="J32" i="4"/>
  <c r="D34" i="4"/>
  <c r="H34" i="4"/>
  <c r="L34" i="4"/>
  <c r="C35" i="4"/>
  <c r="K35" i="4"/>
  <c r="B36" i="4"/>
  <c r="F36" i="4"/>
  <c r="J36" i="4"/>
  <c r="I13" i="4"/>
  <c r="C12" i="4"/>
  <c r="K12" i="4"/>
  <c r="B13" i="4"/>
  <c r="F13" i="4"/>
  <c r="J13" i="4"/>
  <c r="E14" i="4"/>
  <c r="I14" i="4"/>
  <c r="M14" i="4"/>
  <c r="D15" i="4"/>
  <c r="H15" i="4"/>
  <c r="L15" i="4"/>
  <c r="C16" i="4"/>
  <c r="K16" i="4"/>
  <c r="B17" i="4"/>
  <c r="F17" i="4"/>
  <c r="J17" i="4"/>
  <c r="D46" i="4"/>
  <c r="H46" i="4"/>
  <c r="L46" i="4"/>
  <c r="D31" i="4"/>
  <c r="H31" i="4"/>
  <c r="L31" i="4"/>
  <c r="C32" i="4"/>
  <c r="K32" i="4"/>
  <c r="B33" i="4"/>
  <c r="F33" i="4"/>
  <c r="J33" i="4"/>
  <c r="D35" i="4"/>
  <c r="H35" i="4"/>
  <c r="L35" i="4"/>
  <c r="C36" i="4"/>
  <c r="K36" i="4"/>
  <c r="I15" i="4"/>
  <c r="E46" i="4"/>
  <c r="I46" i="4"/>
  <c r="M46" i="4"/>
  <c r="B34" i="4"/>
  <c r="F34" i="4"/>
  <c r="J34" i="4"/>
  <c r="D36" i="4"/>
  <c r="H36" i="4"/>
  <c r="L36" i="4"/>
  <c r="E15" i="4"/>
  <c r="N9" i="4"/>
  <c r="N17" i="4" s="1"/>
  <c r="E12" i="4"/>
  <c r="I12" i="4"/>
  <c r="M12" i="4"/>
  <c r="B15" i="4"/>
  <c r="F15" i="4"/>
  <c r="J15" i="4"/>
  <c r="B31" i="4"/>
  <c r="F31" i="4"/>
  <c r="J31" i="4"/>
  <c r="H14" i="3"/>
  <c r="E35" i="3"/>
  <c r="N41" i="3"/>
  <c r="N45" i="3"/>
  <c r="D16" i="3"/>
  <c r="E31" i="3"/>
  <c r="M35" i="3"/>
  <c r="B46" i="3"/>
  <c r="F46" i="3"/>
  <c r="J46" i="3"/>
  <c r="D12" i="3"/>
  <c r="L16" i="3"/>
  <c r="M31" i="3"/>
  <c r="N43" i="3"/>
  <c r="L12" i="3"/>
  <c r="I33" i="3"/>
  <c r="J12" i="3"/>
  <c r="N42" i="3"/>
  <c r="F12" i="3"/>
  <c r="B14" i="3"/>
  <c r="J14" i="3"/>
  <c r="F16" i="3"/>
  <c r="N40" i="3"/>
  <c r="N44" i="3"/>
  <c r="C33" i="3"/>
  <c r="K33" i="3"/>
  <c r="H12" i="3"/>
  <c r="D14" i="3"/>
  <c r="L14" i="3"/>
  <c r="H16" i="3"/>
  <c r="I31" i="3"/>
  <c r="E33" i="3"/>
  <c r="M33" i="3"/>
  <c r="I35" i="3"/>
  <c r="F14" i="3"/>
  <c r="J16" i="3"/>
  <c r="C31" i="3"/>
  <c r="K31" i="3"/>
  <c r="C35" i="3"/>
  <c r="K35" i="3"/>
  <c r="B12" i="3"/>
  <c r="B16" i="3"/>
  <c r="N9" i="3"/>
  <c r="N17" i="3" s="1"/>
  <c r="E16" i="3"/>
  <c r="E12" i="3"/>
  <c r="E46" i="3"/>
  <c r="E15" i="3"/>
  <c r="E14" i="3"/>
  <c r="E17" i="3"/>
  <c r="E13" i="3"/>
  <c r="I16" i="3"/>
  <c r="I12" i="3"/>
  <c r="I46" i="3"/>
  <c r="I15" i="3"/>
  <c r="I14" i="3"/>
  <c r="I17" i="3"/>
  <c r="I13" i="3"/>
  <c r="M16" i="3"/>
  <c r="M12" i="3"/>
  <c r="M46" i="3"/>
  <c r="M15" i="3"/>
  <c r="M14" i="3"/>
  <c r="M17" i="3"/>
  <c r="M13" i="3"/>
  <c r="C14" i="3"/>
  <c r="C17" i="3"/>
  <c r="C13" i="3"/>
  <c r="C16" i="3"/>
  <c r="C12" i="3"/>
  <c r="C46" i="3"/>
  <c r="C15" i="3"/>
  <c r="K14" i="3"/>
  <c r="K17" i="3"/>
  <c r="K13" i="3"/>
  <c r="K16" i="3"/>
  <c r="K12" i="3"/>
  <c r="K46" i="3"/>
  <c r="K15" i="3"/>
  <c r="B32" i="3"/>
  <c r="F32" i="3"/>
  <c r="J32" i="3"/>
  <c r="D34" i="3"/>
  <c r="H34" i="3"/>
  <c r="L34" i="3"/>
  <c r="B36" i="3"/>
  <c r="F36" i="3"/>
  <c r="J36" i="3"/>
  <c r="B13" i="3"/>
  <c r="J13" i="3"/>
  <c r="D15" i="3"/>
  <c r="H15" i="3"/>
  <c r="L15" i="3"/>
  <c r="B17" i="3"/>
  <c r="F17" i="3"/>
  <c r="J17" i="3"/>
  <c r="D46" i="3"/>
  <c r="H46" i="3"/>
  <c r="L46" i="3"/>
  <c r="D31" i="3"/>
  <c r="H31" i="3"/>
  <c r="L31" i="3"/>
  <c r="C32" i="3"/>
  <c r="K32" i="3"/>
  <c r="B33" i="3"/>
  <c r="F33" i="3"/>
  <c r="J33" i="3"/>
  <c r="E34" i="3"/>
  <c r="I34" i="3"/>
  <c r="M34" i="3"/>
  <c r="D35" i="3"/>
  <c r="H35" i="3"/>
  <c r="L35" i="3"/>
  <c r="C36" i="3"/>
  <c r="K36" i="3"/>
  <c r="N28" i="3"/>
  <c r="N32" i="3" s="1"/>
  <c r="D32" i="3"/>
  <c r="H32" i="3"/>
  <c r="L32" i="3"/>
  <c r="B34" i="3"/>
  <c r="F34" i="3"/>
  <c r="J34" i="3"/>
  <c r="D36" i="3"/>
  <c r="H36" i="3"/>
  <c r="L36" i="3"/>
  <c r="D13" i="3"/>
  <c r="H13" i="3"/>
  <c r="L13" i="3"/>
  <c r="B15" i="3"/>
  <c r="F15" i="3"/>
  <c r="J15" i="3"/>
  <c r="B31" i="3"/>
  <c r="F31" i="3"/>
  <c r="J31" i="3"/>
  <c r="E32" i="3"/>
  <c r="I32" i="3"/>
  <c r="K28" i="5" l="1"/>
  <c r="H28" i="5"/>
  <c r="J133" i="1"/>
  <c r="L136" i="1"/>
  <c r="M133" i="1"/>
  <c r="C135" i="1"/>
  <c r="L134" i="1"/>
  <c r="E133" i="1"/>
  <c r="C134" i="1"/>
  <c r="E137" i="1"/>
  <c r="N126" i="1"/>
  <c r="I133" i="1"/>
  <c r="F133" i="1"/>
  <c r="F134" i="1"/>
  <c r="D133" i="1"/>
  <c r="D134" i="1"/>
  <c r="M135" i="1"/>
  <c r="G134" i="1"/>
  <c r="H138" i="1"/>
  <c r="H134" i="1"/>
  <c r="K134" i="1"/>
  <c r="N124" i="1"/>
  <c r="B130" i="1"/>
  <c r="B135" i="1" s="1"/>
  <c r="G18" i="3"/>
  <c r="G18" i="4"/>
  <c r="G37" i="3"/>
  <c r="F66" i="1"/>
  <c r="F18" i="3"/>
  <c r="E28" i="5"/>
  <c r="D28" i="5"/>
  <c r="D137" i="1"/>
  <c r="N60" i="1"/>
  <c r="D66" i="1"/>
  <c r="N25" i="5"/>
  <c r="N26" i="5"/>
  <c r="N12" i="5"/>
  <c r="N11" i="5"/>
  <c r="J28" i="5"/>
  <c r="N62" i="1"/>
  <c r="D76" i="7"/>
  <c r="L28" i="5"/>
  <c r="K37" i="3"/>
  <c r="I28" i="5"/>
  <c r="N24" i="5"/>
  <c r="N10" i="5"/>
  <c r="G28" i="5"/>
  <c r="G37" i="6"/>
  <c r="G18" i="6"/>
  <c r="M18" i="6"/>
  <c r="M37" i="6"/>
  <c r="M37" i="4"/>
  <c r="M18" i="4"/>
  <c r="M37" i="3"/>
  <c r="M18" i="3"/>
  <c r="L37" i="6"/>
  <c r="L18" i="6"/>
  <c r="L37" i="4"/>
  <c r="L18" i="4"/>
  <c r="L37" i="3"/>
  <c r="L18" i="3"/>
  <c r="K37" i="6"/>
  <c r="K18" i="6"/>
  <c r="K37" i="4"/>
  <c r="K18" i="4"/>
  <c r="K18" i="3"/>
  <c r="J37" i="6"/>
  <c r="J18" i="6"/>
  <c r="J185" i="1"/>
  <c r="J37" i="4"/>
  <c r="J18" i="4"/>
  <c r="J37" i="3"/>
  <c r="J18" i="3"/>
  <c r="I76" i="7"/>
  <c r="I77" i="7"/>
  <c r="I81" i="7"/>
  <c r="I80" i="7"/>
  <c r="I79" i="7"/>
  <c r="I18" i="6"/>
  <c r="I37" i="6"/>
  <c r="I37" i="4"/>
  <c r="I18" i="4"/>
  <c r="I37" i="3"/>
  <c r="I18" i="3"/>
  <c r="H37" i="6"/>
  <c r="H18" i="6"/>
  <c r="H37" i="4"/>
  <c r="H18" i="4"/>
  <c r="H37" i="3"/>
  <c r="H18" i="3"/>
  <c r="H185" i="1"/>
  <c r="I135" i="1"/>
  <c r="N143" i="1"/>
  <c r="F28" i="5"/>
  <c r="F37" i="6"/>
  <c r="F18" i="6"/>
  <c r="F37" i="4"/>
  <c r="F18" i="4"/>
  <c r="F37" i="3"/>
  <c r="F185" i="1"/>
  <c r="E81" i="7"/>
  <c r="E77" i="7"/>
  <c r="E80" i="7"/>
  <c r="E79" i="7"/>
  <c r="E78" i="7"/>
  <c r="E76" i="7"/>
  <c r="E37" i="6"/>
  <c r="E18" i="6"/>
  <c r="E37" i="4"/>
  <c r="E185" i="1"/>
  <c r="E18" i="4"/>
  <c r="E18" i="3"/>
  <c r="D81" i="7"/>
  <c r="D79" i="7"/>
  <c r="D37" i="6"/>
  <c r="D18" i="6"/>
  <c r="D37" i="4"/>
  <c r="D18" i="4"/>
  <c r="D18" i="3"/>
  <c r="D37" i="3"/>
  <c r="C28" i="5"/>
  <c r="N35" i="6"/>
  <c r="N36" i="6"/>
  <c r="C37" i="6"/>
  <c r="C18" i="6"/>
  <c r="N12" i="6"/>
  <c r="N13" i="6"/>
  <c r="N32" i="4"/>
  <c r="C37" i="4"/>
  <c r="N35" i="4"/>
  <c r="N36" i="4"/>
  <c r="N13" i="4"/>
  <c r="C18" i="4"/>
  <c r="C37" i="3"/>
  <c r="C18" i="3"/>
  <c r="N12" i="3"/>
  <c r="N14" i="3"/>
  <c r="N15" i="3"/>
  <c r="K78" i="7"/>
  <c r="K79" i="7"/>
  <c r="K81" i="7"/>
  <c r="K77" i="7"/>
  <c r="K76" i="7"/>
  <c r="H78" i="7"/>
  <c r="H81" i="7"/>
  <c r="H77" i="7"/>
  <c r="H76" i="7"/>
  <c r="H79" i="7"/>
  <c r="D77" i="7"/>
  <c r="D78" i="7"/>
  <c r="J78" i="7"/>
  <c r="J76" i="7"/>
  <c r="J81" i="7"/>
  <c r="J77" i="7"/>
  <c r="J79" i="7"/>
  <c r="L78" i="7"/>
  <c r="L81" i="7"/>
  <c r="L77" i="7"/>
  <c r="L76" i="7"/>
  <c r="L79" i="7"/>
  <c r="M78" i="7"/>
  <c r="M81" i="7"/>
  <c r="M77" i="7"/>
  <c r="M76" i="7"/>
  <c r="M79" i="7"/>
  <c r="F78" i="7"/>
  <c r="F81" i="7"/>
  <c r="F77" i="7"/>
  <c r="F76" i="7"/>
  <c r="F79" i="7"/>
  <c r="L80" i="7"/>
  <c r="C81" i="7"/>
  <c r="C78" i="7"/>
  <c r="C77" i="7"/>
  <c r="C76" i="7"/>
  <c r="C80" i="7"/>
  <c r="L185" i="1"/>
  <c r="D185" i="1"/>
  <c r="N184" i="1"/>
  <c r="M185" i="1"/>
  <c r="K185" i="1"/>
  <c r="I185" i="1"/>
  <c r="N181" i="1"/>
  <c r="C185" i="1"/>
  <c r="G185" i="1"/>
  <c r="N182" i="1"/>
  <c r="N183" i="1"/>
  <c r="N180" i="1"/>
  <c r="N34" i="3"/>
  <c r="N33" i="3"/>
  <c r="N13" i="3"/>
  <c r="N36" i="3"/>
  <c r="N31" i="3"/>
  <c r="N16" i="3"/>
  <c r="N35" i="3"/>
  <c r="N33" i="4"/>
  <c r="N34" i="4"/>
  <c r="N16" i="4"/>
  <c r="N15" i="4"/>
  <c r="N14" i="4"/>
  <c r="N12" i="4"/>
  <c r="N34" i="6"/>
  <c r="N33" i="6"/>
  <c r="N31" i="6"/>
  <c r="N14" i="6"/>
  <c r="N15" i="6"/>
  <c r="N16" i="6"/>
  <c r="J136" i="1"/>
  <c r="N13" i="5"/>
  <c r="N27" i="5"/>
  <c r="N46" i="4"/>
  <c r="N35" i="5"/>
  <c r="B28" i="5"/>
  <c r="N46" i="6"/>
  <c r="B18" i="6"/>
  <c r="N75" i="1"/>
  <c r="N73" i="7"/>
  <c r="N64" i="7"/>
  <c r="B80" i="7"/>
  <c r="B81" i="7"/>
  <c r="B79" i="7"/>
  <c r="B78" i="7"/>
  <c r="B77" i="7"/>
  <c r="B18" i="4"/>
  <c r="B18" i="3"/>
  <c r="N161" i="1"/>
  <c r="N167" i="1" s="1"/>
  <c r="B167" i="1"/>
  <c r="N170" i="1"/>
  <c r="B176" i="1"/>
  <c r="B179" i="1"/>
  <c r="L156" i="1"/>
  <c r="E138" i="1"/>
  <c r="L137" i="1"/>
  <c r="E136" i="1"/>
  <c r="E135" i="1"/>
  <c r="C156" i="1"/>
  <c r="C152" i="1"/>
  <c r="C153" i="1"/>
  <c r="C155" i="1"/>
  <c r="L135" i="1"/>
  <c r="L138" i="1"/>
  <c r="J135" i="1"/>
  <c r="J138" i="1"/>
  <c r="K136" i="1"/>
  <c r="K135" i="1"/>
  <c r="F135" i="1"/>
  <c r="F136" i="1"/>
  <c r="H137" i="1"/>
  <c r="K137" i="1"/>
  <c r="C151" i="1"/>
  <c r="G154" i="1"/>
  <c r="G152" i="1"/>
  <c r="C137" i="1"/>
  <c r="G135" i="1"/>
  <c r="G137" i="1"/>
  <c r="H154" i="1"/>
  <c r="H155" i="1"/>
  <c r="H152" i="1"/>
  <c r="H153" i="1"/>
  <c r="E153" i="1"/>
  <c r="E156" i="1"/>
  <c r="E154" i="1"/>
  <c r="E155" i="1"/>
  <c r="E152" i="1"/>
  <c r="F155" i="1"/>
  <c r="F154" i="1"/>
  <c r="F153" i="1"/>
  <c r="F152" i="1"/>
  <c r="G153" i="1"/>
  <c r="D153" i="1"/>
  <c r="D154" i="1"/>
  <c r="D155" i="1"/>
  <c r="D152" i="1"/>
  <c r="M138" i="1"/>
  <c r="M136" i="1"/>
  <c r="M137" i="1"/>
  <c r="D156" i="1"/>
  <c r="H136" i="1"/>
  <c r="H151" i="1"/>
  <c r="G151" i="1"/>
  <c r="M152" i="1"/>
  <c r="M155" i="1"/>
  <c r="M153" i="1"/>
  <c r="M156" i="1"/>
  <c r="M154" i="1"/>
  <c r="C138" i="1"/>
  <c r="F151" i="1"/>
  <c r="C136" i="1"/>
  <c r="L155" i="1"/>
  <c r="L152" i="1"/>
  <c r="L153" i="1"/>
  <c r="L154" i="1"/>
  <c r="K155" i="1"/>
  <c r="N142" i="1"/>
  <c r="B148" i="1"/>
  <c r="B151" i="1" s="1"/>
  <c r="K152" i="1"/>
  <c r="H135" i="1"/>
  <c r="I138" i="1"/>
  <c r="I136" i="1"/>
  <c r="I137" i="1"/>
  <c r="J155" i="1"/>
  <c r="J154" i="1"/>
  <c r="J153" i="1"/>
  <c r="J152" i="1"/>
  <c r="I156" i="1"/>
  <c r="I154" i="1"/>
  <c r="I152" i="1"/>
  <c r="I155" i="1"/>
  <c r="I153" i="1"/>
  <c r="G138" i="1"/>
  <c r="J151" i="1"/>
  <c r="K153" i="1"/>
  <c r="E151" i="1"/>
  <c r="G136" i="1"/>
  <c r="K154" i="1"/>
  <c r="D151" i="1"/>
  <c r="K151" i="1"/>
  <c r="H156" i="1"/>
  <c r="G155" i="1"/>
  <c r="J156" i="1"/>
  <c r="K138" i="1"/>
  <c r="E37" i="3"/>
  <c r="B37" i="6"/>
  <c r="B37" i="4"/>
  <c r="B37" i="3"/>
  <c r="N46" i="3"/>
  <c r="B133" i="1" l="1"/>
  <c r="N130" i="1"/>
  <c r="B134" i="1"/>
  <c r="F137" i="1"/>
  <c r="F138" i="1"/>
  <c r="D136" i="1"/>
  <c r="D138" i="1"/>
  <c r="D135" i="1"/>
  <c r="N66" i="1"/>
  <c r="N28" i="5"/>
  <c r="M82" i="7"/>
  <c r="M157" i="1"/>
  <c r="M139" i="1"/>
  <c r="L82" i="7"/>
  <c r="L157" i="1"/>
  <c r="L139" i="1"/>
  <c r="K82" i="7"/>
  <c r="K157" i="1"/>
  <c r="K139" i="1"/>
  <c r="J82" i="7"/>
  <c r="J157" i="1"/>
  <c r="J139" i="1"/>
  <c r="I82" i="7"/>
  <c r="I157" i="1"/>
  <c r="I139" i="1"/>
  <c r="H82" i="7"/>
  <c r="H157" i="1"/>
  <c r="H139" i="1"/>
  <c r="G157" i="1"/>
  <c r="G139" i="1"/>
  <c r="F82" i="7"/>
  <c r="F157" i="1"/>
  <c r="E82" i="7"/>
  <c r="E157" i="1"/>
  <c r="E139" i="1"/>
  <c r="D82" i="7"/>
  <c r="D157" i="1"/>
  <c r="N37" i="6"/>
  <c r="N18" i="6"/>
  <c r="C82" i="7"/>
  <c r="N37" i="4"/>
  <c r="N18" i="4"/>
  <c r="N37" i="3"/>
  <c r="N18" i="3"/>
  <c r="C157" i="1"/>
  <c r="C139" i="1"/>
  <c r="B185" i="1"/>
  <c r="N78" i="7"/>
  <c r="N81" i="7"/>
  <c r="N77" i="7"/>
  <c r="N76" i="7"/>
  <c r="N79" i="7"/>
  <c r="N80" i="7"/>
  <c r="B82" i="7"/>
  <c r="N176" i="1"/>
  <c r="N185" i="1" s="1"/>
  <c r="N179" i="1"/>
  <c r="B137" i="1"/>
  <c r="B138" i="1"/>
  <c r="B136" i="1"/>
  <c r="B154" i="1"/>
  <c r="B156" i="1"/>
  <c r="B152" i="1"/>
  <c r="B153" i="1"/>
  <c r="B155" i="1"/>
  <c r="M45" i="2"/>
  <c r="M44" i="2"/>
  <c r="M43" i="2"/>
  <c r="M42" i="2"/>
  <c r="M41" i="2"/>
  <c r="M40" i="2"/>
  <c r="L45" i="2"/>
  <c r="L44" i="2"/>
  <c r="L43" i="2"/>
  <c r="L42" i="2"/>
  <c r="L41" i="2"/>
  <c r="L40" i="2"/>
  <c r="K45" i="2"/>
  <c r="K44" i="2"/>
  <c r="K43" i="2"/>
  <c r="K42" i="2"/>
  <c r="K41" i="2"/>
  <c r="K40" i="2"/>
  <c r="J45" i="2"/>
  <c r="J44" i="2"/>
  <c r="J43" i="2"/>
  <c r="J42" i="2"/>
  <c r="J41" i="2"/>
  <c r="J40" i="2"/>
  <c r="I45" i="2"/>
  <c r="I44" i="2"/>
  <c r="I43" i="2"/>
  <c r="I42" i="2"/>
  <c r="I41" i="2"/>
  <c r="I40" i="2"/>
  <c r="H45" i="2"/>
  <c r="H44" i="2"/>
  <c r="H43" i="2"/>
  <c r="H42" i="2"/>
  <c r="H41" i="2"/>
  <c r="H40" i="2"/>
  <c r="G45" i="2"/>
  <c r="G44" i="2"/>
  <c r="G43" i="2"/>
  <c r="G42" i="2"/>
  <c r="G41" i="2"/>
  <c r="G40" i="2"/>
  <c r="F45" i="2"/>
  <c r="F44" i="2"/>
  <c r="F43" i="2"/>
  <c r="F42" i="2"/>
  <c r="F41" i="2"/>
  <c r="F40" i="2"/>
  <c r="E45" i="2"/>
  <c r="E44" i="2"/>
  <c r="E43" i="2"/>
  <c r="E42" i="2"/>
  <c r="E41" i="2"/>
  <c r="E40" i="2"/>
  <c r="D45" i="2"/>
  <c r="D44" i="2"/>
  <c r="D43" i="2"/>
  <c r="D42" i="2"/>
  <c r="D41" i="2"/>
  <c r="D40" i="2"/>
  <c r="C45" i="2"/>
  <c r="C44" i="2"/>
  <c r="C43" i="2"/>
  <c r="C42" i="2"/>
  <c r="C41" i="2"/>
  <c r="C40" i="2"/>
  <c r="B45" i="2"/>
  <c r="B44" i="2"/>
  <c r="B43" i="2"/>
  <c r="B42" i="2"/>
  <c r="B41" i="2"/>
  <c r="B40" i="2"/>
  <c r="N27" i="2"/>
  <c r="N26" i="2"/>
  <c r="N25" i="2"/>
  <c r="N24" i="2"/>
  <c r="N23" i="2"/>
  <c r="N22" i="2"/>
  <c r="L35" i="2"/>
  <c r="K31" i="2"/>
  <c r="J36" i="2"/>
  <c r="I36" i="2"/>
  <c r="H33" i="2"/>
  <c r="G35" i="2"/>
  <c r="F36" i="2"/>
  <c r="E33" i="2"/>
  <c r="D33" i="2"/>
  <c r="C35" i="2"/>
  <c r="B35" i="2"/>
  <c r="N8" i="2"/>
  <c r="N7" i="2"/>
  <c r="N6" i="2"/>
  <c r="N5" i="2"/>
  <c r="N4" i="2"/>
  <c r="N3" i="2"/>
  <c r="M9" i="2"/>
  <c r="L9" i="2"/>
  <c r="K9" i="2"/>
  <c r="J9" i="2"/>
  <c r="I9" i="2"/>
  <c r="H9" i="2"/>
  <c r="H46" i="2" s="1"/>
  <c r="G9" i="2"/>
  <c r="F9" i="2"/>
  <c r="E9" i="2"/>
  <c r="D9" i="2"/>
  <c r="B9" i="2"/>
  <c r="M15" i="2" l="1"/>
  <c r="M16" i="2"/>
  <c r="M13" i="2"/>
  <c r="M17" i="2"/>
  <c r="M14" i="2"/>
  <c r="M12" i="2"/>
  <c r="N133" i="1"/>
  <c r="N134" i="1"/>
  <c r="F139" i="1"/>
  <c r="D139" i="1"/>
  <c r="L12" i="2"/>
  <c r="L16" i="2"/>
  <c r="L15" i="2"/>
  <c r="L17" i="2"/>
  <c r="L14" i="2"/>
  <c r="L13" i="2"/>
  <c r="K13" i="2"/>
  <c r="K17" i="2"/>
  <c r="K14" i="2"/>
  <c r="K12" i="2"/>
  <c r="K16" i="2"/>
  <c r="K15" i="2"/>
  <c r="J12" i="2"/>
  <c r="J16" i="2"/>
  <c r="J13" i="2"/>
  <c r="J14" i="2"/>
  <c r="J15" i="2"/>
  <c r="J17" i="2"/>
  <c r="I15" i="2"/>
  <c r="I12" i="2"/>
  <c r="I16" i="2"/>
  <c r="I13" i="2"/>
  <c r="I17" i="2"/>
  <c r="I14" i="2"/>
  <c r="H12" i="2"/>
  <c r="H14" i="2"/>
  <c r="H16" i="2"/>
  <c r="H13" i="2"/>
  <c r="H15" i="2"/>
  <c r="H17" i="2"/>
  <c r="G13" i="2"/>
  <c r="G17" i="2"/>
  <c r="G14" i="2"/>
  <c r="G12" i="2"/>
  <c r="G16" i="2"/>
  <c r="G15" i="2"/>
  <c r="F12" i="2"/>
  <c r="F15" i="2"/>
  <c r="F17" i="2"/>
  <c r="F13" i="2"/>
  <c r="F14" i="2"/>
  <c r="F16" i="2"/>
  <c r="E13" i="2"/>
  <c r="E12" i="2"/>
  <c r="E14" i="2"/>
  <c r="E15" i="2"/>
  <c r="E17" i="2"/>
  <c r="E16" i="2"/>
  <c r="D12" i="2"/>
  <c r="D14" i="2"/>
  <c r="D16" i="2"/>
  <c r="D15" i="2"/>
  <c r="D17" i="2"/>
  <c r="D13" i="2"/>
  <c r="B12" i="2"/>
  <c r="B14" i="2"/>
  <c r="B15" i="2"/>
  <c r="B16" i="2"/>
  <c r="B17" i="2"/>
  <c r="B13" i="2"/>
  <c r="M34" i="2"/>
  <c r="M32" i="2"/>
  <c r="M31" i="2"/>
  <c r="M35" i="2"/>
  <c r="M36" i="2"/>
  <c r="L36" i="2"/>
  <c r="L33" i="2"/>
  <c r="L32" i="2"/>
  <c r="I33" i="2"/>
  <c r="I34" i="2"/>
  <c r="H35" i="2"/>
  <c r="H31" i="2"/>
  <c r="H34" i="2"/>
  <c r="G46" i="2"/>
  <c r="E35" i="2"/>
  <c r="E46" i="2"/>
  <c r="E34" i="2"/>
  <c r="E31" i="2"/>
  <c r="D46" i="2"/>
  <c r="D34" i="2"/>
  <c r="D35" i="2"/>
  <c r="N82" i="7"/>
  <c r="C46" i="2"/>
  <c r="N43" i="2"/>
  <c r="F33" i="2"/>
  <c r="N44" i="2"/>
  <c r="C33" i="2"/>
  <c r="D32" i="2"/>
  <c r="D36" i="2"/>
  <c r="E32" i="2"/>
  <c r="E36" i="2"/>
  <c r="F46" i="2"/>
  <c r="F34" i="2"/>
  <c r="G33" i="2"/>
  <c r="H32" i="2"/>
  <c r="H36" i="2"/>
  <c r="I31" i="2"/>
  <c r="I35" i="2"/>
  <c r="J46" i="2"/>
  <c r="J34" i="2"/>
  <c r="K35" i="2"/>
  <c r="L46" i="2"/>
  <c r="L34" i="2"/>
  <c r="M33" i="2"/>
  <c r="C32" i="2"/>
  <c r="C36" i="2"/>
  <c r="G32" i="2"/>
  <c r="G36" i="2"/>
  <c r="I46" i="2"/>
  <c r="J33" i="2"/>
  <c r="K34" i="2"/>
  <c r="C34" i="2"/>
  <c r="F31" i="2"/>
  <c r="F35" i="2"/>
  <c r="G34" i="2"/>
  <c r="I32" i="2"/>
  <c r="J31" i="2"/>
  <c r="J35" i="2"/>
  <c r="K32" i="2"/>
  <c r="K36" i="2"/>
  <c r="L31" i="2"/>
  <c r="M46" i="2"/>
  <c r="N42" i="2"/>
  <c r="C31" i="2"/>
  <c r="F32" i="2"/>
  <c r="G31" i="2"/>
  <c r="J32" i="2"/>
  <c r="K33" i="2"/>
  <c r="N136" i="1"/>
  <c r="N137" i="1"/>
  <c r="N135" i="1"/>
  <c r="N138" i="1"/>
  <c r="N148" i="1"/>
  <c r="N153" i="1" s="1"/>
  <c r="N45" i="2"/>
  <c r="N41" i="2"/>
  <c r="B157" i="1"/>
  <c r="N40" i="2"/>
  <c r="N9" i="2"/>
  <c r="N12" i="2" s="1"/>
  <c r="B139" i="1"/>
  <c r="N28" i="2"/>
  <c r="N35" i="2" s="1"/>
  <c r="K46" i="2"/>
  <c r="B32" i="2"/>
  <c r="B36" i="2"/>
  <c r="B33" i="2"/>
  <c r="B46" i="2"/>
  <c r="B34" i="2"/>
  <c r="B31" i="2"/>
  <c r="J37" i="2" l="1"/>
  <c r="M37" i="2"/>
  <c r="M18" i="2"/>
  <c r="L37" i="2"/>
  <c r="L18" i="2"/>
  <c r="K37" i="2"/>
  <c r="K18" i="2"/>
  <c r="J18" i="2"/>
  <c r="I18" i="2"/>
  <c r="I37" i="2"/>
  <c r="H18" i="2"/>
  <c r="H37" i="2"/>
  <c r="G37" i="2"/>
  <c r="G18" i="2"/>
  <c r="F18" i="2"/>
  <c r="F37" i="2"/>
  <c r="E18" i="2"/>
  <c r="E37" i="2"/>
  <c r="D37" i="2"/>
  <c r="D18" i="2"/>
  <c r="C37" i="2"/>
  <c r="C18" i="2"/>
  <c r="N17" i="2"/>
  <c r="N31" i="2"/>
  <c r="N13" i="2"/>
  <c r="N33" i="2"/>
  <c r="N14" i="2"/>
  <c r="N16" i="2"/>
  <c r="N32" i="2"/>
  <c r="N34" i="2"/>
  <c r="N36" i="2"/>
  <c r="N15" i="2"/>
  <c r="N139" i="1"/>
  <c r="N156" i="1"/>
  <c r="N152" i="1"/>
  <c r="N155" i="1"/>
  <c r="N154" i="1"/>
  <c r="N151" i="1"/>
  <c r="N46" i="2"/>
  <c r="B37" i="2"/>
  <c r="B18" i="2"/>
  <c r="N37" i="2" l="1"/>
  <c r="N18" i="2"/>
  <c r="N157" i="1"/>
  <c r="N102" i="1" l="1"/>
</calcChain>
</file>

<file path=xl/sharedStrings.xml><?xml version="1.0" encoding="utf-8"?>
<sst xmlns="http://schemas.openxmlformats.org/spreadsheetml/2006/main" count="1236" uniqueCount="52">
  <si>
    <t>TOTAL</t>
  </si>
  <si>
    <t>Phonak</t>
  </si>
  <si>
    <t>Starkey</t>
  </si>
  <si>
    <t>ITE Sales</t>
  </si>
  <si>
    <t>BTE Sales</t>
  </si>
  <si>
    <t>Sales</t>
  </si>
  <si>
    <t>Total Sales</t>
  </si>
  <si>
    <t>% Sales</t>
  </si>
  <si>
    <t xml:space="preserve">Total # </t>
  </si>
  <si>
    <t>GN Resound</t>
  </si>
  <si>
    <t>Oticon</t>
  </si>
  <si>
    <t>Avg Cost</t>
  </si>
  <si>
    <t>Total #</t>
  </si>
  <si>
    <t>GROUP 3 RECEIVER-IN-THE-CANAL HEARING AIDS</t>
  </si>
  <si>
    <t>GROUP 1 IN-THE-EAR HEAIRNG AIDS</t>
  </si>
  <si>
    <t>GROUP 2 BEHIND-THE-EAR HEARING AIDS</t>
  </si>
  <si>
    <t>RIC Sales</t>
  </si>
  <si>
    <t>Total</t>
  </si>
  <si>
    <t>Total %</t>
  </si>
  <si>
    <t>CROS Sales</t>
  </si>
  <si>
    <t>GROUP 1 - CUSTOM IN-THE-EAR HEARING AIDS</t>
  </si>
  <si>
    <t>Widex</t>
  </si>
  <si>
    <t>WIRELESS TRANSMITTERS</t>
  </si>
  <si>
    <t>WIRELESS ADAPTORS</t>
  </si>
  <si>
    <t>WIRELESS RECEIVERS</t>
  </si>
  <si>
    <t>% of Sales</t>
  </si>
  <si>
    <t>TOTALS SALES AND NUMBER OF DEVICES</t>
  </si>
  <si>
    <t>GROUP 6 REMOTE CONTROLS</t>
  </si>
  <si>
    <t># Sold</t>
  </si>
  <si>
    <t>% of #</t>
  </si>
  <si>
    <t>GROUP 7 CROS/BICROS TRANSMITTERS</t>
  </si>
  <si>
    <t>GROUP 4 WIRELESS DEVICES</t>
  </si>
  <si>
    <t>TOTAL OF GROUPS 1, 2, &amp; 3</t>
  </si>
  <si>
    <t>AVG</t>
  </si>
  <si>
    <t xml:space="preserve">OVERVIEW OF HEARING AID AND WIRELESS SYSTEM SALES (all items except earmolds) </t>
  </si>
  <si>
    <t>Average</t>
  </si>
  <si>
    <t>Sivantos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</si>
  <si>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</si>
  <si>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</si>
  <si>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</si>
  <si>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</si>
  <si>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</si>
  <si>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</si>
  <si>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</si>
  <si>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</si>
  <si>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</si>
  <si>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</si>
  <si>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</si>
  <si>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</si>
  <si>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Total Option Year Two</t>
  </si>
  <si>
    <t>GROUP 8 RECHARGEABLE</t>
  </si>
  <si>
    <t>Rechargeable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</si>
</sst>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color theme="4" tint="-0.499984740745262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4A40C"/>
        <bgColor indexed="64"/>
      </patternFill>
    </fill>
    <fill>
      <patternFill patternType="solid">
        <fgColor rgb="FF2AA80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49" fontId="1" fillId="9" borderId="1" xfId="0" applyNumberFormat="1" applyFont="1" applyFill="1" applyBorder="1" applyAlignment="1">
      <alignment wrapText="1"/>
    </xf>
    <xf numFmtId="0" fontId="1" fillId="9" borderId="1" xfId="0" applyFont="1" applyFill="1" applyBorder="1" applyAlignment="1">
      <alignment horizontal="left" wrapText="1"/>
    </xf>
    <xf numFmtId="0" fontId="1" fillId="11" borderId="6" xfId="0" applyFont="1" applyFill="1" applyBorder="1" applyAlignment="1">
      <alignment wrapText="1"/>
    </xf>
    <xf numFmtId="10" fontId="1" fillId="0" borderId="5" xfId="0" applyNumberFormat="1" applyFont="1" applyBorder="1" applyAlignment="1">
      <alignment wrapText="1"/>
    </xf>
    <xf numFmtId="16" fontId="6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3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5" fillId="11" borderId="0" xfId="0" applyFont="1" applyFill="1" applyAlignment="1">
      <alignment wrapText="1"/>
    </xf>
    <xf numFmtId="0" fontId="2" fillId="11" borderId="0" xfId="0" applyFont="1" applyFill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" fontId="10" fillId="0" borderId="1" xfId="0" applyNumberFormat="1" applyFont="1" applyBorder="1" applyAlignment="1">
      <alignment wrapText="1"/>
    </xf>
    <xf numFmtId="10" fontId="2" fillId="0" borderId="5" xfId="0" applyNumberFormat="1" applyFont="1" applyFill="1" applyBorder="1" applyAlignment="1">
      <alignment wrapText="1"/>
    </xf>
    <xf numFmtId="10" fontId="2" fillId="0" borderId="7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0" fontId="2" fillId="0" borderId="6" xfId="0" applyNumberFormat="1" applyFont="1" applyFill="1" applyBorder="1" applyAlignment="1">
      <alignment wrapText="1"/>
    </xf>
    <xf numFmtId="10" fontId="10" fillId="0" borderId="6" xfId="0" applyNumberFormat="1" applyFont="1" applyFill="1" applyBorder="1" applyAlignment="1">
      <alignment wrapText="1"/>
    </xf>
    <xf numFmtId="10" fontId="2" fillId="11" borderId="6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164" fontId="10" fillId="0" borderId="6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0" borderId="0" xfId="0" applyFont="1" applyFill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" fillId="1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13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1" xfId="2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6" fontId="7" fillId="0" borderId="1" xfId="1" applyNumberFormat="1" applyFont="1" applyBorder="1" applyAlignment="1">
      <alignment wrapText="1"/>
    </xf>
    <xf numFmtId="0" fontId="9" fillId="10" borderId="1" xfId="0" applyFont="1" applyFill="1" applyBorder="1" applyAlignment="1">
      <alignment horizontal="center" wrapText="1"/>
    </xf>
    <xf numFmtId="16" fontId="8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wrapText="1"/>
    </xf>
    <xf numFmtId="42" fontId="7" fillId="0" borderId="1" xfId="2" applyNumberFormat="1" applyFont="1" applyBorder="1" applyAlignment="1">
      <alignment wrapText="1"/>
    </xf>
    <xf numFmtId="42" fontId="9" fillId="0" borderId="1" xfId="0" applyNumberFormat="1" applyFont="1" applyBorder="1" applyAlignment="1">
      <alignment wrapText="1"/>
    </xf>
    <xf numFmtId="0" fontId="9" fillId="7" borderId="1" xfId="0" applyFont="1" applyFill="1" applyBorder="1" applyAlignment="1">
      <alignment horizontal="center" wrapText="1"/>
    </xf>
    <xf numFmtId="166" fontId="7" fillId="0" borderId="1" xfId="1" applyNumberFormat="1" applyFont="1" applyBorder="1" applyAlignment="1">
      <alignment horizontal="right" wrapText="1"/>
    </xf>
    <xf numFmtId="38" fontId="9" fillId="0" borderId="1" xfId="0" applyNumberFormat="1" applyFont="1" applyBorder="1" applyAlignment="1">
      <alignment horizontal="right" wrapText="1"/>
    </xf>
    <xf numFmtId="166" fontId="7" fillId="0" borderId="1" xfId="1" applyNumberFormat="1" applyFont="1" applyBorder="1" applyAlignment="1">
      <alignment horizontal="center" wrapText="1"/>
    </xf>
    <xf numFmtId="41" fontId="7" fillId="0" borderId="1" xfId="1" applyNumberFormat="1" applyFont="1" applyBorder="1" applyAlignment="1">
      <alignment wrapText="1"/>
    </xf>
    <xf numFmtId="41" fontId="7" fillId="0" borderId="1" xfId="0" applyNumberFormat="1" applyFont="1" applyBorder="1" applyAlignment="1">
      <alignment wrapText="1"/>
    </xf>
    <xf numFmtId="0" fontId="6" fillId="12" borderId="1" xfId="0" applyFont="1" applyFill="1" applyBorder="1" applyAlignment="1">
      <alignment horizontal="center" wrapText="1"/>
    </xf>
    <xf numFmtId="165" fontId="7" fillId="0" borderId="1" xfId="2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0" fontId="8" fillId="13" borderId="1" xfId="0" applyFont="1" applyFill="1" applyBorder="1" applyAlignment="1">
      <alignment horizontal="center" wrapText="1"/>
    </xf>
    <xf numFmtId="10" fontId="7" fillId="0" borderId="1" xfId="1" applyNumberFormat="1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16" fontId="1" fillId="0" borderId="1" xfId="0" applyNumberFormat="1" applyFont="1" applyBorder="1" applyAlignment="1">
      <alignment horizontal="center" wrapText="1"/>
    </xf>
    <xf numFmtId="16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2AA808"/>
      <color rgb="FF54A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view="pageLayout" zoomScale="130" zoomScaleNormal="100" zoomScalePageLayoutView="130" workbookViewId="0">
      <selection sqref="A1:XFD1048576"/>
    </sheetView>
  </sheetViews>
  <sheetFormatPr defaultColWidth="9.109375" defaultRowHeight="10.199999999999999" x14ac:dyDescent="0.2"/>
  <cols>
    <col min="1" max="1" width="9.6640625" style="1" customWidth="1"/>
    <col min="2" max="7" width="9.5546875" style="1" bestFit="1" customWidth="1"/>
    <col min="8" max="8" width="11.33203125" style="1" customWidth="1"/>
    <col min="9" max="9" width="10.5546875" style="77" customWidth="1"/>
    <col min="10" max="11" width="9.5546875" style="1" bestFit="1" customWidth="1"/>
    <col min="12" max="12" width="10.88671875" style="1" customWidth="1"/>
    <col min="13" max="13" width="9.5546875" style="1" bestFit="1" customWidth="1"/>
    <col min="14" max="14" width="11.6640625" style="1" customWidth="1"/>
    <col min="15" max="15" width="9.5546875" style="1" bestFit="1" customWidth="1"/>
    <col min="16" max="16384" width="9.109375" style="1"/>
  </cols>
  <sheetData>
    <row r="1" spans="1:15" ht="40.799999999999997" x14ac:dyDescent="0.2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s="50" customFormat="1" x14ac:dyDescent="0.2">
      <c r="A2" s="17" t="s">
        <v>5</v>
      </c>
      <c r="B2" s="49" t="s">
        <v>37</v>
      </c>
      <c r="C2" s="49" t="s">
        <v>38</v>
      </c>
      <c r="D2" s="49" t="s">
        <v>39</v>
      </c>
      <c r="E2" s="49" t="s">
        <v>40</v>
      </c>
      <c r="F2" s="49" t="s">
        <v>41</v>
      </c>
      <c r="G2" s="49" t="s">
        <v>42</v>
      </c>
      <c r="H2" s="49" t="s">
        <v>43</v>
      </c>
      <c r="I2" s="49" t="s">
        <v>44</v>
      </c>
      <c r="J2" s="49" t="s">
        <v>45</v>
      </c>
      <c r="K2" s="49" t="s">
        <v>46</v>
      </c>
      <c r="L2" s="49" t="s">
        <v>47</v>
      </c>
      <c r="M2" s="49" t="s">
        <v>48</v>
      </c>
      <c r="N2" s="49" t="s">
        <v>0</v>
      </c>
    </row>
    <row r="3" spans="1:15" x14ac:dyDescent="0.2">
      <c r="A3" s="2" t="s">
        <v>9</v>
      </c>
      <c r="B3" s="51">
        <f>'Group 1 ITE'!B3</f>
        <v>546852.6</v>
      </c>
      <c r="C3" s="51">
        <f>'Group 1 ITE'!C3</f>
        <v>484493.85</v>
      </c>
      <c r="D3" s="51">
        <f>'Group 1 ITE'!D3</f>
        <v>571982.4</v>
      </c>
      <c r="E3" s="51">
        <f>'Group 1 ITE'!E3</f>
        <v>518731.65</v>
      </c>
      <c r="F3" s="51">
        <f>'Group 1 ITE'!F3</f>
        <v>632685.15</v>
      </c>
      <c r="G3" s="51">
        <f>'Group 1 ITE'!G3</f>
        <v>494253.9</v>
      </c>
      <c r="H3" s="51">
        <f>'Group 1 ITE'!H3</f>
        <v>573362.4</v>
      </c>
      <c r="I3" s="51">
        <f>'Group 1 ITE'!I3</f>
        <v>623937.6</v>
      </c>
      <c r="J3" s="51">
        <f>'Group 1 ITE'!J3</f>
        <v>531044.80000000005</v>
      </c>
      <c r="K3" s="51">
        <f>'Group 1 ITE'!K3</f>
        <v>643052.80000000005</v>
      </c>
      <c r="L3" s="51">
        <f>'Group 1 ITE'!L3</f>
        <v>519927.2</v>
      </c>
      <c r="M3" s="51">
        <f>'Group 1 ITE'!M3</f>
        <v>492128</v>
      </c>
      <c r="N3" s="51">
        <f t="shared" ref="N3:N8" si="0">SUM(B3:M3)</f>
        <v>6632452.3499999996</v>
      </c>
    </row>
    <row r="4" spans="1:15" x14ac:dyDescent="0.2">
      <c r="A4" s="2" t="s">
        <v>10</v>
      </c>
      <c r="B4" s="51">
        <f>'Group 1 ITE'!B4</f>
        <v>233496</v>
      </c>
      <c r="C4" s="51">
        <f>'Group 1 ITE'!C4</f>
        <v>229521.6</v>
      </c>
      <c r="D4" s="51">
        <f>'Group 1 ITE'!D4</f>
        <v>226209.6</v>
      </c>
      <c r="E4" s="51">
        <f>'Group 1 ITE'!E4</f>
        <v>204350.4</v>
      </c>
      <c r="F4" s="51">
        <f>'Group 1 ITE'!F4</f>
        <v>258004.8</v>
      </c>
      <c r="G4" s="51">
        <f>'Group 1 ITE'!G4</f>
        <v>222566.39999999999</v>
      </c>
      <c r="H4" s="51">
        <f>'Group 1 ITE'!H4</f>
        <v>235955.20000000001</v>
      </c>
      <c r="I4" s="51">
        <f>'Group 1 ITE'!I4</f>
        <v>233958.39999999999</v>
      </c>
      <c r="J4" s="51">
        <f>'Group 1 ITE'!J4</f>
        <v>205670.39999999999</v>
      </c>
      <c r="K4" s="51">
        <f>'Group 1 ITE'!K4</f>
        <v>211993.60000000001</v>
      </c>
      <c r="L4" s="51">
        <f>'Group 1 ITE'!L4</f>
        <v>177382.39999999999</v>
      </c>
      <c r="M4" s="51">
        <f>'Group 1 ITE'!M4</f>
        <v>187699.20000000001</v>
      </c>
      <c r="N4" s="51">
        <f t="shared" si="0"/>
        <v>2626807.9999999995</v>
      </c>
    </row>
    <row r="5" spans="1:15" x14ac:dyDescent="0.2">
      <c r="A5" s="2" t="s">
        <v>1</v>
      </c>
      <c r="B5" s="51">
        <f>'Group 1 ITE'!B5</f>
        <v>2055447.9</v>
      </c>
      <c r="C5" s="51">
        <f>'Group 1 ITE'!C5</f>
        <v>1907059.95</v>
      </c>
      <c r="D5" s="51">
        <f>'Group 1 ITE'!D5</f>
        <v>1987665.75</v>
      </c>
      <c r="E5" s="51">
        <f>'Group 1 ITE'!E5</f>
        <v>1895335.47</v>
      </c>
      <c r="F5" s="51">
        <f>'Group 1 ITE'!F5</f>
        <v>2275648.29</v>
      </c>
      <c r="G5" s="51">
        <f>'Group 1 ITE'!G5</f>
        <v>1875184.02</v>
      </c>
      <c r="H5" s="51">
        <f>'Group 1 ITE'!H5</f>
        <v>2182084.3199999998</v>
      </c>
      <c r="I5" s="51">
        <f>'Group 1 ITE'!I5</f>
        <v>2095566.72</v>
      </c>
      <c r="J5" s="51">
        <f>'Group 1 ITE'!J5</f>
        <v>1801038.72</v>
      </c>
      <c r="K5" s="51">
        <f>'Group 1 ITE'!K5</f>
        <v>2175089.2799999998</v>
      </c>
      <c r="L5" s="51">
        <f>'Group 1 ITE'!L5</f>
        <v>1822023.84</v>
      </c>
      <c r="M5" s="51">
        <f>'Group 1 ITE'!M5</f>
        <v>1805824.8</v>
      </c>
      <c r="N5" s="51">
        <f t="shared" si="0"/>
        <v>23877969.060000002</v>
      </c>
    </row>
    <row r="6" spans="1:15" x14ac:dyDescent="0.2">
      <c r="A6" s="2" t="s">
        <v>36</v>
      </c>
      <c r="B6" s="51">
        <f>'Group 1 ITE'!B6</f>
        <v>232544.88</v>
      </c>
      <c r="C6" s="51">
        <f>'Group 1 ITE'!C6</f>
        <v>191285</v>
      </c>
      <c r="D6" s="51">
        <f>'Group 1 ITE'!D6</f>
        <v>205169.88</v>
      </c>
      <c r="E6" s="51">
        <f>'Group 1 ITE'!E6</f>
        <v>186069.8</v>
      </c>
      <c r="F6" s="51">
        <f>'Group 1 ITE'!F6</f>
        <v>195013.76000000001</v>
      </c>
      <c r="G6" s="51">
        <f>'Group 1 ITE'!G6</f>
        <v>175658</v>
      </c>
      <c r="H6" s="51">
        <f>'Group 1 ITE'!H6</f>
        <v>198623.51</v>
      </c>
      <c r="I6" s="51">
        <f>'Group 1 ITE'!I6</f>
        <v>190203.15</v>
      </c>
      <c r="J6" s="51">
        <f>'Group 1 ITE'!J6</f>
        <v>167996.53</v>
      </c>
      <c r="K6" s="51">
        <f>'Group 1 ITE'!K6</f>
        <v>195825.22</v>
      </c>
      <c r="L6" s="51">
        <f>'Group 1 ITE'!L6</f>
        <v>146819.92000000001</v>
      </c>
      <c r="M6" s="51">
        <f>'Group 1 ITE'!M6</f>
        <v>154697.70000000001</v>
      </c>
      <c r="N6" s="51">
        <f t="shared" si="0"/>
        <v>2239907.35</v>
      </c>
    </row>
    <row r="7" spans="1:15" x14ac:dyDescent="0.2">
      <c r="A7" s="2" t="s">
        <v>2</v>
      </c>
      <c r="B7" s="51">
        <f>'Group 1 ITE'!B7</f>
        <v>2168737.6</v>
      </c>
      <c r="C7" s="51">
        <f>'Group 1 ITE'!C7</f>
        <v>2068883.42</v>
      </c>
      <c r="D7" s="51">
        <f>'Group 1 ITE'!D7</f>
        <v>2063513.93</v>
      </c>
      <c r="E7" s="51">
        <f>'Group 1 ITE'!E7</f>
        <v>2046919.54</v>
      </c>
      <c r="F7" s="51">
        <f>'Group 1 ITE'!F7</f>
        <v>2560925.23</v>
      </c>
      <c r="G7" s="51">
        <f>'Group 1 ITE'!G7</f>
        <v>2187143.77</v>
      </c>
      <c r="H7" s="51">
        <f>'Group 1 ITE'!H7</f>
        <v>2498746.64</v>
      </c>
      <c r="I7" s="51">
        <f>'Group 1 ITE'!I7</f>
        <v>2321261.2799999998</v>
      </c>
      <c r="J7" s="51">
        <f>'Group 1 ITE'!J7</f>
        <v>1991684.24</v>
      </c>
      <c r="K7" s="51">
        <f>'Group 1 ITE'!K7</f>
        <v>2475786.56</v>
      </c>
      <c r="L7" s="51">
        <f>'Group 1 ITE'!L7</f>
        <v>2119440.96</v>
      </c>
      <c r="M7" s="51">
        <f>'Group 1 ITE'!M7</f>
        <v>2127424</v>
      </c>
      <c r="N7" s="51">
        <f t="shared" si="0"/>
        <v>26630467.169999998</v>
      </c>
    </row>
    <row r="8" spans="1:15" x14ac:dyDescent="0.2">
      <c r="A8" s="2" t="s">
        <v>21</v>
      </c>
      <c r="B8" s="51">
        <f>'Group 1 ITE'!B8</f>
        <v>24995.599999999999</v>
      </c>
      <c r="C8" s="51">
        <f>'Group 1 ITE'!C8</f>
        <v>33922.6</v>
      </c>
      <c r="D8" s="51">
        <f>'Group 1 ITE'!D8</f>
        <v>39278.800000000003</v>
      </c>
      <c r="E8" s="51">
        <f>'Group 1 ITE'!E8</f>
        <v>47491.64</v>
      </c>
      <c r="F8" s="51">
        <f>'Group 1 ITE'!F8</f>
        <v>29994.720000000001</v>
      </c>
      <c r="G8" s="51">
        <f>'Group 1 ITE'!G8</f>
        <v>37493.4</v>
      </c>
      <c r="H8" s="51">
        <f>'Group 1 ITE'!H8</f>
        <v>43414.8</v>
      </c>
      <c r="I8" s="51">
        <f>'Group 1 ITE'!I8</f>
        <v>47361.599999999999</v>
      </c>
      <c r="J8" s="51">
        <f>'Group 1 ITE'!J8</f>
        <v>34086</v>
      </c>
      <c r="K8" s="51">
        <f>'Group 1 ITE'!K8</f>
        <v>38032.800000000003</v>
      </c>
      <c r="L8" s="51">
        <f>'Group 1 ITE'!L8</f>
        <v>26910</v>
      </c>
      <c r="M8" s="51">
        <f>'Group 1 ITE'!M8</f>
        <v>20810.400000000001</v>
      </c>
      <c r="N8" s="51">
        <f t="shared" si="0"/>
        <v>423792.36</v>
      </c>
    </row>
    <row r="9" spans="1:15" x14ac:dyDescent="0.2">
      <c r="A9" s="3" t="s">
        <v>6</v>
      </c>
      <c r="B9" s="51">
        <f t="shared" ref="B9:N9" si="1">SUM(B3:B8)</f>
        <v>5262074.58</v>
      </c>
      <c r="C9" s="51">
        <f t="shared" si="1"/>
        <v>4915166.42</v>
      </c>
      <c r="D9" s="51">
        <f t="shared" si="1"/>
        <v>5093820.3599999994</v>
      </c>
      <c r="E9" s="51">
        <f t="shared" si="1"/>
        <v>4898898.4999999991</v>
      </c>
      <c r="F9" s="51">
        <f t="shared" si="1"/>
        <v>5952271.9500000002</v>
      </c>
      <c r="G9" s="51">
        <f t="shared" si="1"/>
        <v>4992299.49</v>
      </c>
      <c r="H9" s="51">
        <f t="shared" si="1"/>
        <v>5732186.8700000001</v>
      </c>
      <c r="I9" s="51">
        <f t="shared" si="1"/>
        <v>5512288.7499999991</v>
      </c>
      <c r="J9" s="51">
        <f t="shared" si="1"/>
        <v>4731520.6899999995</v>
      </c>
      <c r="K9" s="51">
        <f t="shared" si="1"/>
        <v>5739780.2599999998</v>
      </c>
      <c r="L9" s="51">
        <f t="shared" si="1"/>
        <v>4812504.32</v>
      </c>
      <c r="M9" s="51">
        <f t="shared" si="1"/>
        <v>4788584.1000000006</v>
      </c>
      <c r="N9" s="51">
        <f t="shared" si="1"/>
        <v>62431396.290000007</v>
      </c>
      <c r="O9" s="52"/>
    </row>
    <row r="10" spans="1:15" ht="12.7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x14ac:dyDescent="0.2">
      <c r="A11" s="16" t="s">
        <v>28</v>
      </c>
      <c r="B11" s="49" t="s">
        <v>37</v>
      </c>
      <c r="C11" s="49" t="s">
        <v>38</v>
      </c>
      <c r="D11" s="49" t="s">
        <v>39</v>
      </c>
      <c r="E11" s="49" t="s">
        <v>40</v>
      </c>
      <c r="F11" s="49" t="s">
        <v>41</v>
      </c>
      <c r="G11" s="49" t="s">
        <v>42</v>
      </c>
      <c r="H11" s="49" t="s">
        <v>43</v>
      </c>
      <c r="I11" s="49" t="s">
        <v>44</v>
      </c>
      <c r="J11" s="49" t="s">
        <v>45</v>
      </c>
      <c r="K11" s="49" t="s">
        <v>46</v>
      </c>
      <c r="L11" s="49" t="s">
        <v>47</v>
      </c>
      <c r="M11" s="49" t="s">
        <v>48</v>
      </c>
      <c r="N11" s="49" t="s">
        <v>0</v>
      </c>
    </row>
    <row r="12" spans="1:15" x14ac:dyDescent="0.2">
      <c r="A12" s="2" t="s">
        <v>9</v>
      </c>
      <c r="B12" s="53">
        <f>'Group 1 ITE'!B22</f>
        <v>1872</v>
      </c>
      <c r="C12" s="53">
        <f>'Group 1 ITE'!C22</f>
        <v>1658</v>
      </c>
      <c r="D12" s="53">
        <f>'Group 1 ITE'!D22</f>
        <v>1961</v>
      </c>
      <c r="E12" s="53">
        <f>'Group 1 ITE'!E22</f>
        <v>1776</v>
      </c>
      <c r="F12" s="53">
        <f>'Group 1 ITE'!F22</f>
        <v>2165</v>
      </c>
      <c r="G12" s="53">
        <f>'Group 1 ITE'!G22</f>
        <v>1688</v>
      </c>
      <c r="H12" s="53">
        <f>'Group 1 ITE'!H22</f>
        <v>1956</v>
      </c>
      <c r="I12" s="53">
        <f>'Group 1 ITE'!I22</f>
        <v>2116</v>
      </c>
      <c r="J12" s="53">
        <f>'Group 1 ITE'!J22</f>
        <v>1811</v>
      </c>
      <c r="K12" s="53">
        <f>'Group 1 ITE'!K22</f>
        <v>2193</v>
      </c>
      <c r="L12" s="53">
        <f>'Group 1 ITE'!L22</f>
        <v>1772</v>
      </c>
      <c r="M12" s="53">
        <f>'Group 1 ITE'!M22</f>
        <v>1672</v>
      </c>
      <c r="N12" s="53">
        <f t="shared" ref="N12:N17" si="2">SUM(B12:M12)</f>
        <v>22640</v>
      </c>
    </row>
    <row r="13" spans="1:15" x14ac:dyDescent="0.2">
      <c r="A13" s="2" t="s">
        <v>10</v>
      </c>
      <c r="B13" s="53">
        <f>'Group 1 ITE'!B23</f>
        <v>705</v>
      </c>
      <c r="C13" s="53">
        <f>'Group 1 ITE'!C23</f>
        <v>691</v>
      </c>
      <c r="D13" s="53">
        <f>'Group 1 ITE'!D23</f>
        <v>680</v>
      </c>
      <c r="E13" s="53">
        <f>'Group 1 ITE'!E23</f>
        <v>615</v>
      </c>
      <c r="F13" s="53">
        <f>'Group 1 ITE'!F23</f>
        <v>773</v>
      </c>
      <c r="G13" s="53">
        <f>'Group 1 ITE'!G23</f>
        <v>672</v>
      </c>
      <c r="H13" s="53">
        <f>'Group 1 ITE'!H23</f>
        <v>707</v>
      </c>
      <c r="I13" s="53">
        <f>'Group 1 ITE'!I23</f>
        <v>700</v>
      </c>
      <c r="J13" s="53">
        <f>'Group 1 ITE'!J23</f>
        <v>614</v>
      </c>
      <c r="K13" s="53">
        <f>'Group 1 ITE'!K23</f>
        <v>634</v>
      </c>
      <c r="L13" s="53">
        <f>'Group 1 ITE'!L23</f>
        <v>531</v>
      </c>
      <c r="M13" s="53">
        <f>'Group 1 ITE'!M23</f>
        <v>564</v>
      </c>
      <c r="N13" s="53">
        <f t="shared" si="2"/>
        <v>7886</v>
      </c>
    </row>
    <row r="14" spans="1:15" x14ac:dyDescent="0.2">
      <c r="A14" s="2" t="s">
        <v>1</v>
      </c>
      <c r="B14" s="53">
        <f>'Group 1 ITE'!B24</f>
        <v>5596</v>
      </c>
      <c r="C14" s="53">
        <f>'Group 1 ITE'!C24</f>
        <v>5195</v>
      </c>
      <c r="D14" s="53">
        <f>'Group 1 ITE'!D24</f>
        <v>5414</v>
      </c>
      <c r="E14" s="53">
        <f>'Group 1 ITE'!E24</f>
        <v>5165</v>
      </c>
      <c r="F14" s="53">
        <f>'Group 1 ITE'!F24</f>
        <v>6192</v>
      </c>
      <c r="G14" s="53">
        <f>'Group 1 ITE'!G24</f>
        <v>5109</v>
      </c>
      <c r="H14" s="53">
        <f>'Group 1 ITE'!H24</f>
        <v>5921</v>
      </c>
      <c r="I14" s="53">
        <f>'Group 1 ITE'!I24</f>
        <v>5685</v>
      </c>
      <c r="J14" s="53">
        <f>'Group 1 ITE'!J24</f>
        <v>4888</v>
      </c>
      <c r="K14" s="53">
        <f>'Group 1 ITE'!K24</f>
        <v>5899</v>
      </c>
      <c r="L14" s="53">
        <f>'Group 1 ITE'!L24</f>
        <v>4939</v>
      </c>
      <c r="M14" s="53">
        <f>'Group 1 ITE'!M24</f>
        <v>4898</v>
      </c>
      <c r="N14" s="53">
        <f t="shared" si="2"/>
        <v>64901</v>
      </c>
    </row>
    <row r="15" spans="1:15" x14ac:dyDescent="0.2">
      <c r="A15" s="2" t="s">
        <v>36</v>
      </c>
      <c r="B15" s="53">
        <f>'Group 1 ITE'!B25</f>
        <v>672</v>
      </c>
      <c r="C15" s="53">
        <f>'Group 1 ITE'!C25</f>
        <v>555</v>
      </c>
      <c r="D15" s="53">
        <f>'Group 1 ITE'!D25</f>
        <v>595</v>
      </c>
      <c r="E15" s="53">
        <f>'Group 1 ITE'!E25</f>
        <v>537</v>
      </c>
      <c r="F15" s="53">
        <f>'Group 1 ITE'!F25</f>
        <v>559</v>
      </c>
      <c r="G15" s="53">
        <f>'Group 1 ITE'!G25</f>
        <v>506</v>
      </c>
      <c r="H15" s="53">
        <f>'Group 1 ITE'!H25</f>
        <v>562</v>
      </c>
      <c r="I15" s="53">
        <f>'Group 1 ITE'!I25</f>
        <v>544</v>
      </c>
      <c r="J15" s="53">
        <f>'Group 1 ITE'!J25</f>
        <v>480</v>
      </c>
      <c r="K15" s="53">
        <f>'Group 1 ITE'!K25</f>
        <v>565</v>
      </c>
      <c r="L15" s="53">
        <f>'Group 1 ITE'!L25</f>
        <v>421</v>
      </c>
      <c r="M15" s="53">
        <f>'Group 1 ITE'!M25</f>
        <v>443</v>
      </c>
      <c r="N15" s="53">
        <f t="shared" si="2"/>
        <v>6439</v>
      </c>
    </row>
    <row r="16" spans="1:15" x14ac:dyDescent="0.2">
      <c r="A16" s="2" t="s">
        <v>2</v>
      </c>
      <c r="B16" s="53">
        <f>'Group 1 ITE'!B26</f>
        <v>5929</v>
      </c>
      <c r="C16" s="53">
        <f>'Group 1 ITE'!C26</f>
        <v>5663</v>
      </c>
      <c r="D16" s="53">
        <f>'Group 1 ITE'!D26</f>
        <v>5646</v>
      </c>
      <c r="E16" s="53">
        <f>'Group 1 ITE'!E26</f>
        <v>5595</v>
      </c>
      <c r="F16" s="53">
        <f>'Group 1 ITE'!F26</f>
        <v>7003</v>
      </c>
      <c r="G16" s="53">
        <f>'Group 1 ITE'!G26</f>
        <v>5981</v>
      </c>
      <c r="H16" s="53">
        <f>'Group 1 ITE'!H26</f>
        <v>6793</v>
      </c>
      <c r="I16" s="53">
        <f>'Group 1 ITE'!I26</f>
        <v>6313</v>
      </c>
      <c r="J16" s="53">
        <f>'Group 1 ITE'!J26</f>
        <v>5417</v>
      </c>
      <c r="K16" s="53">
        <f>'Group 1 ITE'!K26</f>
        <v>6743</v>
      </c>
      <c r="L16" s="53">
        <f>'Group 1 ITE'!L26</f>
        <v>5762</v>
      </c>
      <c r="M16" s="53">
        <f>'Group 1 ITE'!M26</f>
        <v>5781</v>
      </c>
      <c r="N16" s="53">
        <f t="shared" si="2"/>
        <v>72626</v>
      </c>
    </row>
    <row r="17" spans="1:15" x14ac:dyDescent="0.2">
      <c r="A17" s="2" t="s">
        <v>21</v>
      </c>
      <c r="B17" s="53">
        <f>'Group 1 ITE'!B27</f>
        <v>66</v>
      </c>
      <c r="C17" s="53">
        <f>'Group 1 ITE'!C27</f>
        <v>93</v>
      </c>
      <c r="D17" s="53">
        <f>'Group 1 ITE'!D27</f>
        <v>108</v>
      </c>
      <c r="E17" s="53">
        <f>'Group 1 ITE'!E27</f>
        <v>133</v>
      </c>
      <c r="F17" s="53">
        <f>'Group 1 ITE'!F27</f>
        <v>82</v>
      </c>
      <c r="G17" s="53">
        <f>'Group 1 ITE'!G27</f>
        <v>103</v>
      </c>
      <c r="H17" s="53">
        <f>'Group 1 ITE'!H27</f>
        <v>121</v>
      </c>
      <c r="I17" s="53">
        <f>'Group 1 ITE'!I27</f>
        <v>132</v>
      </c>
      <c r="J17" s="53">
        <f>'Group 1 ITE'!J27</f>
        <v>95</v>
      </c>
      <c r="K17" s="53">
        <f>'Group 1 ITE'!K27</f>
        <v>100</v>
      </c>
      <c r="L17" s="53">
        <f>'Group 1 ITE'!L27</f>
        <v>75</v>
      </c>
      <c r="M17" s="53">
        <f>'Group 1 ITE'!M27</f>
        <v>58</v>
      </c>
      <c r="N17" s="53">
        <f t="shared" si="2"/>
        <v>1166</v>
      </c>
    </row>
    <row r="18" spans="1:15" x14ac:dyDescent="0.2">
      <c r="A18" s="3" t="s">
        <v>12</v>
      </c>
      <c r="B18" s="53">
        <f t="shared" ref="B18:N18" si="3">SUM(B12:B17)</f>
        <v>14840</v>
      </c>
      <c r="C18" s="53">
        <f t="shared" si="3"/>
        <v>13855</v>
      </c>
      <c r="D18" s="53">
        <f t="shared" si="3"/>
        <v>14404</v>
      </c>
      <c r="E18" s="53">
        <f t="shared" si="3"/>
        <v>13821</v>
      </c>
      <c r="F18" s="53">
        <f t="shared" si="3"/>
        <v>16774</v>
      </c>
      <c r="G18" s="53">
        <f t="shared" si="3"/>
        <v>14059</v>
      </c>
      <c r="H18" s="53">
        <f t="shared" si="3"/>
        <v>16060</v>
      </c>
      <c r="I18" s="53">
        <f t="shared" si="3"/>
        <v>15490</v>
      </c>
      <c r="J18" s="53">
        <f t="shared" si="3"/>
        <v>13305</v>
      </c>
      <c r="K18" s="53">
        <f t="shared" si="3"/>
        <v>16134</v>
      </c>
      <c r="L18" s="53">
        <f t="shared" si="3"/>
        <v>13500</v>
      </c>
      <c r="M18" s="53">
        <f t="shared" si="3"/>
        <v>13416</v>
      </c>
      <c r="N18" s="53">
        <f t="shared" si="3"/>
        <v>175658</v>
      </c>
    </row>
    <row r="19" spans="1:15" ht="13.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5" ht="51" x14ac:dyDescent="0.2">
      <c r="A20" s="48" t="s">
        <v>15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5" s="50" customFormat="1" x14ac:dyDescent="0.2">
      <c r="A21" s="17" t="s">
        <v>5</v>
      </c>
      <c r="B21" s="49" t="s">
        <v>37</v>
      </c>
      <c r="C21" s="49" t="s">
        <v>38</v>
      </c>
      <c r="D21" s="49" t="s">
        <v>39</v>
      </c>
      <c r="E21" s="49" t="s">
        <v>40</v>
      </c>
      <c r="F21" s="49" t="s">
        <v>41</v>
      </c>
      <c r="G21" s="49" t="s">
        <v>42</v>
      </c>
      <c r="H21" s="49" t="s">
        <v>43</v>
      </c>
      <c r="I21" s="49" t="s">
        <v>44</v>
      </c>
      <c r="J21" s="49" t="s">
        <v>45</v>
      </c>
      <c r="K21" s="49" t="s">
        <v>46</v>
      </c>
      <c r="L21" s="49" t="s">
        <v>47</v>
      </c>
      <c r="M21" s="49" t="s">
        <v>48</v>
      </c>
      <c r="N21" s="49" t="s">
        <v>0</v>
      </c>
    </row>
    <row r="22" spans="1:15" x14ac:dyDescent="0.2">
      <c r="A22" s="2" t="s">
        <v>9</v>
      </c>
      <c r="B22" s="51">
        <f>'Group 2 BTE'!B3</f>
        <v>386976.15</v>
      </c>
      <c r="C22" s="51">
        <f>'Group 2 BTE'!C3</f>
        <v>428303.7</v>
      </c>
      <c r="D22" s="51">
        <f>'Group 2 BTE'!D3</f>
        <v>455286.15</v>
      </c>
      <c r="E22" s="51">
        <f>'Group 2 BTE'!E3</f>
        <v>436842.45</v>
      </c>
      <c r="F22" s="51">
        <f>'Group 2 BTE'!F3</f>
        <v>462800.25</v>
      </c>
      <c r="G22" s="51">
        <f>'Group 2 BTE'!G3</f>
        <v>401321.25</v>
      </c>
      <c r="H22" s="51">
        <f>'Group 2 BTE'!H3</f>
        <v>427627.2</v>
      </c>
      <c r="I22" s="51">
        <f>'Group 2 BTE'!I3</f>
        <v>424195.2</v>
      </c>
      <c r="J22" s="51">
        <f>'Group 2 BTE'!J3</f>
        <v>386443.2</v>
      </c>
      <c r="K22" s="51">
        <f>'Group 2 BTE'!K3</f>
        <v>460231.2</v>
      </c>
      <c r="L22" s="51">
        <f>'Group 2 BTE'!L3</f>
        <v>378206.4</v>
      </c>
      <c r="M22" s="51">
        <f>'Group 2 BTE'!M3</f>
        <v>386443.2</v>
      </c>
      <c r="N22" s="51">
        <f t="shared" ref="N22:N27" si="4">SUM(B22:M22)</f>
        <v>5034676.3500000015</v>
      </c>
    </row>
    <row r="23" spans="1:15" x14ac:dyDescent="0.2">
      <c r="A23" s="2" t="s">
        <v>10</v>
      </c>
      <c r="B23" s="51">
        <f>'Group 2 BTE'!B4</f>
        <v>169905.6</v>
      </c>
      <c r="C23" s="51">
        <f>'Group 2 BTE'!C4</f>
        <v>147052.79999999999</v>
      </c>
      <c r="D23" s="51">
        <f>'Group 2 BTE'!D4</f>
        <v>140760</v>
      </c>
      <c r="E23" s="51">
        <f>'Group 2 BTE'!E4</f>
        <v>129830.39999999999</v>
      </c>
      <c r="F23" s="51">
        <f>'Group 2 BTE'!F4</f>
        <v>180504</v>
      </c>
      <c r="G23" s="51">
        <f>'Group 2 BTE'!G4</f>
        <v>147384</v>
      </c>
      <c r="H23" s="51">
        <f>'Group 2 BTE'!H4</f>
        <v>155750.39999999999</v>
      </c>
      <c r="I23" s="51">
        <f>'Group 2 BTE'!I4</f>
        <v>147763.20000000001</v>
      </c>
      <c r="J23" s="51">
        <f>'Group 2 BTE'!J4</f>
        <v>102502.39999999999</v>
      </c>
      <c r="K23" s="51">
        <f>'Group 2 BTE'!K4</f>
        <v>150758.39999999999</v>
      </c>
      <c r="L23" s="51">
        <f>'Group 2 BTE'!L4</f>
        <v>110156.8</v>
      </c>
      <c r="M23" s="51">
        <f>'Group 2 BTE'!M4</f>
        <v>111488</v>
      </c>
      <c r="N23" s="51">
        <f t="shared" si="4"/>
        <v>1693855.9999999998</v>
      </c>
    </row>
    <row r="24" spans="1:15" x14ac:dyDescent="0.2">
      <c r="A24" s="2" t="s">
        <v>1</v>
      </c>
      <c r="B24" s="51">
        <f>'Group 2 BTE'!B5</f>
        <v>1693965.52</v>
      </c>
      <c r="C24" s="51">
        <f>'Group 2 BTE'!C5</f>
        <v>1452186.32</v>
      </c>
      <c r="D24" s="51">
        <f>'Group 2 BTE'!D5</f>
        <v>1597631.62</v>
      </c>
      <c r="E24" s="51">
        <f>'Group 2 BTE'!E5</f>
        <v>1495253.24</v>
      </c>
      <c r="F24" s="51">
        <f>'Group 2 BTE'!F5</f>
        <v>1792566.1</v>
      </c>
      <c r="G24" s="51">
        <f>'Group 2 BTE'!G5</f>
        <v>1505075.52</v>
      </c>
      <c r="H24" s="51">
        <f>'Group 2 BTE'!H5</f>
        <v>1603810</v>
      </c>
      <c r="I24" s="51">
        <f>'Group 2 BTE'!I5</f>
        <v>1485754.4</v>
      </c>
      <c r="J24" s="51">
        <f>'Group 2 BTE'!J5</f>
        <v>1283048</v>
      </c>
      <c r="K24" s="51">
        <f>'Group 2 BTE'!K5</f>
        <v>1589764.8</v>
      </c>
      <c r="L24" s="51">
        <f>'Group 2 BTE'!L5</f>
        <v>1339228.8</v>
      </c>
      <c r="M24" s="51">
        <f>'Group 2 BTE'!M5</f>
        <v>1324424.3999999999</v>
      </c>
      <c r="N24" s="51">
        <f t="shared" si="4"/>
        <v>18162708.719999999</v>
      </c>
    </row>
    <row r="25" spans="1:15" x14ac:dyDescent="0.2">
      <c r="A25" s="2" t="s">
        <v>36</v>
      </c>
      <c r="B25" s="51">
        <f>'Group 2 BTE'!B6</f>
        <v>91250</v>
      </c>
      <c r="C25" s="51">
        <f>'Group 2 BTE'!C6</f>
        <v>77745</v>
      </c>
      <c r="D25" s="51">
        <f>'Group 2 BTE'!D6</f>
        <v>71540</v>
      </c>
      <c r="E25" s="51">
        <f>'Group 2 BTE'!E6</f>
        <v>60590</v>
      </c>
      <c r="F25" s="51">
        <f>'Group 2 BTE'!F6</f>
        <v>87235</v>
      </c>
      <c r="G25" s="51">
        <f>'Group 2 BTE'!G6</f>
        <v>62050</v>
      </c>
      <c r="H25" s="51">
        <f>'Group 2 BTE'!H6</f>
        <v>55380.76</v>
      </c>
      <c r="I25" s="51">
        <f>'Group 2 BTE'!I6</f>
        <v>42177.4</v>
      </c>
      <c r="J25" s="51">
        <f>'Group 2 BTE'!J6</f>
        <v>54280.480000000003</v>
      </c>
      <c r="K25" s="51">
        <f>'Group 2 BTE'!K6</f>
        <v>52079.92</v>
      </c>
      <c r="L25" s="51">
        <f>'Group 2 BTE'!L6</f>
        <v>44377.96</v>
      </c>
      <c r="M25" s="51">
        <f>'Group 2 BTE'!M6</f>
        <v>33741.919999999998</v>
      </c>
      <c r="N25" s="51">
        <f t="shared" si="4"/>
        <v>732448.44000000006</v>
      </c>
    </row>
    <row r="26" spans="1:15" x14ac:dyDescent="0.2">
      <c r="A26" s="2" t="s">
        <v>2</v>
      </c>
      <c r="B26" s="51">
        <f>'Group 2 BTE'!B7</f>
        <v>311636.28999999998</v>
      </c>
      <c r="C26" s="51">
        <f>'Group 2 BTE'!C7</f>
        <v>209820.66</v>
      </c>
      <c r="D26" s="51">
        <f>'Group 2 BTE'!D7</f>
        <v>222199.46</v>
      </c>
      <c r="E26" s="51">
        <f>'Group 2 BTE'!E7</f>
        <v>200227.09</v>
      </c>
      <c r="F26" s="51">
        <f>'Group 2 BTE'!F7</f>
        <v>233959.32</v>
      </c>
      <c r="G26" s="51">
        <f>'Group 2 BTE'!G7</f>
        <v>215700.59</v>
      </c>
      <c r="H26" s="51">
        <f>'Group 2 BTE'!H7</f>
        <v>231354.23999999999</v>
      </c>
      <c r="I26" s="51">
        <f>'Group 2 BTE'!I7</f>
        <v>236018.64</v>
      </c>
      <c r="J26" s="51">
        <f>'Group 2 BTE'!J7</f>
        <v>201191.12</v>
      </c>
      <c r="K26" s="51">
        <f>'Group 2 BTE'!K7</f>
        <v>240372.08</v>
      </c>
      <c r="L26" s="51">
        <f>'Group 2 BTE'!L7</f>
        <v>186886.96</v>
      </c>
      <c r="M26" s="51">
        <f>'Group 2 BTE'!M7</f>
        <v>191862.32</v>
      </c>
      <c r="N26" s="51">
        <f t="shared" si="4"/>
        <v>2681228.77</v>
      </c>
    </row>
    <row r="27" spans="1:15" x14ac:dyDescent="0.2">
      <c r="A27" s="2" t="s">
        <v>21</v>
      </c>
      <c r="B27" s="51">
        <f>'Group 2 BTE'!B8</f>
        <v>29994.720000000001</v>
      </c>
      <c r="C27" s="51">
        <f>'Group 2 BTE'!C8</f>
        <v>21424.799999999999</v>
      </c>
      <c r="D27" s="51">
        <f>'Group 2 BTE'!D8</f>
        <v>26423.919999999998</v>
      </c>
      <c r="E27" s="51">
        <f>'Group 2 BTE'!E8</f>
        <v>18211.080000000002</v>
      </c>
      <c r="F27" s="51">
        <f>'Group 2 BTE'!F8</f>
        <v>30351.8</v>
      </c>
      <c r="G27" s="51">
        <f>'Group 2 BTE'!G8</f>
        <v>18568.16</v>
      </c>
      <c r="H27" s="51">
        <f>'Group 2 BTE'!H8</f>
        <v>11840.4</v>
      </c>
      <c r="I27" s="51">
        <f>'Group 2 BTE'!I8</f>
        <v>21886.799999999999</v>
      </c>
      <c r="J27" s="51">
        <f>'Group 2 BTE'!J8</f>
        <v>15428.4</v>
      </c>
      <c r="K27" s="51">
        <f>'Group 2 BTE'!K8</f>
        <v>21169.200000000001</v>
      </c>
      <c r="L27" s="51">
        <f>'Group 2 BTE'!L8</f>
        <v>13993.2</v>
      </c>
      <c r="M27" s="51">
        <f>'Group 2 BTE'!M8</f>
        <v>17581.2</v>
      </c>
      <c r="N27" s="51">
        <f t="shared" si="4"/>
        <v>246873.68000000002</v>
      </c>
    </row>
    <row r="28" spans="1:15" x14ac:dyDescent="0.2">
      <c r="A28" s="3" t="s">
        <v>6</v>
      </c>
      <c r="B28" s="51">
        <f t="shared" ref="B28:N28" si="5">SUM(B22:B27)</f>
        <v>2683728.2800000003</v>
      </c>
      <c r="C28" s="51">
        <f t="shared" si="5"/>
        <v>2336533.2800000003</v>
      </c>
      <c r="D28" s="51">
        <f t="shared" si="5"/>
        <v>2513841.15</v>
      </c>
      <c r="E28" s="51">
        <f t="shared" si="5"/>
        <v>2340954.2599999998</v>
      </c>
      <c r="F28" s="51">
        <f t="shared" si="5"/>
        <v>2787416.4699999997</v>
      </c>
      <c r="G28" s="51">
        <f t="shared" si="5"/>
        <v>2350099.52</v>
      </c>
      <c r="H28" s="51">
        <f t="shared" si="5"/>
        <v>2485762.9999999995</v>
      </c>
      <c r="I28" s="51">
        <f t="shared" si="5"/>
        <v>2357795.6399999997</v>
      </c>
      <c r="J28" s="51">
        <f t="shared" si="5"/>
        <v>2042893.6</v>
      </c>
      <c r="K28" s="51">
        <f t="shared" si="5"/>
        <v>2514375.6</v>
      </c>
      <c r="L28" s="51">
        <f t="shared" si="5"/>
        <v>2072850.1199999999</v>
      </c>
      <c r="M28" s="51">
        <f t="shared" si="5"/>
        <v>2065541.0399999998</v>
      </c>
      <c r="N28" s="51">
        <f t="shared" si="5"/>
        <v>28551791.960000001</v>
      </c>
      <c r="O28" s="52"/>
    </row>
    <row r="29" spans="1:15" ht="12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5" x14ac:dyDescent="0.2">
      <c r="A30" s="16" t="s">
        <v>28</v>
      </c>
      <c r="B30" s="49" t="s">
        <v>37</v>
      </c>
      <c r="C30" s="49" t="s">
        <v>38</v>
      </c>
      <c r="D30" s="49" t="s">
        <v>39</v>
      </c>
      <c r="E30" s="49" t="s">
        <v>40</v>
      </c>
      <c r="F30" s="49" t="s">
        <v>41</v>
      </c>
      <c r="G30" s="49" t="s">
        <v>42</v>
      </c>
      <c r="H30" s="49" t="s">
        <v>43</v>
      </c>
      <c r="I30" s="49" t="s">
        <v>44</v>
      </c>
      <c r="J30" s="49" t="s">
        <v>45</v>
      </c>
      <c r="K30" s="49" t="s">
        <v>46</v>
      </c>
      <c r="L30" s="49" t="s">
        <v>47</v>
      </c>
      <c r="M30" s="49" t="s">
        <v>48</v>
      </c>
      <c r="N30" s="49" t="s">
        <v>0</v>
      </c>
    </row>
    <row r="31" spans="1:15" x14ac:dyDescent="0.2">
      <c r="A31" s="2" t="s">
        <v>9</v>
      </c>
      <c r="B31" s="53">
        <f>'Group 2 BTE'!B22</f>
        <v>1129</v>
      </c>
      <c r="C31" s="53">
        <f>'Group 2 BTE'!C22</f>
        <v>1244</v>
      </c>
      <c r="D31" s="53">
        <f>'Group 2 BTE'!D22</f>
        <v>1329</v>
      </c>
      <c r="E31" s="53">
        <f>'Group 2 BTE'!E22</f>
        <v>1277</v>
      </c>
      <c r="F31" s="53">
        <f>'Group 2 BTE'!F22</f>
        <v>1354</v>
      </c>
      <c r="G31" s="53">
        <f>'Group 2 BTE'!G22</f>
        <v>1173</v>
      </c>
      <c r="H31" s="53">
        <f>'Group 2 BTE'!H22</f>
        <v>1244</v>
      </c>
      <c r="I31" s="53">
        <f>'Group 2 BTE'!I22</f>
        <v>1230</v>
      </c>
      <c r="J31" s="53">
        <f>'Group 2 BTE'!J22</f>
        <v>1124</v>
      </c>
      <c r="K31" s="53">
        <f>'Group 2 BTE'!K22</f>
        <v>1335</v>
      </c>
      <c r="L31" s="53">
        <f>'Group 2 BTE'!L22</f>
        <v>1095</v>
      </c>
      <c r="M31" s="53">
        <f>'Group 2 BTE'!M22</f>
        <v>1120</v>
      </c>
      <c r="N31" s="53">
        <f t="shared" ref="N31:N36" si="6">SUM(B31:M31)</f>
        <v>14654</v>
      </c>
    </row>
    <row r="32" spans="1:15" x14ac:dyDescent="0.2">
      <c r="A32" s="2" t="s">
        <v>10</v>
      </c>
      <c r="B32" s="53">
        <f>'Group 2 BTE'!B23</f>
        <v>508</v>
      </c>
      <c r="C32" s="53">
        <f>'Group 2 BTE'!C23</f>
        <v>442</v>
      </c>
      <c r="D32" s="53">
        <f>'Group 2 BTE'!D23</f>
        <v>425</v>
      </c>
      <c r="E32" s="53">
        <f>'Group 2 BTE'!E23</f>
        <v>392</v>
      </c>
      <c r="F32" s="53">
        <f>'Group 2 BTE'!F23</f>
        <v>545</v>
      </c>
      <c r="G32" s="53">
        <f>'Group 2 BTE'!G23</f>
        <v>443</v>
      </c>
      <c r="H32" s="53">
        <f>'Group 2 BTE'!H23</f>
        <v>462</v>
      </c>
      <c r="I32" s="53">
        <f>'Group 2 BTE'!I23</f>
        <v>439</v>
      </c>
      <c r="J32" s="53">
        <f>'Group 2 BTE'!J23</f>
        <v>308</v>
      </c>
      <c r="K32" s="53">
        <f>'Group 2 BTE'!K23</f>
        <v>451</v>
      </c>
      <c r="L32" s="53">
        <f>'Group 2 BTE'!L23</f>
        <v>327</v>
      </c>
      <c r="M32" s="53">
        <f>'Group 2 BTE'!M23</f>
        <v>335</v>
      </c>
      <c r="N32" s="53">
        <f t="shared" si="6"/>
        <v>5077</v>
      </c>
    </row>
    <row r="33" spans="1:15" x14ac:dyDescent="0.2">
      <c r="A33" s="2" t="s">
        <v>1</v>
      </c>
      <c r="B33" s="53">
        <f>'Group 2 BTE'!B24</f>
        <v>4474</v>
      </c>
      <c r="C33" s="53">
        <f>'Group 2 BTE'!C24</f>
        <v>3836</v>
      </c>
      <c r="D33" s="53">
        <f>'Group 2 BTE'!D24</f>
        <v>4222</v>
      </c>
      <c r="E33" s="53">
        <f>'Group 2 BTE'!E24</f>
        <v>3957</v>
      </c>
      <c r="F33" s="53">
        <f>'Group 2 BTE'!F24</f>
        <v>4736</v>
      </c>
      <c r="G33" s="53">
        <f>'Group 2 BTE'!G24</f>
        <v>3975</v>
      </c>
      <c r="H33" s="53">
        <f>'Group 2 BTE'!H24</f>
        <v>4217</v>
      </c>
      <c r="I33" s="53">
        <f>'Group 2 BTE'!I24</f>
        <v>3909</v>
      </c>
      <c r="J33" s="53">
        <f>'Group 2 BTE'!J24</f>
        <v>3374</v>
      </c>
      <c r="K33" s="53">
        <f>'Group 2 BTE'!K24</f>
        <v>4174</v>
      </c>
      <c r="L33" s="53">
        <f>'Group 2 BTE'!L24</f>
        <v>3528</v>
      </c>
      <c r="M33" s="53">
        <f>'Group 2 BTE'!M24</f>
        <v>3480</v>
      </c>
      <c r="N33" s="53">
        <f t="shared" si="6"/>
        <v>47882</v>
      </c>
    </row>
    <row r="34" spans="1:15" x14ac:dyDescent="0.2">
      <c r="A34" s="2" t="s">
        <v>36</v>
      </c>
      <c r="B34" s="53">
        <f>'Group 2 BTE'!B25</f>
        <v>250</v>
      </c>
      <c r="C34" s="53">
        <f>'Group 2 BTE'!C25</f>
        <v>212</v>
      </c>
      <c r="D34" s="53">
        <f>'Group 2 BTE'!D25</f>
        <v>196</v>
      </c>
      <c r="E34" s="53">
        <f>'Group 2 BTE'!E25</f>
        <v>165</v>
      </c>
      <c r="F34" s="53">
        <f>'Group 2 BTE'!F25</f>
        <v>235</v>
      </c>
      <c r="G34" s="53">
        <f>'Group 2 BTE'!G25</f>
        <v>170</v>
      </c>
      <c r="H34" s="53">
        <f>'Group 2 BTE'!H25</f>
        <v>151</v>
      </c>
      <c r="I34" s="53">
        <f>'Group 2 BTE'!I25</f>
        <v>115</v>
      </c>
      <c r="J34" s="53">
        <f>'Group 2 BTE'!J25</f>
        <v>146</v>
      </c>
      <c r="K34" s="53">
        <f>'Group 2 BTE'!K25</f>
        <v>142</v>
      </c>
      <c r="L34" s="53">
        <f>'Group 2 BTE'!L25</f>
        <v>119</v>
      </c>
      <c r="M34" s="53">
        <f>'Group 2 BTE'!M25</f>
        <v>92</v>
      </c>
      <c r="N34" s="53">
        <f t="shared" si="6"/>
        <v>1993</v>
      </c>
    </row>
    <row r="35" spans="1:15" x14ac:dyDescent="0.2">
      <c r="A35" s="2" t="s">
        <v>2</v>
      </c>
      <c r="B35" s="53">
        <f>'Group 2 BTE'!B26</f>
        <v>998</v>
      </c>
      <c r="C35" s="53">
        <f>'Group 2 BTE'!C26</f>
        <v>678</v>
      </c>
      <c r="D35" s="53">
        <f>'Group 2 BTE'!D26</f>
        <v>716</v>
      </c>
      <c r="E35" s="53">
        <f>'Group 2 BTE'!E26</f>
        <v>639</v>
      </c>
      <c r="F35" s="53">
        <f>'Group 2 BTE'!F26</f>
        <v>753</v>
      </c>
      <c r="G35" s="53">
        <f>'Group 2 BTE'!G26</f>
        <v>695</v>
      </c>
      <c r="H35" s="53">
        <f>'Group 2 BTE'!H26</f>
        <v>741</v>
      </c>
      <c r="I35" s="53">
        <f>'Group 2 BTE'!I26</f>
        <v>758</v>
      </c>
      <c r="J35" s="53">
        <f>'Group 2 BTE'!J26</f>
        <v>643</v>
      </c>
      <c r="K35" s="53">
        <f>'Group 2 BTE'!K26</f>
        <v>769</v>
      </c>
      <c r="L35" s="53">
        <f>'Group 2 BTE'!L26</f>
        <v>599</v>
      </c>
      <c r="M35" s="53">
        <f>'Group 2 BTE'!M26</f>
        <v>613</v>
      </c>
      <c r="N35" s="53">
        <f t="shared" si="6"/>
        <v>8602</v>
      </c>
    </row>
    <row r="36" spans="1:15" x14ac:dyDescent="0.2">
      <c r="A36" s="2" t="s">
        <v>21</v>
      </c>
      <c r="B36" s="53">
        <f>'Group 2 BTE'!B27</f>
        <v>84</v>
      </c>
      <c r="C36" s="53">
        <f>'Group 2 BTE'!C27</f>
        <v>60</v>
      </c>
      <c r="D36" s="53">
        <f>'Group 2 BTE'!D27</f>
        <v>74</v>
      </c>
      <c r="E36" s="53">
        <f>'Group 2 BTE'!E27</f>
        <v>51</v>
      </c>
      <c r="F36" s="53">
        <f>'Group 2 BTE'!F27</f>
        <v>84</v>
      </c>
      <c r="G36" s="53">
        <f>'Group 2 BTE'!G27</f>
        <v>52</v>
      </c>
      <c r="H36" s="53">
        <f>'Group 2 BTE'!H27</f>
        <v>33</v>
      </c>
      <c r="I36" s="53">
        <f>'Group 2 BTE'!I27</f>
        <v>61</v>
      </c>
      <c r="J36" s="53">
        <f>'Group 2 BTE'!J27</f>
        <v>43</v>
      </c>
      <c r="K36" s="53">
        <f>'Group 2 BTE'!K27</f>
        <v>59</v>
      </c>
      <c r="L36" s="53">
        <f>'Group 2 BTE'!L27</f>
        <v>39</v>
      </c>
      <c r="M36" s="53">
        <f>'Group 2 BTE'!M27</f>
        <v>49</v>
      </c>
      <c r="N36" s="53">
        <f t="shared" si="6"/>
        <v>689</v>
      </c>
    </row>
    <row r="37" spans="1:15" x14ac:dyDescent="0.2">
      <c r="A37" s="3" t="s">
        <v>8</v>
      </c>
      <c r="B37" s="53">
        <f t="shared" ref="B37:L37" si="7">SUM(B31:B36)</f>
        <v>7443</v>
      </c>
      <c r="C37" s="53">
        <f t="shared" si="7"/>
        <v>6472</v>
      </c>
      <c r="D37" s="53">
        <f t="shared" si="7"/>
        <v>6962</v>
      </c>
      <c r="E37" s="53">
        <f t="shared" si="7"/>
        <v>6481</v>
      </c>
      <c r="F37" s="53">
        <f t="shared" si="7"/>
        <v>7707</v>
      </c>
      <c r="G37" s="53">
        <f t="shared" si="7"/>
        <v>6508</v>
      </c>
      <c r="H37" s="53">
        <f t="shared" si="7"/>
        <v>6848</v>
      </c>
      <c r="I37" s="53">
        <f t="shared" si="7"/>
        <v>6512</v>
      </c>
      <c r="J37" s="53">
        <f t="shared" si="7"/>
        <v>5638</v>
      </c>
      <c r="K37" s="53">
        <f t="shared" si="7"/>
        <v>6930</v>
      </c>
      <c r="L37" s="53">
        <f t="shared" si="7"/>
        <v>5707</v>
      </c>
      <c r="M37" s="53">
        <f>SUM(M31:M36)</f>
        <v>5689</v>
      </c>
      <c r="N37" s="53">
        <f>SUM(N31:N36)</f>
        <v>78897</v>
      </c>
    </row>
    <row r="38" spans="1:15" ht="13.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5" ht="61.2" x14ac:dyDescent="0.2">
      <c r="A39" s="48" t="s">
        <v>13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5" s="50" customFormat="1" x14ac:dyDescent="0.2">
      <c r="A40" s="17" t="s">
        <v>5</v>
      </c>
      <c r="B40" s="49" t="s">
        <v>37</v>
      </c>
      <c r="C40" s="49" t="s">
        <v>38</v>
      </c>
      <c r="D40" s="49" t="s">
        <v>39</v>
      </c>
      <c r="E40" s="49" t="s">
        <v>40</v>
      </c>
      <c r="F40" s="49" t="s">
        <v>41</v>
      </c>
      <c r="G40" s="49" t="s">
        <v>42</v>
      </c>
      <c r="H40" s="49" t="s">
        <v>43</v>
      </c>
      <c r="I40" s="49" t="s">
        <v>44</v>
      </c>
      <c r="J40" s="49" t="s">
        <v>45</v>
      </c>
      <c r="K40" s="49" t="s">
        <v>46</v>
      </c>
      <c r="L40" s="49" t="s">
        <v>47</v>
      </c>
      <c r="M40" s="49" t="s">
        <v>48</v>
      </c>
      <c r="N40" s="49" t="s">
        <v>0</v>
      </c>
    </row>
    <row r="41" spans="1:15" x14ac:dyDescent="0.2">
      <c r="A41" s="2" t="s">
        <v>9</v>
      </c>
      <c r="B41" s="51">
        <f>'Group 3 RIC'!B3</f>
        <v>3404888.6</v>
      </c>
      <c r="C41" s="51">
        <f>'Group 3 RIC'!C3</f>
        <v>3293588.27</v>
      </c>
      <c r="D41" s="51">
        <f>'Group 3 RIC'!D3</f>
        <v>3446149.47</v>
      </c>
      <c r="E41" s="51">
        <f>'Group 3 RIC'!E3</f>
        <v>3273477.93</v>
      </c>
      <c r="F41" s="51">
        <f>'Group 3 RIC'!F3</f>
        <v>4114991.64</v>
      </c>
      <c r="G41" s="51">
        <f>'Group 3 RIC'!G3</f>
        <v>3445802.74</v>
      </c>
      <c r="H41" s="51">
        <f>'Group 3 RIC'!H3</f>
        <v>3663774.4</v>
      </c>
      <c r="I41" s="51">
        <f>'Group 3 RIC'!I3</f>
        <v>3753661.6</v>
      </c>
      <c r="J41" s="51">
        <f>'Group 3 RIC'!J3</f>
        <v>3206325.2</v>
      </c>
      <c r="K41" s="51">
        <f>'Group 3 RIC'!K3</f>
        <v>4030291.2</v>
      </c>
      <c r="L41" s="51">
        <f>'Group 3 RIC'!L3</f>
        <v>3294122</v>
      </c>
      <c r="M41" s="51">
        <f>'Group 3 RIC'!M3</f>
        <v>3195873.2</v>
      </c>
      <c r="N41" s="51">
        <f t="shared" ref="N41:N46" si="8">SUM(B41:M41)</f>
        <v>42122946.25</v>
      </c>
    </row>
    <row r="42" spans="1:15" x14ac:dyDescent="0.2">
      <c r="A42" s="2" t="s">
        <v>10</v>
      </c>
      <c r="B42" s="51">
        <f>'Group 3 RIC'!B4</f>
        <v>2000448</v>
      </c>
      <c r="C42" s="51">
        <f>'Group 3 RIC'!C4</f>
        <v>1822924.8</v>
      </c>
      <c r="D42" s="51">
        <f>'Group 3 RIC'!D4</f>
        <v>1925928</v>
      </c>
      <c r="E42" s="51">
        <f>'Group 3 RIC'!E4</f>
        <v>1957060.8</v>
      </c>
      <c r="F42" s="51">
        <f>'Group 3 RIC'!F4</f>
        <v>2462140.7999999998</v>
      </c>
      <c r="G42" s="51">
        <f>'Group 3 RIC'!G4</f>
        <v>2119348.7999999998</v>
      </c>
      <c r="H42" s="51">
        <f>'Group 3 RIC'!H4</f>
        <v>2642099.2000000002</v>
      </c>
      <c r="I42" s="51">
        <f>'Group 3 RIC'!I4</f>
        <v>2577203.2000000002</v>
      </c>
      <c r="J42" s="51">
        <f>'Group 3 RIC'!J4</f>
        <v>2237081.6000000001</v>
      </c>
      <c r="K42" s="51">
        <f>'Group 3 RIC'!K4</f>
        <v>2715652.8</v>
      </c>
      <c r="L42" s="51">
        <f>'Group 3 RIC'!L4</f>
        <v>2476697.6000000001</v>
      </c>
      <c r="M42" s="51">
        <f>'Group 3 RIC'!M4</f>
        <v>2509644.7999999998</v>
      </c>
      <c r="N42" s="51">
        <f t="shared" si="8"/>
        <v>27446230.400000002</v>
      </c>
    </row>
    <row r="43" spans="1:15" x14ac:dyDescent="0.2">
      <c r="A43" s="2" t="s">
        <v>1</v>
      </c>
      <c r="B43" s="51">
        <f>'Group 3 RIC'!B5</f>
        <v>6154505.5099999998</v>
      </c>
      <c r="C43" s="51">
        <f>'Group 3 RIC'!C5</f>
        <v>5955754.9199999999</v>
      </c>
      <c r="D43" s="51">
        <f>'Group 3 RIC'!D5</f>
        <v>6252565.8200000003</v>
      </c>
      <c r="E43" s="51">
        <f>'Group 3 RIC'!E5</f>
        <v>6079739.2199999997</v>
      </c>
      <c r="F43" s="51">
        <f>'Group 3 RIC'!F5</f>
        <v>7565296.5599999996</v>
      </c>
      <c r="G43" s="51">
        <f>'Group 3 RIC'!G5</f>
        <v>6199966.4199999999</v>
      </c>
      <c r="H43" s="51">
        <f>'Group 3 RIC'!H5</f>
        <v>4260313.2</v>
      </c>
      <c r="I43" s="51">
        <f>'Group 3 RIC'!I5</f>
        <v>4070798.16</v>
      </c>
      <c r="J43" s="51">
        <f>'Group 3 RIC'!J5</f>
        <v>3590970.24</v>
      </c>
      <c r="K43" s="51">
        <f>'Group 3 RIC'!K5</f>
        <v>4198777.4400000004</v>
      </c>
      <c r="L43" s="51">
        <f>'Group 3 RIC'!L5</f>
        <v>3585307.44</v>
      </c>
      <c r="M43" s="51">
        <f>'Group 3 RIC'!M5</f>
        <v>3728765.04</v>
      </c>
      <c r="N43" s="51">
        <f t="shared" si="8"/>
        <v>61642759.969999999</v>
      </c>
    </row>
    <row r="44" spans="1:15" x14ac:dyDescent="0.2">
      <c r="A44" s="2" t="s">
        <v>36</v>
      </c>
      <c r="B44" s="51">
        <f>'Group 3 RIC'!B6</f>
        <v>1480712.4</v>
      </c>
      <c r="C44" s="51">
        <f>'Group 3 RIC'!C6</f>
        <v>1403211.6</v>
      </c>
      <c r="D44" s="51">
        <f>'Group 3 RIC'!D6</f>
        <v>1310806.8</v>
      </c>
      <c r="E44" s="51">
        <f>'Group 3 RIC'!E6</f>
        <v>1173317.3999999999</v>
      </c>
      <c r="F44" s="51">
        <f>'Group 3 RIC'!F6</f>
        <v>1322357.3999999999</v>
      </c>
      <c r="G44" s="51">
        <f>'Group 3 RIC'!G6</f>
        <v>1026991.4</v>
      </c>
      <c r="H44" s="51">
        <f>'Group 3 RIC'!H6</f>
        <v>1017993.6</v>
      </c>
      <c r="I44" s="51">
        <f>'Group 3 RIC'!I6</f>
        <v>991785.6</v>
      </c>
      <c r="J44" s="51">
        <f>'Group 3 RIC'!J6</f>
        <v>843148.80000000005</v>
      </c>
      <c r="K44" s="51">
        <f>'Group 3 RIC'!K6</f>
        <v>1007136</v>
      </c>
      <c r="L44" s="51">
        <f>'Group 3 RIC'!L6</f>
        <v>854755.7</v>
      </c>
      <c r="M44" s="51">
        <f>'Group 3 RIC'!M6</f>
        <v>817689.59999999998</v>
      </c>
      <c r="N44" s="51">
        <f t="shared" si="8"/>
        <v>13249906.299999999</v>
      </c>
    </row>
    <row r="45" spans="1:15" x14ac:dyDescent="0.2">
      <c r="A45" s="2" t="s">
        <v>2</v>
      </c>
      <c r="B45" s="51">
        <f>'Group 3 RIC'!B7</f>
        <v>1528267.41</v>
      </c>
      <c r="C45" s="51">
        <f>'Group 3 RIC'!C7</f>
        <v>1496683.96</v>
      </c>
      <c r="D45" s="51">
        <f>'Group 3 RIC'!D7</f>
        <v>1448379.86</v>
      </c>
      <c r="E45" s="51">
        <f>'Group 3 RIC'!E7</f>
        <v>1324275.48</v>
      </c>
      <c r="F45" s="51">
        <f>'Group 3 RIC'!F7</f>
        <v>1536813.52</v>
      </c>
      <c r="G45" s="51">
        <f>'Group 3 RIC'!G7</f>
        <v>1327619.6100000001</v>
      </c>
      <c r="H45" s="51">
        <f>'Group 3 RIC'!H7</f>
        <v>1635690.16</v>
      </c>
      <c r="I45" s="51">
        <f>'Group 3 RIC'!I7</f>
        <v>1490079.76</v>
      </c>
      <c r="J45" s="51">
        <f>'Group 3 RIC'!J7</f>
        <v>1351936.56</v>
      </c>
      <c r="K45" s="51">
        <f>'Group 3 RIC'!K7</f>
        <v>1639423.76</v>
      </c>
      <c r="L45" s="51">
        <f>'Group 3 RIC'!L7</f>
        <v>1362017.28</v>
      </c>
      <c r="M45" s="51">
        <f>'Group 3 RIC'!M7</f>
        <v>1361270.56</v>
      </c>
      <c r="N45" s="51">
        <f t="shared" si="8"/>
        <v>17502457.919999998</v>
      </c>
    </row>
    <row r="46" spans="1:15" x14ac:dyDescent="0.2">
      <c r="A46" s="2" t="s">
        <v>21</v>
      </c>
      <c r="B46" s="51">
        <f>'Group 3 RIC'!B8</f>
        <v>261457.56</v>
      </c>
      <c r="C46" s="51">
        <f>'Group 3 RIC'!C8</f>
        <v>224160.3</v>
      </c>
      <c r="D46" s="51">
        <f>'Group 3 RIC'!D8</f>
        <v>240736.86</v>
      </c>
      <c r="E46" s="51">
        <f>'Group 3 RIC'!E8</f>
        <v>243750.78</v>
      </c>
      <c r="F46" s="51">
        <f>'Group 3 RIC'!F8</f>
        <v>248648.4</v>
      </c>
      <c r="G46" s="51">
        <f>'Group 3 RIC'!G8</f>
        <v>227927.7</v>
      </c>
      <c r="H46" s="51">
        <f>'Group 3 RIC'!H8</f>
        <v>333511.36</v>
      </c>
      <c r="I46" s="51">
        <f>'Group 3 RIC'!I8</f>
        <v>339189.76000000001</v>
      </c>
      <c r="J46" s="51">
        <f>'Group 3 RIC'!J8</f>
        <v>288462.71999999997</v>
      </c>
      <c r="K46" s="51">
        <f>'Group 3 RIC'!K8</f>
        <v>342975.36</v>
      </c>
      <c r="L46" s="51">
        <f>'Group 3 RIC'!L8</f>
        <v>339189.76000000001</v>
      </c>
      <c r="M46" s="51">
        <f>'Group 3 RIC'!M8</f>
        <v>374017.28000000003</v>
      </c>
      <c r="N46" s="51">
        <f t="shared" si="8"/>
        <v>3464027.84</v>
      </c>
    </row>
    <row r="47" spans="1:15" x14ac:dyDescent="0.2">
      <c r="A47" s="3" t="s">
        <v>6</v>
      </c>
      <c r="B47" s="51">
        <f t="shared" ref="B47:N47" si="9">SUM(B41:B46)</f>
        <v>14830279.48</v>
      </c>
      <c r="C47" s="51">
        <f t="shared" si="9"/>
        <v>14196323.850000001</v>
      </c>
      <c r="D47" s="51">
        <f t="shared" si="9"/>
        <v>14624566.810000001</v>
      </c>
      <c r="E47" s="51">
        <f t="shared" si="9"/>
        <v>14051621.609999999</v>
      </c>
      <c r="F47" s="51">
        <f t="shared" si="9"/>
        <v>17250248.32</v>
      </c>
      <c r="G47" s="51">
        <f t="shared" si="9"/>
        <v>14347656.67</v>
      </c>
      <c r="H47" s="51">
        <f t="shared" si="9"/>
        <v>13553381.92</v>
      </c>
      <c r="I47" s="51">
        <f t="shared" si="9"/>
        <v>13222718.08</v>
      </c>
      <c r="J47" s="51">
        <f t="shared" si="9"/>
        <v>11517925.120000003</v>
      </c>
      <c r="K47" s="51">
        <f t="shared" si="9"/>
        <v>13934256.560000001</v>
      </c>
      <c r="L47" s="51">
        <f t="shared" si="9"/>
        <v>11912089.779999997</v>
      </c>
      <c r="M47" s="51">
        <f t="shared" si="9"/>
        <v>11987260.479999999</v>
      </c>
      <c r="N47" s="51">
        <f t="shared" si="9"/>
        <v>165428328.68000001</v>
      </c>
      <c r="O47" s="52"/>
    </row>
    <row r="48" spans="1:15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">
      <c r="A49" s="16" t="s">
        <v>28</v>
      </c>
      <c r="B49" s="49" t="s">
        <v>37</v>
      </c>
      <c r="C49" s="49" t="s">
        <v>38</v>
      </c>
      <c r="D49" s="49" t="s">
        <v>39</v>
      </c>
      <c r="E49" s="49" t="s">
        <v>40</v>
      </c>
      <c r="F49" s="49" t="s">
        <v>41</v>
      </c>
      <c r="G49" s="49" t="s">
        <v>42</v>
      </c>
      <c r="H49" s="49" t="s">
        <v>43</v>
      </c>
      <c r="I49" s="49" t="s">
        <v>44</v>
      </c>
      <c r="J49" s="49" t="s">
        <v>45</v>
      </c>
      <c r="K49" s="49" t="s">
        <v>46</v>
      </c>
      <c r="L49" s="49" t="s">
        <v>47</v>
      </c>
      <c r="M49" s="49" t="s">
        <v>48</v>
      </c>
      <c r="N49" s="49" t="s">
        <v>0</v>
      </c>
    </row>
    <row r="50" spans="1:14" x14ac:dyDescent="0.2">
      <c r="A50" s="2" t="s">
        <v>9</v>
      </c>
      <c r="B50" s="53">
        <f>'Group 3 RIC'!B22</f>
        <v>9807</v>
      </c>
      <c r="C50" s="53">
        <f>'Group 3 RIC'!C22</f>
        <v>9492</v>
      </c>
      <c r="D50" s="53">
        <f>'Group 3 RIC'!D22</f>
        <v>9925</v>
      </c>
      <c r="E50" s="53">
        <f>'Group 3 RIC'!E22</f>
        <v>9434</v>
      </c>
      <c r="F50" s="53">
        <f>'Group 3 RIC'!F22</f>
        <v>11859</v>
      </c>
      <c r="G50" s="53">
        <f>'Group 3 RIC'!G22</f>
        <v>9931</v>
      </c>
      <c r="H50" s="53">
        <f>'Group 3 RIC'!H22</f>
        <v>10504</v>
      </c>
      <c r="I50" s="53">
        <f>'Group 3 RIC'!I22</f>
        <v>10764</v>
      </c>
      <c r="J50" s="53">
        <f>'Group 3 RIC'!J22</f>
        <v>9194</v>
      </c>
      <c r="K50" s="53">
        <f>'Group 3 RIC'!K22</f>
        <v>11553</v>
      </c>
      <c r="L50" s="53">
        <f>'Group 3 RIC'!L22</f>
        <v>9438</v>
      </c>
      <c r="M50" s="53">
        <f>'Group 3 RIC'!M22</f>
        <v>9159</v>
      </c>
      <c r="N50" s="53">
        <f t="shared" ref="N50:N55" si="10">SUM(B50:M50)</f>
        <v>121060</v>
      </c>
    </row>
    <row r="51" spans="1:14" x14ac:dyDescent="0.2">
      <c r="A51" s="2" t="s">
        <v>10</v>
      </c>
      <c r="B51" s="53">
        <f>'Group 3 RIC'!B23</f>
        <v>6010</v>
      </c>
      <c r="C51" s="53">
        <f>'Group 3 RIC'!C23</f>
        <v>5492</v>
      </c>
      <c r="D51" s="53">
        <f>'Group 3 RIC'!D23</f>
        <v>5789</v>
      </c>
      <c r="E51" s="53">
        <f>'Group 3 RIC'!E23</f>
        <v>5891</v>
      </c>
      <c r="F51" s="53">
        <f>'Group 3 RIC'!F23</f>
        <v>7402</v>
      </c>
      <c r="G51" s="53">
        <f>'Group 3 RIC'!G23</f>
        <v>6380</v>
      </c>
      <c r="H51" s="53">
        <f>'Group 3 RIC'!H23</f>
        <v>7865</v>
      </c>
      <c r="I51" s="53">
        <f>'Group 3 RIC'!I23</f>
        <v>7716</v>
      </c>
      <c r="J51" s="53">
        <f>'Group 3 RIC'!J23</f>
        <v>6701</v>
      </c>
      <c r="K51" s="53">
        <f>'Group 3 RIC'!K23</f>
        <v>8124</v>
      </c>
      <c r="L51" s="53">
        <f>'Group 3 RIC'!L23</f>
        <v>7414</v>
      </c>
      <c r="M51" s="53">
        <f>'Group 3 RIC'!M23</f>
        <v>7518</v>
      </c>
      <c r="N51" s="53">
        <f t="shared" si="10"/>
        <v>82302</v>
      </c>
    </row>
    <row r="52" spans="1:14" x14ac:dyDescent="0.2">
      <c r="A52" s="2" t="s">
        <v>1</v>
      </c>
      <c r="B52" s="53">
        <f>'Group 3 RIC'!B24</f>
        <v>16332</v>
      </c>
      <c r="C52" s="53">
        <f>'Group 3 RIC'!C24</f>
        <v>15816</v>
      </c>
      <c r="D52" s="53">
        <f>'Group 3 RIC'!D24</f>
        <v>16611</v>
      </c>
      <c r="E52" s="53">
        <f>'Group 3 RIC'!E24</f>
        <v>16151</v>
      </c>
      <c r="F52" s="53">
        <f>'Group 3 RIC'!F24</f>
        <v>20102</v>
      </c>
      <c r="G52" s="53">
        <f>'Group 3 RIC'!G24</f>
        <v>16476</v>
      </c>
      <c r="H52" s="53">
        <f>'Group 3 RIC'!H24</f>
        <v>11248</v>
      </c>
      <c r="I52" s="53">
        <f>'Group 3 RIC'!I24</f>
        <v>10769</v>
      </c>
      <c r="J52" s="53">
        <f>'Group 3 RIC'!J24</f>
        <v>9498</v>
      </c>
      <c r="K52" s="53">
        <f>'Group 3 RIC'!K24</f>
        <v>11102</v>
      </c>
      <c r="L52" s="53">
        <f>'Group 3 RIC'!L24</f>
        <v>9486</v>
      </c>
      <c r="M52" s="53">
        <f>'Group 3 RIC'!M24</f>
        <v>9854</v>
      </c>
      <c r="N52" s="53">
        <f t="shared" si="10"/>
        <v>163445</v>
      </c>
    </row>
    <row r="53" spans="1:14" x14ac:dyDescent="0.2">
      <c r="A53" s="2" t="s">
        <v>36</v>
      </c>
      <c r="B53" s="53">
        <f>'Group 3 RIC'!B25</f>
        <v>3971</v>
      </c>
      <c r="C53" s="53">
        <f>'Group 3 RIC'!C25</f>
        <v>3766</v>
      </c>
      <c r="D53" s="53">
        <f>'Group 3 RIC'!D25</f>
        <v>3516</v>
      </c>
      <c r="E53" s="53">
        <f>'Group 3 RIC'!E25</f>
        <v>3138</v>
      </c>
      <c r="F53" s="53">
        <f>'Group 3 RIC'!F25</f>
        <v>3542</v>
      </c>
      <c r="G53" s="53">
        <f>'Group 3 RIC'!G25</f>
        <v>2757</v>
      </c>
      <c r="H53" s="53">
        <f>'Group 3 RIC'!H25</f>
        <v>2715</v>
      </c>
      <c r="I53" s="53">
        <f>'Group 3 RIC'!I25</f>
        <v>2641</v>
      </c>
      <c r="J53" s="53">
        <f>'Group 3 RIC'!J25</f>
        <v>2246</v>
      </c>
      <c r="K53" s="53">
        <f>'Group 3 RIC'!K25</f>
        <v>2678</v>
      </c>
      <c r="L53" s="53">
        <f>'Group 3 RIC'!L25</f>
        <v>2269</v>
      </c>
      <c r="M53" s="53">
        <f>'Group 3 RIC'!M25</f>
        <v>2181</v>
      </c>
      <c r="N53" s="53">
        <f t="shared" si="10"/>
        <v>35420</v>
      </c>
    </row>
    <row r="54" spans="1:14" x14ac:dyDescent="0.2">
      <c r="A54" s="2" t="s">
        <v>2</v>
      </c>
      <c r="B54" s="53">
        <f>'Group 3 RIC'!B26</f>
        <v>4103</v>
      </c>
      <c r="C54" s="53">
        <f>'Group 3 RIC'!C26</f>
        <v>4020</v>
      </c>
      <c r="D54" s="53">
        <f>'Group 3 RIC'!D26</f>
        <v>3893</v>
      </c>
      <c r="E54" s="53">
        <f>'Group 3 RIC'!E26</f>
        <v>3561</v>
      </c>
      <c r="F54" s="53">
        <f>'Group 3 RIC'!F26</f>
        <v>4130</v>
      </c>
      <c r="G54" s="53">
        <v>3568</v>
      </c>
      <c r="H54" s="53">
        <f>'Group 3 RIC'!H26</f>
        <v>4368</v>
      </c>
      <c r="I54" s="53">
        <f>'Group 3 RIC'!I26</f>
        <v>3983</v>
      </c>
      <c r="J54" s="53">
        <f>'Group 3 RIC'!J26</f>
        <v>3620</v>
      </c>
      <c r="K54" s="53">
        <f>'Group 3 RIC'!K26</f>
        <v>4376</v>
      </c>
      <c r="L54" s="53">
        <f>'Group 3 RIC'!L26</f>
        <v>3636</v>
      </c>
      <c r="M54" s="53">
        <f>'Group 3 RIC'!M26</f>
        <v>3628</v>
      </c>
      <c r="N54" s="53">
        <f t="shared" si="10"/>
        <v>46886</v>
      </c>
    </row>
    <row r="55" spans="1:14" x14ac:dyDescent="0.2">
      <c r="A55" s="2" t="s">
        <v>21</v>
      </c>
      <c r="B55" s="53">
        <f>'Group 3 RIC'!B27</f>
        <v>692</v>
      </c>
      <c r="C55" s="53">
        <f>'Group 3 RIC'!C27</f>
        <v>595</v>
      </c>
      <c r="D55" s="53">
        <f>'Group 3 RIC'!D27</f>
        <v>636</v>
      </c>
      <c r="E55" s="53">
        <f>'Group 3 RIC'!E27</f>
        <v>643</v>
      </c>
      <c r="F55" s="53">
        <f>'Group 3 RIC'!F27</f>
        <v>656</v>
      </c>
      <c r="G55" s="53">
        <f>'Group 3 RIC'!G27</f>
        <v>601</v>
      </c>
      <c r="H55" s="53">
        <f>'Group 3 RIC'!H27</f>
        <v>873</v>
      </c>
      <c r="I55" s="53">
        <f>'Group 3 RIC'!I27</f>
        <v>884</v>
      </c>
      <c r="J55" s="53">
        <f>'Group 3 RIC'!J27</f>
        <v>762</v>
      </c>
      <c r="K55" s="53">
        <f>'Group 3 RIC'!K27</f>
        <v>904</v>
      </c>
      <c r="L55" s="53">
        <f>'Group 3 RIC'!L27</f>
        <v>894</v>
      </c>
      <c r="M55" s="53">
        <f>'Group 3 RIC'!M27</f>
        <v>984</v>
      </c>
      <c r="N55" s="53">
        <f t="shared" si="10"/>
        <v>9124</v>
      </c>
    </row>
    <row r="56" spans="1:14" x14ac:dyDescent="0.2">
      <c r="A56" s="3" t="s">
        <v>12</v>
      </c>
      <c r="B56" s="53">
        <f t="shared" ref="B56:N56" si="11">SUM(B50:B55)</f>
        <v>40915</v>
      </c>
      <c r="C56" s="53">
        <f t="shared" si="11"/>
        <v>39181</v>
      </c>
      <c r="D56" s="53">
        <f t="shared" si="11"/>
        <v>40370</v>
      </c>
      <c r="E56" s="53">
        <f t="shared" si="11"/>
        <v>38818</v>
      </c>
      <c r="F56" s="53">
        <f t="shared" si="11"/>
        <v>47691</v>
      </c>
      <c r="G56" s="53">
        <f t="shared" si="11"/>
        <v>39713</v>
      </c>
      <c r="H56" s="53">
        <f t="shared" si="11"/>
        <v>37573</v>
      </c>
      <c r="I56" s="53">
        <f t="shared" si="11"/>
        <v>36757</v>
      </c>
      <c r="J56" s="53">
        <f t="shared" si="11"/>
        <v>32021</v>
      </c>
      <c r="K56" s="53">
        <f t="shared" si="11"/>
        <v>38737</v>
      </c>
      <c r="L56" s="53">
        <f t="shared" si="11"/>
        <v>33137</v>
      </c>
      <c r="M56" s="53">
        <f t="shared" si="11"/>
        <v>33324</v>
      </c>
      <c r="N56" s="53">
        <f t="shared" si="11"/>
        <v>458237</v>
      </c>
    </row>
    <row r="57" spans="1:14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30.6" x14ac:dyDescent="0.2">
      <c r="A58" s="48" t="s">
        <v>31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">
      <c r="A59" s="17" t="s">
        <v>5</v>
      </c>
      <c r="B59" s="49" t="s">
        <v>37</v>
      </c>
      <c r="C59" s="49" t="s">
        <v>38</v>
      </c>
      <c r="D59" s="49" t="s">
        <v>39</v>
      </c>
      <c r="E59" s="49" t="s">
        <v>40</v>
      </c>
      <c r="F59" s="49" t="s">
        <v>41</v>
      </c>
      <c r="G59" s="49" t="s">
        <v>42</v>
      </c>
      <c r="H59" s="49" t="s">
        <v>43</v>
      </c>
      <c r="I59" s="49" t="s">
        <v>44</v>
      </c>
      <c r="J59" s="49" t="s">
        <v>45</v>
      </c>
      <c r="K59" s="49" t="s">
        <v>46</v>
      </c>
      <c r="L59" s="49" t="s">
        <v>47</v>
      </c>
      <c r="M59" s="49" t="s">
        <v>48</v>
      </c>
      <c r="N59" s="49" t="s">
        <v>0</v>
      </c>
    </row>
    <row r="60" spans="1:14" x14ac:dyDescent="0.2">
      <c r="A60" s="2" t="s">
        <v>9</v>
      </c>
      <c r="B60" s="51">
        <f>'Group 4 Wireless'!B58</f>
        <v>376777.97</v>
      </c>
      <c r="C60" s="51">
        <f>'Group 4 Wireless'!C58</f>
        <v>374077.86</v>
      </c>
      <c r="D60" s="51">
        <f>'Group 4 Wireless'!D58</f>
        <v>423668.74</v>
      </c>
      <c r="E60" s="51">
        <f>'Group 4 Wireless'!E58</f>
        <v>398373.18</v>
      </c>
      <c r="F60" s="51">
        <f>'Group 4 Wireless'!F58</f>
        <v>492228.58</v>
      </c>
      <c r="G60" s="51">
        <f>'Group 4 Wireless'!G58</f>
        <v>420362.1</v>
      </c>
      <c r="H60" s="51">
        <f>'Group 4 Wireless'!H58</f>
        <v>455702</v>
      </c>
      <c r="I60" s="51">
        <f>'Group 4 Wireless'!I58</f>
        <v>457787.19999999995</v>
      </c>
      <c r="J60" s="51">
        <f>'Group 4 Wireless'!J58</f>
        <v>409110</v>
      </c>
      <c r="K60" s="51">
        <f>'Group 4 Wireless'!K58</f>
        <v>473007.6</v>
      </c>
      <c r="L60" s="51">
        <f>'Group 4 Wireless'!L58</f>
        <v>407317.20999999996</v>
      </c>
      <c r="M60" s="51">
        <f>'Group 4 Wireless'!M58</f>
        <v>381468.01</v>
      </c>
      <c r="N60" s="51">
        <f t="shared" ref="N60:N65" si="12">SUM(B60:M60)</f>
        <v>5069880.4499999993</v>
      </c>
    </row>
    <row r="61" spans="1:14" x14ac:dyDescent="0.2">
      <c r="A61" s="2" t="s">
        <v>10</v>
      </c>
      <c r="B61" s="51">
        <f>'Group 4 Wireless'!B59</f>
        <v>124146.69</v>
      </c>
      <c r="C61" s="51">
        <f>'Group 4 Wireless'!C59</f>
        <v>108128.43</v>
      </c>
      <c r="D61" s="51">
        <f>'Group 4 Wireless'!D59</f>
        <v>116726.85</v>
      </c>
      <c r="E61" s="51">
        <f>'Group 4 Wireless'!E59</f>
        <v>114244.29000000001</v>
      </c>
      <c r="F61" s="51">
        <f>'Group 4 Wireless'!F59</f>
        <v>131839.34999999998</v>
      </c>
      <c r="G61" s="51">
        <f>'Group 4 Wireless'!G59</f>
        <v>120387.31</v>
      </c>
      <c r="H61" s="51">
        <f>'Group 4 Wireless'!H59</f>
        <v>127650.64</v>
      </c>
      <c r="I61" s="51">
        <f>'Group 4 Wireless'!I59</f>
        <v>124529.59999999999</v>
      </c>
      <c r="J61" s="51">
        <f>'Group 4 Wireless'!J59</f>
        <v>107115.06</v>
      </c>
      <c r="K61" s="51">
        <f>'Group 4 Wireless'!K59</f>
        <v>127709.4</v>
      </c>
      <c r="L61" s="51">
        <f>'Group 4 Wireless'!L59</f>
        <v>111290.14</v>
      </c>
      <c r="M61" s="51">
        <f>'Group 4 Wireless'!M59</f>
        <v>118196.51999999999</v>
      </c>
      <c r="N61" s="51">
        <f t="shared" si="12"/>
        <v>1431964.2799999998</v>
      </c>
    </row>
    <row r="62" spans="1:14" x14ac:dyDescent="0.2">
      <c r="A62" s="2" t="s">
        <v>1</v>
      </c>
      <c r="B62" s="51">
        <f>'Group 4 Wireless'!B60</f>
        <v>953122</v>
      </c>
      <c r="C62" s="51">
        <f>'Group 4 Wireless'!C60</f>
        <v>922708</v>
      </c>
      <c r="D62" s="51">
        <f>'Group 4 Wireless'!D60</f>
        <v>996990</v>
      </c>
      <c r="E62" s="51">
        <f>'Group 4 Wireless'!E60</f>
        <v>989111</v>
      </c>
      <c r="F62" s="51">
        <f>'Group 4 Wireless'!F60</f>
        <v>1195054</v>
      </c>
      <c r="G62" s="51">
        <f>'Group 4 Wireless'!G60</f>
        <v>1002763</v>
      </c>
      <c r="H62" s="51">
        <f>'Group 4 Wireless'!H60</f>
        <v>1160743.52</v>
      </c>
      <c r="I62" s="51">
        <f>'Group 4 Wireless'!I60</f>
        <v>1136120.68</v>
      </c>
      <c r="J62" s="51">
        <f>'Group 4 Wireless'!J60</f>
        <v>989341.52</v>
      </c>
      <c r="K62" s="51">
        <f>'Group 4 Wireless'!K60</f>
        <v>1182121.8800000001</v>
      </c>
      <c r="L62" s="51">
        <f>'Group 4 Wireless'!L60</f>
        <v>1019273.58</v>
      </c>
      <c r="M62" s="51">
        <f>'Group 4 Wireless'!M60</f>
        <v>1041827.28</v>
      </c>
      <c r="N62" s="51">
        <f t="shared" si="12"/>
        <v>12589176.459999999</v>
      </c>
    </row>
    <row r="63" spans="1:14" x14ac:dyDescent="0.2">
      <c r="A63" s="2" t="s">
        <v>36</v>
      </c>
      <c r="B63" s="51">
        <f>'Group 4 Wireless'!B61</f>
        <v>86887.67</v>
      </c>
      <c r="C63" s="51">
        <f>'Group 4 Wireless'!C61</f>
        <v>85237.48000000001</v>
      </c>
      <c r="D63" s="51">
        <f>'Group 4 Wireless'!D61</f>
        <v>84642.62999999999</v>
      </c>
      <c r="E63" s="51">
        <f>'Group 4 Wireless'!E61</f>
        <v>81086.240000000005</v>
      </c>
      <c r="F63" s="51">
        <f>'Group 4 Wireless'!F61</f>
        <v>87384.34</v>
      </c>
      <c r="G63" s="51">
        <f>'Group 4 Wireless'!G61</f>
        <v>76797.650000000009</v>
      </c>
      <c r="H63" s="51">
        <f>'Group 4 Wireless'!H61</f>
        <v>94447.26999999999</v>
      </c>
      <c r="I63" s="51">
        <f>'Group 4 Wireless'!I61</f>
        <v>89455.040000000008</v>
      </c>
      <c r="J63" s="51">
        <f>'Group 4 Wireless'!J61</f>
        <v>78173.310000000012</v>
      </c>
      <c r="K63" s="51">
        <f>'Group 4 Wireless'!K61</f>
        <v>100931.44</v>
      </c>
      <c r="L63" s="51">
        <f>'Group 4 Wireless'!L61</f>
        <v>88306.39</v>
      </c>
      <c r="M63" s="51">
        <f>'Group 4 Wireless'!M61</f>
        <v>82544.42</v>
      </c>
      <c r="N63" s="51">
        <f t="shared" si="12"/>
        <v>1035893.8800000001</v>
      </c>
    </row>
    <row r="64" spans="1:14" x14ac:dyDescent="0.2">
      <c r="A64" s="2" t="s">
        <v>2</v>
      </c>
      <c r="B64" s="51">
        <f>'Group 4 Wireless'!B62</f>
        <v>349039.33</v>
      </c>
      <c r="C64" s="51">
        <f>'Group 4 Wireless'!C62</f>
        <v>334632.76</v>
      </c>
      <c r="D64" s="51">
        <f>'Group 4 Wireless'!D62</f>
        <v>361667.37</v>
      </c>
      <c r="E64" s="51">
        <f>'Group 4 Wireless'!E62</f>
        <v>358799.94</v>
      </c>
      <c r="F64" s="51">
        <f>'Group 4 Wireless'!F62</f>
        <v>407355.58</v>
      </c>
      <c r="G64" s="51">
        <f>'Group 4 Wireless'!G62</f>
        <v>372662.48</v>
      </c>
      <c r="H64" s="51">
        <f>'Group 4 Wireless'!H62</f>
        <v>443789.41000000003</v>
      </c>
      <c r="I64" s="51">
        <f>'Group 4 Wireless'!I62</f>
        <v>434474.79000000004</v>
      </c>
      <c r="J64" s="51">
        <f>'Group 4 Wireless'!J62</f>
        <v>364190.8</v>
      </c>
      <c r="K64" s="51">
        <f>'Group 4 Wireless'!K62</f>
        <v>413753.76</v>
      </c>
      <c r="L64" s="51">
        <f>'Group 4 Wireless'!L62</f>
        <v>360860.08999999997</v>
      </c>
      <c r="M64" s="51">
        <f>'Group 4 Wireless'!M62</f>
        <v>336477.97</v>
      </c>
      <c r="N64" s="51">
        <f t="shared" si="12"/>
        <v>4537704.2799999993</v>
      </c>
    </row>
    <row r="65" spans="1:14" x14ac:dyDescent="0.2">
      <c r="A65" s="2" t="s">
        <v>21</v>
      </c>
      <c r="B65" s="51">
        <f>'Group 4 Wireless'!B63</f>
        <v>16112.43</v>
      </c>
      <c r="C65" s="51">
        <f>'Group 4 Wireless'!C63</f>
        <v>15354.26</v>
      </c>
      <c r="D65" s="51">
        <f>'Group 4 Wireless'!D63</f>
        <v>13658.85</v>
      </c>
      <c r="E65" s="51">
        <f>'Group 4 Wireless'!E63</f>
        <v>15345.45</v>
      </c>
      <c r="F65" s="51">
        <f>'Group 4 Wireless'!F63</f>
        <v>16948.73</v>
      </c>
      <c r="G65" s="51">
        <f>'Group 4 Wireless'!G63</f>
        <v>16642.84</v>
      </c>
      <c r="H65" s="51">
        <f>'Group 4 Wireless'!H63</f>
        <v>20383.27</v>
      </c>
      <c r="I65" s="51">
        <f>'Group 4 Wireless'!I63</f>
        <v>25145.360000000001</v>
      </c>
      <c r="J65" s="51">
        <f>'Group 4 Wireless'!J63</f>
        <v>18242.64</v>
      </c>
      <c r="K65" s="51">
        <f>'Group 4 Wireless'!K63</f>
        <v>22947.32</v>
      </c>
      <c r="L65" s="51">
        <f>'Group 4 Wireless'!L63</f>
        <v>20813.519999999997</v>
      </c>
      <c r="M65" s="51">
        <f>'Group 4 Wireless'!M63</f>
        <v>23729.78</v>
      </c>
      <c r="N65" s="51">
        <f t="shared" si="12"/>
        <v>225324.45</v>
      </c>
    </row>
    <row r="66" spans="1:14" x14ac:dyDescent="0.2">
      <c r="A66" s="3" t="s">
        <v>6</v>
      </c>
      <c r="B66" s="51">
        <f t="shared" ref="B66:N66" si="13">SUM(B60:B65)</f>
        <v>1906086.0899999999</v>
      </c>
      <c r="C66" s="51">
        <f t="shared" si="13"/>
        <v>1840138.79</v>
      </c>
      <c r="D66" s="51">
        <f t="shared" si="13"/>
        <v>1997354.44</v>
      </c>
      <c r="E66" s="51">
        <f t="shared" si="13"/>
        <v>1956960.0999999999</v>
      </c>
      <c r="F66" s="51">
        <f t="shared" si="13"/>
        <v>2330810.58</v>
      </c>
      <c r="G66" s="51">
        <f t="shared" si="13"/>
        <v>2009615.38</v>
      </c>
      <c r="H66" s="51">
        <f t="shared" si="13"/>
        <v>2302716.1100000003</v>
      </c>
      <c r="I66" s="51">
        <f t="shared" si="13"/>
        <v>2267512.67</v>
      </c>
      <c r="J66" s="51">
        <f t="shared" si="13"/>
        <v>1966173.33</v>
      </c>
      <c r="K66" s="51">
        <f t="shared" si="13"/>
        <v>2320471.4</v>
      </c>
      <c r="L66" s="51">
        <f t="shared" si="13"/>
        <v>2007860.9299999997</v>
      </c>
      <c r="M66" s="51">
        <f t="shared" si="13"/>
        <v>1984243.98</v>
      </c>
      <c r="N66" s="51">
        <f t="shared" si="13"/>
        <v>24889943.799999993</v>
      </c>
    </row>
    <row r="67" spans="1:14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">
      <c r="A68" s="16" t="s">
        <v>28</v>
      </c>
      <c r="B68" s="49" t="s">
        <v>37</v>
      </c>
      <c r="C68" s="49" t="s">
        <v>38</v>
      </c>
      <c r="D68" s="49" t="s">
        <v>39</v>
      </c>
      <c r="E68" s="49" t="s">
        <v>40</v>
      </c>
      <c r="F68" s="49" t="s">
        <v>41</v>
      </c>
      <c r="G68" s="49" t="s">
        <v>42</v>
      </c>
      <c r="H68" s="49" t="s">
        <v>43</v>
      </c>
      <c r="I68" s="49" t="s">
        <v>44</v>
      </c>
      <c r="J68" s="49" t="s">
        <v>45</v>
      </c>
      <c r="K68" s="49" t="s">
        <v>46</v>
      </c>
      <c r="L68" s="49" t="s">
        <v>47</v>
      </c>
      <c r="M68" s="49" t="s">
        <v>48</v>
      </c>
      <c r="N68" s="49" t="s">
        <v>0</v>
      </c>
    </row>
    <row r="69" spans="1:14" x14ac:dyDescent="0.2">
      <c r="A69" s="2" t="s">
        <v>9</v>
      </c>
      <c r="B69" s="53">
        <f>'Group 4 Wireless'!B67</f>
        <v>2528</v>
      </c>
      <c r="C69" s="53">
        <f>'Group 4 Wireless'!C67</f>
        <v>2493</v>
      </c>
      <c r="D69" s="53">
        <f>'Group 4 Wireless'!D67</f>
        <v>2834</v>
      </c>
      <c r="E69" s="53">
        <f>'Group 4 Wireless'!E67</f>
        <v>2664</v>
      </c>
      <c r="F69" s="53">
        <f>'Group 4 Wireless'!F67</f>
        <v>3299</v>
      </c>
      <c r="G69" s="53">
        <f>'Group 4 Wireless'!G67</f>
        <v>2806</v>
      </c>
      <c r="H69" s="53">
        <f>'Group 4 Wireless'!H67</f>
        <v>3036</v>
      </c>
      <c r="I69" s="53">
        <f>'Group 4 Wireless'!I67</f>
        <v>3036</v>
      </c>
      <c r="J69" s="53">
        <f>'Group 4 Wireless'!J67</f>
        <v>2716</v>
      </c>
      <c r="K69" s="53">
        <f>'Group 4 Wireless'!K67</f>
        <v>3119</v>
      </c>
      <c r="L69" s="53">
        <f>'Group 4 Wireless'!L67</f>
        <v>2697</v>
      </c>
      <c r="M69" s="53">
        <f>'Group 4 Wireless'!M67</f>
        <v>2524</v>
      </c>
      <c r="N69" s="53">
        <f t="shared" ref="N69:N74" si="14">SUM(B69:M69)</f>
        <v>33752</v>
      </c>
    </row>
    <row r="70" spans="1:14" x14ac:dyDescent="0.2">
      <c r="A70" s="2" t="s">
        <v>10</v>
      </c>
      <c r="B70" s="53">
        <f>'Group 4 Wireless'!B68</f>
        <v>1170</v>
      </c>
      <c r="C70" s="53">
        <f>'Group 4 Wireless'!C68</f>
        <v>1015</v>
      </c>
      <c r="D70" s="53">
        <f>'Group 4 Wireless'!D68</f>
        <v>1082</v>
      </c>
      <c r="E70" s="53">
        <f>'Group 4 Wireless'!E68</f>
        <v>1071</v>
      </c>
      <c r="F70" s="53">
        <f>'Group 4 Wireless'!F68</f>
        <v>1246</v>
      </c>
      <c r="G70" s="53">
        <f>'Group 4 Wireless'!G68</f>
        <v>1129</v>
      </c>
      <c r="H70" s="53">
        <f>'Group 4 Wireless'!H68</f>
        <v>1190</v>
      </c>
      <c r="I70" s="53">
        <f>'Group 4 Wireless'!I68</f>
        <v>1164</v>
      </c>
      <c r="J70" s="53">
        <f>'Group 4 Wireless'!J68</f>
        <v>987</v>
      </c>
      <c r="K70" s="53">
        <f>'Group 4 Wireless'!K68</f>
        <v>1206</v>
      </c>
      <c r="L70" s="53">
        <f>'Group 4 Wireless'!L68</f>
        <v>1044</v>
      </c>
      <c r="M70" s="53">
        <f>'Group 4 Wireless'!M68</f>
        <v>1125</v>
      </c>
      <c r="N70" s="53">
        <f t="shared" si="14"/>
        <v>13429</v>
      </c>
    </row>
    <row r="71" spans="1:14" x14ac:dyDescent="0.2">
      <c r="A71" s="2" t="s">
        <v>1</v>
      </c>
      <c r="B71" s="53">
        <f>'Group 4 Wireless'!B69</f>
        <v>5716</v>
      </c>
      <c r="C71" s="53">
        <f>'Group 4 Wireless'!C69</f>
        <v>5511</v>
      </c>
      <c r="D71" s="53">
        <f>'Group 4 Wireless'!D69</f>
        <v>5982</v>
      </c>
      <c r="E71" s="53">
        <f>'Group 4 Wireless'!E69</f>
        <v>5932</v>
      </c>
      <c r="F71" s="53">
        <f>'Group 4 Wireless'!F69</f>
        <v>7250</v>
      </c>
      <c r="G71" s="53">
        <f>'Group 4 Wireless'!G69</f>
        <v>6017</v>
      </c>
      <c r="H71" s="53">
        <f>'Group 4 Wireless'!H69</f>
        <v>6968</v>
      </c>
      <c r="I71" s="53">
        <f>'Group 4 Wireless'!I69</f>
        <v>6817</v>
      </c>
      <c r="J71" s="53">
        <f>'Group 4 Wireless'!J69</f>
        <v>5921</v>
      </c>
      <c r="K71" s="53">
        <f>'Group 4 Wireless'!K69</f>
        <v>7074</v>
      </c>
      <c r="L71" s="53">
        <f>'Group 4 Wireless'!L69</f>
        <v>6042</v>
      </c>
      <c r="M71" s="53">
        <f>'Group 4 Wireless'!M69</f>
        <v>6254</v>
      </c>
      <c r="N71" s="53">
        <f t="shared" si="14"/>
        <v>75484</v>
      </c>
    </row>
    <row r="72" spans="1:14" x14ac:dyDescent="0.2">
      <c r="A72" s="2" t="s">
        <v>36</v>
      </c>
      <c r="B72" s="53">
        <f>'Group 4 Wireless'!B70</f>
        <v>370</v>
      </c>
      <c r="C72" s="53">
        <f>'Group 4 Wireless'!C70</f>
        <v>359</v>
      </c>
      <c r="D72" s="53">
        <f>'Group 4 Wireless'!D70</f>
        <v>350</v>
      </c>
      <c r="E72" s="53">
        <f>'Group 4 Wireless'!E70</f>
        <v>345</v>
      </c>
      <c r="F72" s="53">
        <f>'Group 4 Wireless'!F70</f>
        <v>365</v>
      </c>
      <c r="G72" s="53">
        <f>'Group 4 Wireless'!G70</f>
        <v>322</v>
      </c>
      <c r="H72" s="53">
        <f>'Group 4 Wireless'!H70</f>
        <v>399</v>
      </c>
      <c r="I72" s="53">
        <f>'Group 4 Wireless'!I70</f>
        <v>372</v>
      </c>
      <c r="J72" s="53">
        <f>'Group 4 Wireless'!J70</f>
        <v>331</v>
      </c>
      <c r="K72" s="53">
        <f>'Group 4 Wireless'!K70</f>
        <v>424</v>
      </c>
      <c r="L72" s="53">
        <f>'Group 4 Wireless'!L70</f>
        <v>372</v>
      </c>
      <c r="M72" s="53">
        <f>'Group 4 Wireless'!M70</f>
        <v>342</v>
      </c>
      <c r="N72" s="53">
        <f t="shared" si="14"/>
        <v>4351</v>
      </c>
    </row>
    <row r="73" spans="1:14" x14ac:dyDescent="0.2">
      <c r="A73" s="2" t="s">
        <v>2</v>
      </c>
      <c r="B73" s="53">
        <f>'Group 4 Wireless'!B71</f>
        <v>1294</v>
      </c>
      <c r="C73" s="53">
        <f>'Group 4 Wireless'!C71</f>
        <v>1218</v>
      </c>
      <c r="D73" s="53">
        <f>'Group 4 Wireless'!D71</f>
        <v>1293</v>
      </c>
      <c r="E73" s="53">
        <f>'Group 4 Wireless'!E71</f>
        <v>1299</v>
      </c>
      <c r="F73" s="53">
        <f>'Group 4 Wireless'!F71</f>
        <v>1533</v>
      </c>
      <c r="G73" s="53">
        <f>'Group 4 Wireless'!G71</f>
        <v>1397</v>
      </c>
      <c r="H73" s="53">
        <f>'Group 4 Wireless'!H71</f>
        <v>1714</v>
      </c>
      <c r="I73" s="53">
        <f>'Group 4 Wireless'!I71</f>
        <v>1646</v>
      </c>
      <c r="J73" s="53">
        <f>'Group 4 Wireless'!J71</f>
        <v>1379</v>
      </c>
      <c r="K73" s="53">
        <f>'Group 4 Wireless'!K71</f>
        <v>1574</v>
      </c>
      <c r="L73" s="53">
        <f>'Group 4 Wireless'!L71</f>
        <v>1377</v>
      </c>
      <c r="M73" s="53">
        <f>'Group 4 Wireless'!M71</f>
        <v>1266</v>
      </c>
      <c r="N73" s="53">
        <f t="shared" si="14"/>
        <v>16990</v>
      </c>
    </row>
    <row r="74" spans="1:14" x14ac:dyDescent="0.2">
      <c r="A74" s="2" t="s">
        <v>21</v>
      </c>
      <c r="B74" s="53">
        <f>'Group 4 Wireless'!B72</f>
        <v>156</v>
      </c>
      <c r="C74" s="53">
        <f>'Group 4 Wireless'!C72</f>
        <v>154</v>
      </c>
      <c r="D74" s="53">
        <f>'Group 4 Wireless'!D72</f>
        <v>128</v>
      </c>
      <c r="E74" s="53">
        <f>'Group 4 Wireless'!E72</f>
        <v>149</v>
      </c>
      <c r="F74" s="53">
        <f>'Group 4 Wireless'!F72</f>
        <v>168</v>
      </c>
      <c r="G74" s="53">
        <f>'Group 4 Wireless'!G72</f>
        <v>169</v>
      </c>
      <c r="H74" s="53">
        <f>'Group 4 Wireless'!H72</f>
        <v>200</v>
      </c>
      <c r="I74" s="53">
        <f>'Group 4 Wireless'!I72</f>
        <v>240</v>
      </c>
      <c r="J74" s="53">
        <f>'Group 4 Wireless'!J72</f>
        <v>176</v>
      </c>
      <c r="K74" s="53">
        <f>'Group 4 Wireless'!K72</f>
        <v>222</v>
      </c>
      <c r="L74" s="53">
        <f>'Group 4 Wireless'!L72</f>
        <v>200</v>
      </c>
      <c r="M74" s="53">
        <f>'Group 4 Wireless'!M72</f>
        <v>226</v>
      </c>
      <c r="N74" s="53">
        <f t="shared" si="14"/>
        <v>2188</v>
      </c>
    </row>
    <row r="75" spans="1:14" x14ac:dyDescent="0.2">
      <c r="A75" s="3" t="s">
        <v>12</v>
      </c>
      <c r="B75" s="53">
        <f t="shared" ref="B75:N75" si="15">SUM(B69:B74)</f>
        <v>11234</v>
      </c>
      <c r="C75" s="53">
        <f t="shared" si="15"/>
        <v>10750</v>
      </c>
      <c r="D75" s="53">
        <f t="shared" si="15"/>
        <v>11669</v>
      </c>
      <c r="E75" s="53">
        <f t="shared" si="15"/>
        <v>11460</v>
      </c>
      <c r="F75" s="53">
        <f t="shared" si="15"/>
        <v>13861</v>
      </c>
      <c r="G75" s="53">
        <f t="shared" si="15"/>
        <v>11840</v>
      </c>
      <c r="H75" s="53">
        <f t="shared" si="15"/>
        <v>13507</v>
      </c>
      <c r="I75" s="53">
        <f t="shared" si="15"/>
        <v>13275</v>
      </c>
      <c r="J75" s="53">
        <f t="shared" si="15"/>
        <v>11510</v>
      </c>
      <c r="K75" s="53">
        <f t="shared" si="15"/>
        <v>13619</v>
      </c>
      <c r="L75" s="53">
        <f t="shared" si="15"/>
        <v>11732</v>
      </c>
      <c r="M75" s="53">
        <f t="shared" si="15"/>
        <v>11737</v>
      </c>
      <c r="N75" s="53">
        <f t="shared" si="15"/>
        <v>146194</v>
      </c>
    </row>
    <row r="76" spans="1:14" x14ac:dyDescent="0.2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ht="11.25" customHeight="1" x14ac:dyDescent="0.2">
      <c r="A77" s="29" t="s">
        <v>27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s="50" customFormat="1" x14ac:dyDescent="0.2">
      <c r="A78" s="18" t="s">
        <v>5</v>
      </c>
      <c r="B78" s="49" t="s">
        <v>37</v>
      </c>
      <c r="C78" s="49" t="s">
        <v>38</v>
      </c>
      <c r="D78" s="49" t="s">
        <v>39</v>
      </c>
      <c r="E78" s="49" t="s">
        <v>40</v>
      </c>
      <c r="F78" s="49" t="s">
        <v>41</v>
      </c>
      <c r="G78" s="49" t="s">
        <v>42</v>
      </c>
      <c r="H78" s="49" t="s">
        <v>43</v>
      </c>
      <c r="I78" s="49" t="s">
        <v>44</v>
      </c>
      <c r="J78" s="49" t="s">
        <v>45</v>
      </c>
      <c r="K78" s="49" t="s">
        <v>46</v>
      </c>
      <c r="L78" s="49" t="s">
        <v>47</v>
      </c>
      <c r="M78" s="49" t="s">
        <v>48</v>
      </c>
      <c r="N78" s="49" t="s">
        <v>0</v>
      </c>
    </row>
    <row r="79" spans="1:14" x14ac:dyDescent="0.2">
      <c r="A79" s="5" t="s">
        <v>9</v>
      </c>
      <c r="B79" s="54">
        <f>'Group 6 Remotes'!B3</f>
        <v>131708.84</v>
      </c>
      <c r="C79" s="54">
        <f>'Group 6 Remotes'!C3</f>
        <v>127051.16</v>
      </c>
      <c r="D79" s="54">
        <f>'Group 6 Remotes'!D3</f>
        <v>133778.92000000001</v>
      </c>
      <c r="E79" s="54">
        <f>'Group 6 Remotes'!E3</f>
        <v>119029.6</v>
      </c>
      <c r="F79" s="54">
        <f>'Group 6 Remotes'!F3</f>
        <v>139601.01999999999</v>
      </c>
      <c r="G79" s="54">
        <f>'Group 6 Remotes'!G3</f>
        <v>120840.92</v>
      </c>
      <c r="H79" s="54">
        <f>'Group 6 Remotes'!H3</f>
        <v>128050</v>
      </c>
      <c r="I79" s="54">
        <f>'Group 6 Remotes'!I3</f>
        <v>132080</v>
      </c>
      <c r="J79" s="54">
        <f>'Group 6 Remotes'!J3</f>
        <v>118040</v>
      </c>
      <c r="K79" s="54">
        <f>'Group 6 Remotes'!K3</f>
        <v>144430</v>
      </c>
      <c r="L79" s="54">
        <f>'Group 6 Remotes'!L3</f>
        <v>119340</v>
      </c>
      <c r="M79" s="54">
        <f>'Group 6 Remotes'!M3</f>
        <v>119860</v>
      </c>
      <c r="N79" s="10">
        <f t="shared" ref="N79:N84" si="16">SUM(B79:M79)</f>
        <v>1533810.46</v>
      </c>
    </row>
    <row r="80" spans="1:14" x14ac:dyDescent="0.2">
      <c r="A80" s="5" t="s">
        <v>10</v>
      </c>
      <c r="B80" s="54">
        <f>'Group 6 Remotes'!B4</f>
        <v>51623.25</v>
      </c>
      <c r="C80" s="54">
        <f>'Group 6 Remotes'!C4</f>
        <v>48771.68</v>
      </c>
      <c r="D80" s="54">
        <f>'Group 6 Remotes'!D4</f>
        <v>52409.89</v>
      </c>
      <c r="E80" s="54">
        <f>'Group 6 Remotes'!E4</f>
        <v>47395.06</v>
      </c>
      <c r="F80" s="54">
        <f>'Group 6 Remotes'!F4</f>
        <v>54868.14</v>
      </c>
      <c r="G80" s="54">
        <f>'Group 6 Remotes'!G4</f>
        <v>62341.22</v>
      </c>
      <c r="H80" s="54">
        <f>'Group 6 Remotes'!H4</f>
        <v>70543.199999999997</v>
      </c>
      <c r="I80" s="54">
        <f>'Group 6 Remotes'!I4</f>
        <v>66887.600000000006</v>
      </c>
      <c r="J80" s="54">
        <f>'Group 6 Remotes'!J4</f>
        <v>58193.2</v>
      </c>
      <c r="K80" s="54">
        <f>'Group 6 Remotes'!K4</f>
        <v>71333.600000000006</v>
      </c>
      <c r="L80" s="54">
        <f>'Group 6 Remotes'!L4</f>
        <v>58489.599999999999</v>
      </c>
      <c r="M80" s="54">
        <f>'Group 6 Remotes'!M4</f>
        <v>65405.599999999999</v>
      </c>
      <c r="N80" s="10">
        <f t="shared" si="16"/>
        <v>708262.04</v>
      </c>
    </row>
    <row r="81" spans="1:15" x14ac:dyDescent="0.2">
      <c r="A81" s="2" t="s">
        <v>1</v>
      </c>
      <c r="B81" s="54">
        <f>'Group 6 Remotes'!B5</f>
        <v>248193</v>
      </c>
      <c r="C81" s="54">
        <f>'Group 6 Remotes'!C5</f>
        <v>241879.5</v>
      </c>
      <c r="D81" s="54">
        <f>'Group 6 Remotes'!D5</f>
        <v>245916</v>
      </c>
      <c r="E81" s="54">
        <f>'Group 6 Remotes'!E5</f>
        <v>235462.5</v>
      </c>
      <c r="F81" s="54">
        <f>'Group 6 Remotes'!F5</f>
        <v>293008.5</v>
      </c>
      <c r="G81" s="54">
        <f>'Group 6 Remotes'!G5</f>
        <v>249228</v>
      </c>
      <c r="H81" s="54">
        <f>'Group 6 Remotes'!H5</f>
        <v>266864</v>
      </c>
      <c r="I81" s="54">
        <f>'Group 6 Remotes'!I5</f>
        <v>260000</v>
      </c>
      <c r="J81" s="54">
        <f>'Group 6 Remotes'!J5</f>
        <v>226616</v>
      </c>
      <c r="K81" s="54">
        <f>'Group 6 Remotes'!K5</f>
        <v>270504</v>
      </c>
      <c r="L81" s="54">
        <f>'Group 6 Remotes'!L5</f>
        <v>222664</v>
      </c>
      <c r="M81" s="54">
        <f>'Group 6 Remotes'!M5</f>
        <v>233688</v>
      </c>
      <c r="N81" s="10">
        <f t="shared" si="16"/>
        <v>2994023.5</v>
      </c>
    </row>
    <row r="82" spans="1:15" x14ac:dyDescent="0.2">
      <c r="A82" s="2" t="s">
        <v>36</v>
      </c>
      <c r="B82" s="54">
        <f>'Group 6 Remotes'!B6</f>
        <v>28148.12</v>
      </c>
      <c r="C82" s="54">
        <f>'Group 6 Remotes'!C6</f>
        <v>26083.200000000001</v>
      </c>
      <c r="D82" s="54">
        <f>'Group 6 Remotes'!D6</f>
        <v>21844.68</v>
      </c>
      <c r="E82" s="54">
        <f>'Group 6 Remotes'!E6</f>
        <v>23366.2</v>
      </c>
      <c r="F82" s="54">
        <f>'Group 6 Remotes'!F6</f>
        <v>27278.68</v>
      </c>
      <c r="G82" s="54">
        <f>'Group 6 Remotes'!G6</f>
        <v>20866.560000000001</v>
      </c>
      <c r="H82" s="54">
        <f>'Group 6 Remotes'!H6</f>
        <v>31995.599999999999</v>
      </c>
      <c r="I82" s="54">
        <f>'Group 6 Remotes'!I6</f>
        <v>30357.599999999999</v>
      </c>
      <c r="J82" s="54">
        <f>'Group 6 Remotes'!J6</f>
        <v>30685.200000000001</v>
      </c>
      <c r="K82" s="54">
        <f>'Group 6 Remotes'!K6</f>
        <v>35817.599999999999</v>
      </c>
      <c r="L82" s="54">
        <f>'Group 6 Remotes'!L6</f>
        <v>31558.799999999999</v>
      </c>
      <c r="M82" s="54">
        <f>'Group 6 Remotes'!M6</f>
        <v>35271.599999999999</v>
      </c>
      <c r="N82" s="10">
        <f t="shared" si="16"/>
        <v>343273.83999999997</v>
      </c>
    </row>
    <row r="83" spans="1:15" x14ac:dyDescent="0.2">
      <c r="A83" s="2" t="s">
        <v>2</v>
      </c>
      <c r="B83" s="54">
        <f>'Group 6 Remotes'!B7</f>
        <v>161493.53</v>
      </c>
      <c r="C83" s="54">
        <f>'Group 6 Remotes'!C7</f>
        <v>146877.4</v>
      </c>
      <c r="D83" s="54">
        <f>'Group 6 Remotes'!D7</f>
        <v>157213.57999999999</v>
      </c>
      <c r="E83" s="54">
        <f>'Group 6 Remotes'!E7</f>
        <v>147957.92000000001</v>
      </c>
      <c r="F83" s="54">
        <f>'Group 6 Remotes'!F7</f>
        <v>187040.46</v>
      </c>
      <c r="G83" s="54">
        <f>'Group 6 Remotes'!G7</f>
        <v>156972.49</v>
      </c>
      <c r="H83" s="54">
        <f>'Group 6 Remotes'!H7</f>
        <v>168357.28</v>
      </c>
      <c r="I83" s="54">
        <f>'Group 6 Remotes'!I7</f>
        <v>176637.76</v>
      </c>
      <c r="J83" s="54">
        <f>'Group 6 Remotes'!J7</f>
        <v>150889.44</v>
      </c>
      <c r="K83" s="54">
        <f>'Group 6 Remotes'!K7</f>
        <v>185654.56</v>
      </c>
      <c r="L83" s="54">
        <f>'Group 6 Remotes'!L7</f>
        <v>159060.72</v>
      </c>
      <c r="M83" s="54">
        <f>'Group 6 Remotes'!M7</f>
        <v>156170.56</v>
      </c>
      <c r="N83" s="10">
        <f t="shared" si="16"/>
        <v>1954325.7</v>
      </c>
    </row>
    <row r="84" spans="1:15" x14ac:dyDescent="0.2">
      <c r="A84" s="2" t="s">
        <v>21</v>
      </c>
      <c r="B84" s="54">
        <f>'Group 6 Remotes'!B8</f>
        <v>14783.94</v>
      </c>
      <c r="C84" s="54">
        <f>'Group 6 Remotes'!C8</f>
        <v>15212.46</v>
      </c>
      <c r="D84" s="54">
        <f>'Group 6 Remotes'!D8</f>
        <v>14855.36</v>
      </c>
      <c r="E84" s="54">
        <f>'Group 6 Remotes'!E8</f>
        <v>15283.88</v>
      </c>
      <c r="F84" s="54">
        <f>'Group 6 Remotes'!F8</f>
        <v>13855.48</v>
      </c>
      <c r="G84" s="54">
        <f>'Group 6 Remotes'!G8</f>
        <v>12712.76</v>
      </c>
      <c r="H84" s="54">
        <f>'Group 6 Remotes'!H8</f>
        <v>14423.76</v>
      </c>
      <c r="I84" s="54">
        <f>'Group 6 Remotes'!I8</f>
        <v>13993.2</v>
      </c>
      <c r="J84" s="54">
        <f>'Group 6 Remotes'!J8</f>
        <v>10189.92</v>
      </c>
      <c r="K84" s="54">
        <f>'Group 6 Remotes'!K8</f>
        <v>14136.72</v>
      </c>
      <c r="L84" s="54">
        <f>'Group 6 Remotes'!L8</f>
        <v>13060.32</v>
      </c>
      <c r="M84" s="54">
        <f>'Group 6 Remotes'!M8</f>
        <v>12845.04</v>
      </c>
      <c r="N84" s="10">
        <f t="shared" si="16"/>
        <v>165352.84</v>
      </c>
      <c r="O84" s="52"/>
    </row>
    <row r="85" spans="1:15" x14ac:dyDescent="0.2">
      <c r="A85" s="3" t="s">
        <v>6</v>
      </c>
      <c r="B85" s="10">
        <f t="shared" ref="B85:N85" si="17">SUM(B79:B84)</f>
        <v>635950.67999999993</v>
      </c>
      <c r="C85" s="24">
        <f t="shared" si="17"/>
        <v>605875.39999999991</v>
      </c>
      <c r="D85" s="24">
        <f t="shared" si="17"/>
        <v>626018.42999999993</v>
      </c>
      <c r="E85" s="24">
        <f t="shared" si="17"/>
        <v>588495.16</v>
      </c>
      <c r="F85" s="24">
        <f t="shared" si="17"/>
        <v>715652.27999999991</v>
      </c>
      <c r="G85" s="24">
        <f t="shared" si="17"/>
        <v>622961.94999999995</v>
      </c>
      <c r="H85" s="24">
        <f t="shared" si="17"/>
        <v>680233.84</v>
      </c>
      <c r="I85" s="24">
        <f t="shared" si="17"/>
        <v>679956.15999999992</v>
      </c>
      <c r="J85" s="24">
        <f t="shared" si="17"/>
        <v>594613.76000000013</v>
      </c>
      <c r="K85" s="24">
        <f t="shared" si="17"/>
        <v>721876.47999999998</v>
      </c>
      <c r="L85" s="24">
        <f t="shared" si="17"/>
        <v>604173.43999999994</v>
      </c>
      <c r="M85" s="24">
        <f t="shared" si="17"/>
        <v>623240.80000000005</v>
      </c>
      <c r="N85" s="10">
        <f t="shared" si="17"/>
        <v>7699048.3799999999</v>
      </c>
    </row>
    <row r="86" spans="1:15" ht="12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5" x14ac:dyDescent="0.2">
      <c r="A87" s="16" t="s">
        <v>28</v>
      </c>
      <c r="B87" s="49" t="s">
        <v>37</v>
      </c>
      <c r="C87" s="49" t="s">
        <v>38</v>
      </c>
      <c r="D87" s="49" t="s">
        <v>39</v>
      </c>
      <c r="E87" s="49" t="s">
        <v>40</v>
      </c>
      <c r="F87" s="49" t="s">
        <v>41</v>
      </c>
      <c r="G87" s="49" t="s">
        <v>42</v>
      </c>
      <c r="H87" s="49" t="s">
        <v>43</v>
      </c>
      <c r="I87" s="49" t="s">
        <v>44</v>
      </c>
      <c r="J87" s="49" t="s">
        <v>45</v>
      </c>
      <c r="K87" s="49" t="s">
        <v>46</v>
      </c>
      <c r="L87" s="49" t="s">
        <v>47</v>
      </c>
      <c r="M87" s="49" t="s">
        <v>48</v>
      </c>
      <c r="N87" s="49" t="s">
        <v>0</v>
      </c>
    </row>
    <row r="88" spans="1:15" x14ac:dyDescent="0.2">
      <c r="A88" s="4" t="s">
        <v>9</v>
      </c>
      <c r="B88" s="55">
        <f>'Group 6 Remotes'!B22</f>
        <v>1014</v>
      </c>
      <c r="C88" s="55">
        <f>'Group 6 Remotes'!C22</f>
        <v>975</v>
      </c>
      <c r="D88" s="55">
        <f>'Group 6 Remotes'!D22</f>
        <v>1030</v>
      </c>
      <c r="E88" s="55">
        <f>'Group 6 Remotes'!E22</f>
        <v>918</v>
      </c>
      <c r="F88" s="55">
        <f>'Group 6 Remotes'!F22</f>
        <v>1077</v>
      </c>
      <c r="G88" s="55">
        <f>'Group 6 Remotes'!G22</f>
        <v>932</v>
      </c>
      <c r="H88" s="55">
        <f>'Group 6 Remotes'!H22</f>
        <v>980</v>
      </c>
      <c r="I88" s="55">
        <f>'Group 6 Remotes'!I22</f>
        <v>1012</v>
      </c>
      <c r="J88" s="55">
        <f>'Group 6 Remotes'!J22</f>
        <v>907</v>
      </c>
      <c r="K88" s="55">
        <f>'Group 6 Remotes'!K22</f>
        <v>1109</v>
      </c>
      <c r="L88" s="55">
        <f>'Group 6 Remotes'!L22</f>
        <v>916</v>
      </c>
      <c r="M88" s="55">
        <f>'Group 6 Remotes'!M22</f>
        <v>918</v>
      </c>
      <c r="N88" s="9">
        <f t="shared" ref="N88:N93" si="18">SUM(B88:M88)</f>
        <v>11788</v>
      </c>
    </row>
    <row r="89" spans="1:15" x14ac:dyDescent="0.2">
      <c r="A89" s="4" t="s">
        <v>10</v>
      </c>
      <c r="B89" s="55">
        <f>'Group 6 Remotes'!B23</f>
        <v>520</v>
      </c>
      <c r="C89" s="55">
        <f>'Group 6 Remotes'!C23</f>
        <v>495</v>
      </c>
      <c r="D89" s="55">
        <f>'Group 6 Remotes'!D23</f>
        <v>529</v>
      </c>
      <c r="E89" s="55">
        <f>'Group 6 Remotes'!E23</f>
        <v>478</v>
      </c>
      <c r="F89" s="55">
        <f>'Group 6 Remotes'!F23</f>
        <v>554</v>
      </c>
      <c r="G89" s="55">
        <f>'Group 6 Remotes'!G23</f>
        <v>632</v>
      </c>
      <c r="H89" s="55">
        <f>'Group 6 Remotes'!H23</f>
        <v>710</v>
      </c>
      <c r="I89" s="55">
        <f>'Group 6 Remotes'!I23</f>
        <v>672</v>
      </c>
      <c r="J89" s="55">
        <f>'Group 6 Remotes'!J23</f>
        <v>587</v>
      </c>
      <c r="K89" s="55">
        <f>'Group 6 Remotes'!K23</f>
        <v>713</v>
      </c>
      <c r="L89" s="55">
        <f>'Group 6 Remotes'!L23</f>
        <v>586</v>
      </c>
      <c r="M89" s="55">
        <f>'Group 6 Remotes'!M23</f>
        <v>657</v>
      </c>
      <c r="N89" s="9">
        <f t="shared" si="18"/>
        <v>7133</v>
      </c>
    </row>
    <row r="90" spans="1:15" x14ac:dyDescent="0.2">
      <c r="A90" s="5" t="s">
        <v>1</v>
      </c>
      <c r="B90" s="55">
        <f>'Group 6 Remotes'!B24</f>
        <v>2385</v>
      </c>
      <c r="C90" s="55">
        <f>'Group 6 Remotes'!C24</f>
        <v>2323</v>
      </c>
      <c r="D90" s="55">
        <f>'Group 6 Remotes'!D24</f>
        <v>2369</v>
      </c>
      <c r="E90" s="55">
        <f>'Group 6 Remotes'!E24</f>
        <v>2267</v>
      </c>
      <c r="F90" s="55">
        <f>'Group 6 Remotes'!F24</f>
        <v>2823</v>
      </c>
      <c r="G90" s="55">
        <f>'Group 6 Remotes'!G24</f>
        <v>2400</v>
      </c>
      <c r="H90" s="55">
        <f>'Group 6 Remotes'!H24</f>
        <v>2559</v>
      </c>
      <c r="I90" s="55">
        <f>'Group 6 Remotes'!I24</f>
        <v>2495</v>
      </c>
      <c r="J90" s="55">
        <f>'Group 6 Remotes'!J24</f>
        <v>2176</v>
      </c>
      <c r="K90" s="55">
        <f>'Group 6 Remotes'!K24</f>
        <v>2589</v>
      </c>
      <c r="L90" s="55">
        <f>'Group 6 Remotes'!L24</f>
        <v>2134</v>
      </c>
      <c r="M90" s="55">
        <f>'Group 6 Remotes'!M24</f>
        <v>2236</v>
      </c>
      <c r="N90" s="9">
        <f t="shared" si="18"/>
        <v>28756</v>
      </c>
    </row>
    <row r="91" spans="1:15" x14ac:dyDescent="0.2">
      <c r="A91" s="5" t="s">
        <v>36</v>
      </c>
      <c r="B91" s="55">
        <f>'Group 6 Remotes'!B25</f>
        <v>259</v>
      </c>
      <c r="C91" s="55">
        <f>'Group 6 Remotes'!C25</f>
        <v>238</v>
      </c>
      <c r="D91" s="55">
        <f>'Group 6 Remotes'!D25</f>
        <v>201</v>
      </c>
      <c r="E91" s="55">
        <f>'Group 6 Remotes'!E25</f>
        <v>213</v>
      </c>
      <c r="F91" s="55">
        <f>'Group 6 Remotes'!F25</f>
        <v>250</v>
      </c>
      <c r="G91" s="55">
        <f>'Group 6 Remotes'!G25</f>
        <v>189</v>
      </c>
      <c r="H91" s="55">
        <f>'Group 6 Remotes'!H25</f>
        <v>291</v>
      </c>
      <c r="I91" s="55">
        <f>'Group 6 Remotes'!I25</f>
        <v>276</v>
      </c>
      <c r="J91" s="55">
        <f>'Group 6 Remotes'!J25</f>
        <v>280</v>
      </c>
      <c r="K91" s="55">
        <f>'Group 6 Remotes'!K25</f>
        <v>327</v>
      </c>
      <c r="L91" s="55">
        <f>'Group 6 Remotes'!L25</f>
        <v>285</v>
      </c>
      <c r="M91" s="55">
        <f>'Group 6 Remotes'!M25</f>
        <v>323</v>
      </c>
      <c r="N91" s="9">
        <f t="shared" si="18"/>
        <v>3132</v>
      </c>
    </row>
    <row r="92" spans="1:15" x14ac:dyDescent="0.2">
      <c r="A92" s="5" t="s">
        <v>2</v>
      </c>
      <c r="B92" s="55">
        <f>'Group 6 Remotes'!B26</f>
        <v>1385</v>
      </c>
      <c r="C92" s="55">
        <f>'Group 6 Remotes'!C26</f>
        <v>1254</v>
      </c>
      <c r="D92" s="55">
        <f>'Group 6 Remotes'!D26</f>
        <v>1348</v>
      </c>
      <c r="E92" s="55">
        <f>'Group 6 Remotes'!E26</f>
        <v>1264</v>
      </c>
      <c r="F92" s="55">
        <f>'Group 6 Remotes'!F26</f>
        <v>1592</v>
      </c>
      <c r="G92" s="55">
        <f>'Group 6 Remotes'!G26</f>
        <v>1340</v>
      </c>
      <c r="H92" s="55">
        <f>'Group 6 Remotes'!H26</f>
        <v>1430</v>
      </c>
      <c r="I92" s="55">
        <f>'Group 6 Remotes'!I26</f>
        <v>1493</v>
      </c>
      <c r="J92" s="55">
        <f>'Group 6 Remotes'!J26</f>
        <v>1273</v>
      </c>
      <c r="K92" s="55">
        <f>'Group 6 Remotes'!K26</f>
        <v>1578</v>
      </c>
      <c r="L92" s="55">
        <f>'Group 6 Remotes'!L26</f>
        <v>1347</v>
      </c>
      <c r="M92" s="55">
        <f>'Group 6 Remotes'!M26</f>
        <v>1324</v>
      </c>
      <c r="N92" s="9">
        <f t="shared" si="18"/>
        <v>16628</v>
      </c>
    </row>
    <row r="93" spans="1:15" x14ac:dyDescent="0.2">
      <c r="A93" s="5" t="s">
        <v>21</v>
      </c>
      <c r="B93" s="55">
        <f>'Group 6 Remotes'!B27</f>
        <v>206</v>
      </c>
      <c r="C93" s="55">
        <f>'Group 6 Remotes'!C27</f>
        <v>213</v>
      </c>
      <c r="D93" s="55">
        <f>'Group 6 Remotes'!D27</f>
        <v>204</v>
      </c>
      <c r="E93" s="55">
        <f>'Group 6 Remotes'!E27</f>
        <v>212</v>
      </c>
      <c r="F93" s="55">
        <f>'Group 6 Remotes'!F27</f>
        <v>194</v>
      </c>
      <c r="G93" s="55">
        <f>'Group 6 Remotes'!G27</f>
        <v>177</v>
      </c>
      <c r="H93" s="55">
        <f>'Group 6 Remotes'!H27</f>
        <v>201</v>
      </c>
      <c r="I93" s="55">
        <f>'Group 6 Remotes'!I27</f>
        <v>193</v>
      </c>
      <c r="J93" s="55">
        <f>'Group 6 Remotes'!J27</f>
        <v>142</v>
      </c>
      <c r="K93" s="55">
        <f>'Group 6 Remotes'!K27</f>
        <v>194</v>
      </c>
      <c r="L93" s="55">
        <f>'Group 6 Remotes'!L27</f>
        <v>182</v>
      </c>
      <c r="M93" s="55">
        <f>'Group 6 Remotes'!M27</f>
        <v>178</v>
      </c>
      <c r="N93" s="9">
        <f t="shared" si="18"/>
        <v>2296</v>
      </c>
    </row>
    <row r="94" spans="1:15" x14ac:dyDescent="0.2">
      <c r="A94" s="6" t="s">
        <v>8</v>
      </c>
      <c r="B94" s="9">
        <f t="shared" ref="B94:N94" si="19">SUM(B88:B93)</f>
        <v>5769</v>
      </c>
      <c r="C94" s="9">
        <f t="shared" si="19"/>
        <v>5498</v>
      </c>
      <c r="D94" s="9">
        <f t="shared" si="19"/>
        <v>5681</v>
      </c>
      <c r="E94" s="9">
        <f t="shared" si="19"/>
        <v>5352</v>
      </c>
      <c r="F94" s="9">
        <f t="shared" si="19"/>
        <v>6490</v>
      </c>
      <c r="G94" s="9">
        <f t="shared" si="19"/>
        <v>5670</v>
      </c>
      <c r="H94" s="9">
        <f t="shared" si="19"/>
        <v>6171</v>
      </c>
      <c r="I94" s="9">
        <f t="shared" si="19"/>
        <v>6141</v>
      </c>
      <c r="J94" s="9">
        <f t="shared" si="19"/>
        <v>5365</v>
      </c>
      <c r="K94" s="9">
        <f t="shared" si="19"/>
        <v>6510</v>
      </c>
      <c r="L94" s="9">
        <f t="shared" si="19"/>
        <v>5450</v>
      </c>
      <c r="M94" s="9">
        <f t="shared" si="19"/>
        <v>5636</v>
      </c>
      <c r="N94" s="9">
        <f t="shared" si="19"/>
        <v>69733</v>
      </c>
    </row>
    <row r="95" spans="1:15" ht="14.25" customHeight="1" x14ac:dyDescent="0.2">
      <c r="A95" s="56"/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6"/>
    </row>
    <row r="96" spans="1:15" ht="51" x14ac:dyDescent="0.2">
      <c r="A96" s="58" t="s">
        <v>30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60"/>
    </row>
    <row r="97" spans="1:15" s="50" customFormat="1" x14ac:dyDescent="0.2">
      <c r="A97" s="17" t="s">
        <v>5</v>
      </c>
      <c r="B97" s="49" t="s">
        <v>37</v>
      </c>
      <c r="C97" s="49" t="s">
        <v>38</v>
      </c>
      <c r="D97" s="49" t="s">
        <v>39</v>
      </c>
      <c r="E97" s="49" t="s">
        <v>40</v>
      </c>
      <c r="F97" s="49" t="s">
        <v>41</v>
      </c>
      <c r="G97" s="49" t="s">
        <v>42</v>
      </c>
      <c r="H97" s="49" t="s">
        <v>43</v>
      </c>
      <c r="I97" s="49" t="s">
        <v>44</v>
      </c>
      <c r="J97" s="49" t="s">
        <v>45</v>
      </c>
      <c r="K97" s="49" t="s">
        <v>46</v>
      </c>
      <c r="L97" s="49" t="s">
        <v>47</v>
      </c>
      <c r="M97" s="49" t="s">
        <v>48</v>
      </c>
      <c r="N97" s="49" t="s">
        <v>0</v>
      </c>
    </row>
    <row r="98" spans="1:15" s="50" customFormat="1" x14ac:dyDescent="0.2">
      <c r="A98" s="15" t="s">
        <v>1</v>
      </c>
      <c r="B98" s="61">
        <f>'Group 7 CROS'!B3</f>
        <v>213003</v>
      </c>
      <c r="C98" s="61">
        <f>'Group 7 CROS'!C3</f>
        <v>206793</v>
      </c>
      <c r="D98" s="61">
        <f>'Group 7 CROS'!D3</f>
        <v>206482.5</v>
      </c>
      <c r="E98" s="61">
        <f>'Group 7 CROS'!E3</f>
        <v>206482.5</v>
      </c>
      <c r="F98" s="61">
        <f>'Group 7 CROS'!F3</f>
        <v>246537</v>
      </c>
      <c r="G98" s="61">
        <f>'Group 7 CROS'!G3</f>
        <v>203067</v>
      </c>
      <c r="H98" s="61">
        <f>'Group 7 CROS'!H3</f>
        <v>240552</v>
      </c>
      <c r="I98" s="61">
        <f>'Group 7 CROS'!I3</f>
        <v>250224</v>
      </c>
      <c r="J98" s="61">
        <f>'Group 7 CROS'!J3</f>
        <v>213096</v>
      </c>
      <c r="K98" s="61">
        <f>'Group 7 CROS'!K3</f>
        <v>255840</v>
      </c>
      <c r="L98" s="61">
        <f>'Group 7 CROS'!L3</f>
        <v>216528</v>
      </c>
      <c r="M98" s="61">
        <f>'Group 7 CROS'!M3</f>
        <v>227760</v>
      </c>
      <c r="N98" s="61">
        <f>SUM(B98:M98)</f>
        <v>2686365</v>
      </c>
    </row>
    <row r="99" spans="1:15" s="50" customFormat="1" x14ac:dyDescent="0.2">
      <c r="A99" s="15" t="s">
        <v>36</v>
      </c>
      <c r="B99" s="61">
        <f>'Group 7 CROS'!B4</f>
        <v>15548</v>
      </c>
      <c r="C99" s="61">
        <f>'Group 7 CROS'!C4</f>
        <v>14651</v>
      </c>
      <c r="D99" s="61">
        <f>'Group 7 CROS'!D4</f>
        <v>18239</v>
      </c>
      <c r="E99" s="61">
        <f>'Group 7 CROS'!E4</f>
        <v>12558</v>
      </c>
      <c r="F99" s="61">
        <f>'Group 7 CROS'!F4</f>
        <v>16744</v>
      </c>
      <c r="G99" s="61">
        <f>'Group 7 CROS'!G4</f>
        <v>10166</v>
      </c>
      <c r="H99" s="61">
        <f>'Group 7 CROS'!H4</f>
        <v>14721.56</v>
      </c>
      <c r="I99" s="61">
        <f>'Group 7 CROS'!I4</f>
        <v>22833.439999999999</v>
      </c>
      <c r="J99" s="61">
        <f>'Group 7 CROS'!J4</f>
        <v>12918.92</v>
      </c>
      <c r="K99" s="61">
        <f>'Group 7 CROS'!K4</f>
        <v>20429.82</v>
      </c>
      <c r="L99" s="61">
        <f>'Group 7 CROS'!L4</f>
        <v>13519.8</v>
      </c>
      <c r="M99" s="61">
        <f>'Group 7 CROS'!M4</f>
        <v>16524.2</v>
      </c>
      <c r="N99" s="61">
        <f>SUM(B99:M99)</f>
        <v>188853.74000000002</v>
      </c>
    </row>
    <row r="100" spans="1:15" s="50" customFormat="1" x14ac:dyDescent="0.2">
      <c r="A100" s="15" t="s">
        <v>2</v>
      </c>
      <c r="B100" s="61">
        <f>'Group 7 CROS'!B5</f>
        <v>23287.5</v>
      </c>
      <c r="C100" s="61">
        <f>'Group 7 CROS'!C5</f>
        <v>28255.5</v>
      </c>
      <c r="D100" s="61">
        <f>'Group 7 CROS'!D5</f>
        <v>19251</v>
      </c>
      <c r="E100" s="61">
        <f>'Group 7 CROS'!E5</f>
        <v>25150.5</v>
      </c>
      <c r="F100" s="61">
        <f>'Group 7 CROS'!F5</f>
        <v>26392.5</v>
      </c>
      <c r="G100" s="61">
        <f>'Group 7 CROS'!G5</f>
        <v>28566</v>
      </c>
      <c r="H100" s="61">
        <f>'Group 7 CROS'!H5</f>
        <v>26832</v>
      </c>
      <c r="I100" s="61">
        <f>'Group 7 CROS'!I5</f>
        <v>23400</v>
      </c>
      <c r="J100" s="61">
        <f>'Group 7 CROS'!J5</f>
        <v>21840</v>
      </c>
      <c r="K100" s="61">
        <f>'Group 7 CROS'!K5</f>
        <v>24336</v>
      </c>
      <c r="L100" s="61">
        <f>'Group 7 CROS'!L5</f>
        <v>19968</v>
      </c>
      <c r="M100" s="61">
        <f>'Group 7 CROS'!M5</f>
        <v>25896</v>
      </c>
      <c r="N100" s="61">
        <f>SUM(B100:M100)</f>
        <v>293175</v>
      </c>
    </row>
    <row r="101" spans="1:15" x14ac:dyDescent="0.2">
      <c r="A101" s="2" t="s">
        <v>21</v>
      </c>
      <c r="B101" s="61">
        <f>'Group 7 CROS'!B6</f>
        <v>2121.8200000000002</v>
      </c>
      <c r="C101" s="61">
        <f>'Group 7 CROS'!C6</f>
        <v>1392.13</v>
      </c>
      <c r="D101" s="61">
        <f>'Group 7 CROS'!D6</f>
        <v>1640.53</v>
      </c>
      <c r="E101" s="61">
        <f>'Group 7 CROS'!E6</f>
        <v>1604.3</v>
      </c>
      <c r="F101" s="61">
        <f>'Group 7 CROS'!F6</f>
        <v>2246.02</v>
      </c>
      <c r="G101" s="61">
        <f>'Group 7 CROS'!G6</f>
        <v>1578.43</v>
      </c>
      <c r="H101" s="61">
        <f>'Group 7 CROS'!H6</f>
        <v>1482</v>
      </c>
      <c r="I101" s="61">
        <f>'Group 7 CROS'!I6</f>
        <v>1679.6</v>
      </c>
      <c r="J101" s="61">
        <f>'Group 7 CROS'!J6</f>
        <v>790.4</v>
      </c>
      <c r="K101" s="61">
        <f>'Group 7 CROS'!K6</f>
        <v>1284.4000000000001</v>
      </c>
      <c r="L101" s="61">
        <f>'Group 7 CROS'!L6</f>
        <v>988</v>
      </c>
      <c r="M101" s="61">
        <f>'Group 7 CROS'!M6</f>
        <v>2173.6</v>
      </c>
      <c r="N101" s="61">
        <f>SUM(B101:M101)</f>
        <v>18981.23</v>
      </c>
    </row>
    <row r="102" spans="1:15" x14ac:dyDescent="0.2">
      <c r="A102" s="3" t="s">
        <v>6</v>
      </c>
      <c r="B102" s="61">
        <f>'Group 7 CROS'!B7</f>
        <v>253960.32000000001</v>
      </c>
      <c r="C102" s="61">
        <f t="shared" ref="C102:N102" si="20">SUM(C98:C101)</f>
        <v>251091.63</v>
      </c>
      <c r="D102" s="61">
        <f t="shared" si="20"/>
        <v>245613.03</v>
      </c>
      <c r="E102" s="61">
        <f t="shared" si="20"/>
        <v>245795.3</v>
      </c>
      <c r="F102" s="61">
        <f t="shared" si="20"/>
        <v>291919.52</v>
      </c>
      <c r="G102" s="61">
        <f t="shared" si="20"/>
        <v>243377.43</v>
      </c>
      <c r="H102" s="61">
        <f t="shared" si="20"/>
        <v>283587.56</v>
      </c>
      <c r="I102" s="61">
        <f t="shared" si="20"/>
        <v>298137.03999999998</v>
      </c>
      <c r="J102" s="61">
        <f t="shared" si="20"/>
        <v>248645.32</v>
      </c>
      <c r="K102" s="61">
        <f t="shared" si="20"/>
        <v>301890.22000000003</v>
      </c>
      <c r="L102" s="61">
        <f t="shared" si="20"/>
        <v>251003.8</v>
      </c>
      <c r="M102" s="61">
        <f t="shared" si="20"/>
        <v>272353.8</v>
      </c>
      <c r="N102" s="61">
        <f t="shared" si="20"/>
        <v>3187374.97</v>
      </c>
      <c r="O102" s="52"/>
    </row>
    <row r="103" spans="1:15" ht="12" customHeight="1" x14ac:dyDescent="0.2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8"/>
    </row>
    <row r="104" spans="1:15" ht="12" customHeight="1" x14ac:dyDescent="0.2">
      <c r="A104" s="16" t="s">
        <v>28</v>
      </c>
      <c r="B104" s="49" t="s">
        <v>37</v>
      </c>
      <c r="C104" s="49" t="s">
        <v>38</v>
      </c>
      <c r="D104" s="49" t="s">
        <v>39</v>
      </c>
      <c r="E104" s="49" t="s">
        <v>40</v>
      </c>
      <c r="F104" s="49" t="s">
        <v>41</v>
      </c>
      <c r="G104" s="49" t="s">
        <v>42</v>
      </c>
      <c r="H104" s="49" t="s">
        <v>43</v>
      </c>
      <c r="I104" s="49" t="s">
        <v>44</v>
      </c>
      <c r="J104" s="49" t="s">
        <v>45</v>
      </c>
      <c r="K104" s="49" t="s">
        <v>46</v>
      </c>
      <c r="L104" s="49" t="s">
        <v>47</v>
      </c>
      <c r="M104" s="49" t="s">
        <v>48</v>
      </c>
      <c r="N104" s="49" t="s">
        <v>0</v>
      </c>
    </row>
    <row r="105" spans="1:15" x14ac:dyDescent="0.2">
      <c r="A105" s="2" t="s">
        <v>1</v>
      </c>
      <c r="B105" s="62">
        <f>'Group 7 CROS'!B17</f>
        <v>685</v>
      </c>
      <c r="C105" s="62">
        <f>'Group 7 CROS'!C17</f>
        <v>665</v>
      </c>
      <c r="D105" s="62">
        <f>'Group 7 CROS'!D17</f>
        <v>664</v>
      </c>
      <c r="E105" s="62">
        <f>'Group 7 CROS'!E17</f>
        <v>663</v>
      </c>
      <c r="F105" s="62">
        <f>'Group 7 CROS'!F17</f>
        <v>791</v>
      </c>
      <c r="G105" s="62">
        <f>'Group 7 CROS'!G17</f>
        <v>651</v>
      </c>
      <c r="H105" s="62">
        <f>'Group 7 CROS'!H17</f>
        <v>768</v>
      </c>
      <c r="I105" s="62">
        <f>'Group 7 CROS'!I17</f>
        <v>801</v>
      </c>
      <c r="J105" s="62">
        <f>'Group 7 CROS'!J17</f>
        <v>683</v>
      </c>
      <c r="K105" s="62">
        <f>'Group 7 CROS'!K17</f>
        <v>817</v>
      </c>
      <c r="L105" s="62">
        <f>'Group 7 CROS'!L17</f>
        <v>694</v>
      </c>
      <c r="M105" s="62">
        <f>'Group 7 CROS'!M17</f>
        <v>729</v>
      </c>
      <c r="N105" s="62">
        <f>SUM(B105:M105)</f>
        <v>8611</v>
      </c>
    </row>
    <row r="106" spans="1:15" x14ac:dyDescent="0.2">
      <c r="A106" s="2" t="s">
        <v>36</v>
      </c>
      <c r="B106" s="62">
        <f>'Group 7 CROS'!B18</f>
        <v>51</v>
      </c>
      <c r="C106" s="62">
        <f>'Group 7 CROS'!C18</f>
        <v>49</v>
      </c>
      <c r="D106" s="62">
        <f>'Group 7 CROS'!D18</f>
        <v>61</v>
      </c>
      <c r="E106" s="62">
        <f>'Group 7 CROS'!E18</f>
        <v>42</v>
      </c>
      <c r="F106" s="62">
        <f>'Group 7 CROS'!F18</f>
        <v>56</v>
      </c>
      <c r="G106" s="62">
        <f>'Group 7 CROS'!G18</f>
        <v>34</v>
      </c>
      <c r="H106" s="62">
        <f>'Group 7 CROS'!H18</f>
        <v>49</v>
      </c>
      <c r="I106" s="62">
        <f>'Group 7 CROS'!I18</f>
        <v>76</v>
      </c>
      <c r="J106" s="62">
        <f>'Group 7 CROS'!J18</f>
        <v>43</v>
      </c>
      <c r="K106" s="62">
        <f>'Group 7 CROS'!K18</f>
        <v>68</v>
      </c>
      <c r="L106" s="62">
        <f>'Group 7 CROS'!L18</f>
        <v>45</v>
      </c>
      <c r="M106" s="62">
        <f>'Group 7 CROS'!M18</f>
        <v>55</v>
      </c>
      <c r="N106" s="62">
        <f>SUM(B106:M106)</f>
        <v>629</v>
      </c>
    </row>
    <row r="107" spans="1:15" x14ac:dyDescent="0.2">
      <c r="A107" s="2" t="s">
        <v>2</v>
      </c>
      <c r="B107" s="62">
        <f>'Group 7 CROS'!B19</f>
        <v>75</v>
      </c>
      <c r="C107" s="62">
        <f>'Group 7 CROS'!C19</f>
        <v>91</v>
      </c>
      <c r="D107" s="62">
        <f>'Group 7 CROS'!D19</f>
        <v>62</v>
      </c>
      <c r="E107" s="62">
        <f>'Group 7 CROS'!E19</f>
        <v>80</v>
      </c>
      <c r="F107" s="62">
        <f>'Group 7 CROS'!F19</f>
        <v>84</v>
      </c>
      <c r="G107" s="62">
        <f>'Group 7 CROS'!G19</f>
        <v>91</v>
      </c>
      <c r="H107" s="62">
        <f>'Group 7 CROS'!H19</f>
        <v>86</v>
      </c>
      <c r="I107" s="62">
        <f>'Group 7 CROS'!I19</f>
        <v>74</v>
      </c>
      <c r="J107" s="62">
        <f>'Group 7 CROS'!J19</f>
        <v>70</v>
      </c>
      <c r="K107" s="62">
        <f>'Group 7 CROS'!K19</f>
        <v>77</v>
      </c>
      <c r="L107" s="62">
        <f>'Group 7 CROS'!L19</f>
        <v>64</v>
      </c>
      <c r="M107" s="62">
        <f>'Group 7 CROS'!M19</f>
        <v>82</v>
      </c>
      <c r="N107" s="62">
        <f>SUM(B107:M107)</f>
        <v>936</v>
      </c>
    </row>
    <row r="108" spans="1:15" x14ac:dyDescent="0.2">
      <c r="A108" s="2" t="s">
        <v>21</v>
      </c>
      <c r="B108" s="62">
        <f>'Group 7 CROS'!B20</f>
        <v>14</v>
      </c>
      <c r="C108" s="62">
        <f>'Group 7 CROS'!C20</f>
        <v>11</v>
      </c>
      <c r="D108" s="62">
        <f>'Group 7 CROS'!D20</f>
        <v>11</v>
      </c>
      <c r="E108" s="62">
        <f>'Group 7 CROS'!E20</f>
        <v>10</v>
      </c>
      <c r="F108" s="62">
        <f>'Group 7 CROS'!F20</f>
        <v>14</v>
      </c>
      <c r="G108" s="62">
        <f>'Group 7 CROS'!G20</f>
        <v>11</v>
      </c>
      <c r="H108" s="62">
        <f>'Group 7 CROS'!H20</f>
        <v>15</v>
      </c>
      <c r="I108" s="62">
        <f>'Group 7 CROS'!I20</f>
        <v>16</v>
      </c>
      <c r="J108" s="62">
        <f>'Group 7 CROS'!J20</f>
        <v>8</v>
      </c>
      <c r="K108" s="62">
        <f>'Group 7 CROS'!K20</f>
        <v>13</v>
      </c>
      <c r="L108" s="62">
        <f>'Group 7 CROS'!L20</f>
        <v>10</v>
      </c>
      <c r="M108" s="62">
        <f>'Group 7 CROS'!M20</f>
        <v>22</v>
      </c>
      <c r="N108" s="62">
        <f>SUM(B108:M108)</f>
        <v>155</v>
      </c>
    </row>
    <row r="109" spans="1:15" x14ac:dyDescent="0.2">
      <c r="A109" s="3" t="s">
        <v>12</v>
      </c>
      <c r="B109" s="62">
        <f t="shared" ref="B109:N109" si="21">SUM(B105:B108)</f>
        <v>825</v>
      </c>
      <c r="C109" s="62">
        <f t="shared" si="21"/>
        <v>816</v>
      </c>
      <c r="D109" s="62">
        <f t="shared" si="21"/>
        <v>798</v>
      </c>
      <c r="E109" s="62">
        <f t="shared" si="21"/>
        <v>795</v>
      </c>
      <c r="F109" s="62">
        <f t="shared" si="21"/>
        <v>945</v>
      </c>
      <c r="G109" s="62">
        <f t="shared" si="21"/>
        <v>787</v>
      </c>
      <c r="H109" s="62">
        <f t="shared" si="21"/>
        <v>918</v>
      </c>
      <c r="I109" s="62">
        <f t="shared" si="21"/>
        <v>967</v>
      </c>
      <c r="J109" s="62">
        <f t="shared" si="21"/>
        <v>804</v>
      </c>
      <c r="K109" s="62">
        <f t="shared" si="21"/>
        <v>975</v>
      </c>
      <c r="L109" s="62">
        <f t="shared" si="21"/>
        <v>813</v>
      </c>
      <c r="M109" s="62">
        <f t="shared" si="21"/>
        <v>888</v>
      </c>
      <c r="N109" s="62">
        <f t="shared" si="21"/>
        <v>10331</v>
      </c>
    </row>
    <row r="110" spans="1:15" x14ac:dyDescent="0.2">
      <c r="A110" s="56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6"/>
    </row>
    <row r="111" spans="1:15" ht="30.6" x14ac:dyDescent="0.2">
      <c r="A111" s="58" t="s">
        <v>50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0"/>
    </row>
    <row r="112" spans="1:15" x14ac:dyDescent="0.2">
      <c r="A112" s="17" t="s">
        <v>5</v>
      </c>
      <c r="B112" s="49" t="s">
        <v>37</v>
      </c>
      <c r="C112" s="49" t="s">
        <v>38</v>
      </c>
      <c r="D112" s="49" t="s">
        <v>39</v>
      </c>
      <c r="E112" s="49" t="s">
        <v>40</v>
      </c>
      <c r="F112" s="49" t="s">
        <v>41</v>
      </c>
      <c r="G112" s="49" t="s">
        <v>42</v>
      </c>
      <c r="H112" s="49" t="s">
        <v>43</v>
      </c>
      <c r="I112" s="49" t="s">
        <v>44</v>
      </c>
      <c r="J112" s="49" t="s">
        <v>45</v>
      </c>
      <c r="K112" s="49" t="s">
        <v>46</v>
      </c>
      <c r="L112" s="49" t="s">
        <v>47</v>
      </c>
      <c r="M112" s="49" t="s">
        <v>48</v>
      </c>
      <c r="N112" s="49" t="s">
        <v>0</v>
      </c>
    </row>
    <row r="113" spans="1:14" x14ac:dyDescent="0.2">
      <c r="A113" s="15" t="s">
        <v>1</v>
      </c>
      <c r="B113" s="63"/>
      <c r="C113" s="63"/>
      <c r="D113" s="63"/>
      <c r="E113" s="63"/>
      <c r="F113" s="63"/>
      <c r="G113" s="63"/>
      <c r="H113" s="53">
        <f>'Group 8 Rechargeable'!H3</f>
        <v>3214456.96</v>
      </c>
      <c r="I113" s="53">
        <f>'Group 8 Rechargeable'!I3</f>
        <v>3144186.24</v>
      </c>
      <c r="J113" s="53">
        <f>'Group 8 Rechargeable'!J3</f>
        <v>2799688.32</v>
      </c>
      <c r="K113" s="53">
        <f>'Group 8 Rechargeable'!K3</f>
        <v>3232024.64</v>
      </c>
      <c r="L113" s="53">
        <f>'Group 8 Rechargeable'!L3</f>
        <v>2708850.56</v>
      </c>
      <c r="M113" s="53">
        <f>'Group 8 Rechargeable'!M3</f>
        <v>2801402.24</v>
      </c>
      <c r="N113" s="53">
        <f>SUM(B113:M113)</f>
        <v>17900608.960000001</v>
      </c>
    </row>
    <row r="114" spans="1:14" x14ac:dyDescent="0.2">
      <c r="A114" s="15" t="s">
        <v>36</v>
      </c>
      <c r="B114" s="63"/>
      <c r="C114" s="63"/>
      <c r="D114" s="63"/>
      <c r="E114" s="63"/>
      <c r="F114" s="63"/>
      <c r="G114" s="63"/>
      <c r="H114" s="53">
        <f>'Group 8 Rechargeable'!H4</f>
        <v>698153.04</v>
      </c>
      <c r="I114" s="53">
        <f>'Group 8 Rechargeable'!I4</f>
        <v>673395.84</v>
      </c>
      <c r="J114" s="53">
        <f>'Group 8 Rechargeable'!J4</f>
        <v>682748.56</v>
      </c>
      <c r="K114" s="53">
        <f>'Group 8 Rechargeable'!K4</f>
        <v>891809.36</v>
      </c>
      <c r="L114" s="53">
        <f>'Group 8 Rechargeable'!L4</f>
        <v>803233.6</v>
      </c>
      <c r="M114" s="53">
        <f>'Group 8 Rechargeable'!M4</f>
        <v>825790.16</v>
      </c>
      <c r="N114" s="53">
        <f>SUM(B114:M114)</f>
        <v>4575130.5599999996</v>
      </c>
    </row>
    <row r="115" spans="1:14" x14ac:dyDescent="0.2">
      <c r="A115" s="3" t="s">
        <v>6</v>
      </c>
      <c r="B115" s="63">
        <f>'Group 7 CROS'!B22</f>
        <v>0</v>
      </c>
      <c r="C115" s="63">
        <f t="shared" ref="C115:N115" si="22">SUM(C113:C114)</f>
        <v>0</v>
      </c>
      <c r="D115" s="63">
        <f t="shared" si="22"/>
        <v>0</v>
      </c>
      <c r="E115" s="63">
        <f t="shared" si="22"/>
        <v>0</v>
      </c>
      <c r="F115" s="63">
        <f t="shared" si="22"/>
        <v>0</v>
      </c>
      <c r="G115" s="63">
        <f t="shared" si="22"/>
        <v>0</v>
      </c>
      <c r="H115" s="53">
        <f t="shared" si="22"/>
        <v>3912610</v>
      </c>
      <c r="I115" s="53">
        <f t="shared" si="22"/>
        <v>3817582.08</v>
      </c>
      <c r="J115" s="53">
        <f t="shared" si="22"/>
        <v>3482436.88</v>
      </c>
      <c r="K115" s="53">
        <f t="shared" si="22"/>
        <v>4123834</v>
      </c>
      <c r="L115" s="53">
        <f t="shared" si="22"/>
        <v>3512084.16</v>
      </c>
      <c r="M115" s="53">
        <f t="shared" si="22"/>
        <v>3627192.4000000004</v>
      </c>
      <c r="N115" s="53">
        <f t="shared" si="22"/>
        <v>22475739.52</v>
      </c>
    </row>
    <row r="116" spans="1:14" x14ac:dyDescent="0.2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8"/>
    </row>
    <row r="117" spans="1:14" x14ac:dyDescent="0.2">
      <c r="A117" s="16" t="s">
        <v>28</v>
      </c>
      <c r="B117" s="49" t="s">
        <v>37</v>
      </c>
      <c r="C117" s="49" t="s">
        <v>38</v>
      </c>
      <c r="D117" s="49" t="s">
        <v>39</v>
      </c>
      <c r="E117" s="49" t="s">
        <v>40</v>
      </c>
      <c r="F117" s="49" t="s">
        <v>41</v>
      </c>
      <c r="G117" s="49" t="s">
        <v>42</v>
      </c>
      <c r="H117" s="49" t="s">
        <v>43</v>
      </c>
      <c r="I117" s="49" t="s">
        <v>44</v>
      </c>
      <c r="J117" s="49" t="s">
        <v>45</v>
      </c>
      <c r="K117" s="49" t="s">
        <v>46</v>
      </c>
      <c r="L117" s="49" t="s">
        <v>47</v>
      </c>
      <c r="M117" s="49" t="s">
        <v>48</v>
      </c>
      <c r="N117" s="49" t="s">
        <v>0</v>
      </c>
    </row>
    <row r="118" spans="1:14" x14ac:dyDescent="0.2">
      <c r="A118" s="2" t="s">
        <v>1</v>
      </c>
      <c r="B118" s="64"/>
      <c r="C118" s="64"/>
      <c r="D118" s="64"/>
      <c r="E118" s="64"/>
      <c r="F118" s="64"/>
      <c r="G118" s="64"/>
      <c r="H118" s="62">
        <f>'Group 8 Rechargeable'!H13</f>
        <v>7494</v>
      </c>
      <c r="I118" s="62">
        <f>'Group 8 Rechargeable'!I13</f>
        <v>7331</v>
      </c>
      <c r="J118" s="62">
        <f>'Group 8 Rechargeable'!J13</f>
        <v>6518</v>
      </c>
      <c r="K118" s="62">
        <f>'Group 8 Rechargeable'!K13</f>
        <v>7530</v>
      </c>
      <c r="L118" s="62">
        <f>'Group 8 Rechargeable'!L13</f>
        <v>6316</v>
      </c>
      <c r="M118" s="62">
        <f>'Group 8 Rechargeable'!M13</f>
        <v>6531</v>
      </c>
      <c r="N118" s="62">
        <f>SUM(B118:M118)</f>
        <v>41720</v>
      </c>
    </row>
    <row r="119" spans="1:14" x14ac:dyDescent="0.2">
      <c r="A119" s="2" t="s">
        <v>36</v>
      </c>
      <c r="B119" s="64"/>
      <c r="C119" s="64"/>
      <c r="D119" s="64"/>
      <c r="E119" s="64"/>
      <c r="F119" s="64"/>
      <c r="G119" s="64"/>
      <c r="H119" s="62">
        <f>'Group 8 Rechargeable'!H14</f>
        <v>1267</v>
      </c>
      <c r="I119" s="62">
        <f>'Group 8 Rechargeable'!I14</f>
        <v>1222</v>
      </c>
      <c r="J119" s="62">
        <f>'Group 8 Rechargeable'!J14</f>
        <v>1239</v>
      </c>
      <c r="K119" s="62">
        <f>'Group 8 Rechargeable'!K14</f>
        <v>1618</v>
      </c>
      <c r="L119" s="62">
        <f>'Group 8 Rechargeable'!L14</f>
        <v>1460</v>
      </c>
      <c r="M119" s="62">
        <f>'Group 8 Rechargeable'!M14</f>
        <v>1497</v>
      </c>
      <c r="N119" s="62">
        <f>SUM(B119:M119)</f>
        <v>8303</v>
      </c>
    </row>
    <row r="120" spans="1:14" x14ac:dyDescent="0.2">
      <c r="A120" s="3" t="s">
        <v>12</v>
      </c>
      <c r="B120" s="64">
        <f t="shared" ref="B120:N120" si="23">SUM(B118:B119)</f>
        <v>0</v>
      </c>
      <c r="C120" s="64">
        <f t="shared" si="23"/>
        <v>0</v>
      </c>
      <c r="D120" s="64">
        <f t="shared" si="23"/>
        <v>0</v>
      </c>
      <c r="E120" s="64">
        <f t="shared" si="23"/>
        <v>0</v>
      </c>
      <c r="F120" s="64">
        <f t="shared" si="23"/>
        <v>0</v>
      </c>
      <c r="G120" s="64">
        <f t="shared" si="23"/>
        <v>0</v>
      </c>
      <c r="H120" s="62">
        <f t="shared" si="23"/>
        <v>8761</v>
      </c>
      <c r="I120" s="62">
        <f t="shared" si="23"/>
        <v>8553</v>
      </c>
      <c r="J120" s="62">
        <f t="shared" si="23"/>
        <v>7757</v>
      </c>
      <c r="K120" s="62">
        <f t="shared" si="23"/>
        <v>9148</v>
      </c>
      <c r="L120" s="62">
        <f t="shared" si="23"/>
        <v>7776</v>
      </c>
      <c r="M120" s="62">
        <f t="shared" si="23"/>
        <v>8028</v>
      </c>
      <c r="N120" s="62">
        <f t="shared" si="23"/>
        <v>50023</v>
      </c>
    </row>
    <row r="121" spans="1:14" ht="11.25" customHeight="1" x14ac:dyDescent="0.2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5"/>
    </row>
    <row r="122" spans="1:14" ht="91.8" x14ac:dyDescent="0.2">
      <c r="A122" s="58" t="s">
        <v>34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</row>
    <row r="123" spans="1:14" x14ac:dyDescent="0.2">
      <c r="A123" s="17" t="s">
        <v>5</v>
      </c>
      <c r="B123" s="49" t="s">
        <v>37</v>
      </c>
      <c r="C123" s="49" t="s">
        <v>38</v>
      </c>
      <c r="D123" s="49" t="s">
        <v>39</v>
      </c>
      <c r="E123" s="49" t="s">
        <v>40</v>
      </c>
      <c r="F123" s="49" t="s">
        <v>41</v>
      </c>
      <c r="G123" s="49" t="s">
        <v>42</v>
      </c>
      <c r="H123" s="49" t="s">
        <v>43</v>
      </c>
      <c r="I123" s="49" t="s">
        <v>44</v>
      </c>
      <c r="J123" s="49" t="s">
        <v>45</v>
      </c>
      <c r="K123" s="49" t="s">
        <v>46</v>
      </c>
      <c r="L123" s="49" t="s">
        <v>47</v>
      </c>
      <c r="M123" s="49" t="s">
        <v>48</v>
      </c>
      <c r="N123" s="49" t="s">
        <v>0</v>
      </c>
    </row>
    <row r="124" spans="1:14" x14ac:dyDescent="0.2">
      <c r="A124" s="2" t="s">
        <v>9</v>
      </c>
      <c r="B124" s="24">
        <f t="shared" ref="B124:M124" si="24">B3+B22+B41+B60+B79</f>
        <v>4847204.1599999992</v>
      </c>
      <c r="C124" s="24">
        <f t="shared" si="24"/>
        <v>4707514.8400000008</v>
      </c>
      <c r="D124" s="24">
        <f t="shared" si="24"/>
        <v>5030865.6800000006</v>
      </c>
      <c r="E124" s="24">
        <f t="shared" si="24"/>
        <v>4746454.8099999996</v>
      </c>
      <c r="F124" s="24">
        <f t="shared" si="24"/>
        <v>5842306.6399999997</v>
      </c>
      <c r="G124" s="24">
        <f t="shared" si="24"/>
        <v>4882580.91</v>
      </c>
      <c r="H124" s="24">
        <f t="shared" si="24"/>
        <v>5248516</v>
      </c>
      <c r="I124" s="24">
        <f t="shared" si="24"/>
        <v>5391661.6000000006</v>
      </c>
      <c r="J124" s="24">
        <f t="shared" si="24"/>
        <v>4650963.2</v>
      </c>
      <c r="K124" s="24">
        <f t="shared" si="24"/>
        <v>5751012.7999999998</v>
      </c>
      <c r="L124" s="24">
        <f t="shared" si="24"/>
        <v>4718912.8100000005</v>
      </c>
      <c r="M124" s="24">
        <f t="shared" si="24"/>
        <v>4575772.41</v>
      </c>
      <c r="N124" s="51">
        <f>SUM(B124:M124)</f>
        <v>60393765.859999999</v>
      </c>
    </row>
    <row r="125" spans="1:14" x14ac:dyDescent="0.2">
      <c r="A125" s="2" t="s">
        <v>10</v>
      </c>
      <c r="B125" s="51">
        <f t="shared" ref="B125:M125" si="25">B4+B23+B42+B61+B80</f>
        <v>2579619.54</v>
      </c>
      <c r="C125" s="51">
        <f t="shared" si="25"/>
        <v>2356399.3100000005</v>
      </c>
      <c r="D125" s="51">
        <f t="shared" si="25"/>
        <v>2462034.3400000003</v>
      </c>
      <c r="E125" s="51">
        <f t="shared" si="25"/>
        <v>2452880.9500000002</v>
      </c>
      <c r="F125" s="51">
        <f t="shared" si="25"/>
        <v>3087357.09</v>
      </c>
      <c r="G125" s="51">
        <f t="shared" si="25"/>
        <v>2672027.73</v>
      </c>
      <c r="H125" s="51">
        <f t="shared" si="25"/>
        <v>3231998.6400000006</v>
      </c>
      <c r="I125" s="51">
        <f t="shared" si="25"/>
        <v>3150342.0000000005</v>
      </c>
      <c r="J125" s="51">
        <f t="shared" si="25"/>
        <v>2710562.66</v>
      </c>
      <c r="K125" s="51">
        <f t="shared" si="25"/>
        <v>3277447.8</v>
      </c>
      <c r="L125" s="51">
        <f t="shared" si="25"/>
        <v>2934016.5400000005</v>
      </c>
      <c r="M125" s="51">
        <f t="shared" si="25"/>
        <v>2992434.12</v>
      </c>
      <c r="N125" s="51">
        <f t="shared" ref="N125:N129" si="26">SUM(B125:M125)</f>
        <v>33907120.719999999</v>
      </c>
    </row>
    <row r="126" spans="1:14" x14ac:dyDescent="0.2">
      <c r="A126" s="2" t="s">
        <v>1</v>
      </c>
      <c r="B126" s="51">
        <f t="shared" ref="B126:G126" si="27">B5+B24+B43+B62+B81+B98</f>
        <v>11318236.93</v>
      </c>
      <c r="C126" s="51">
        <f t="shared" si="27"/>
        <v>10686381.689999999</v>
      </c>
      <c r="D126" s="51">
        <f t="shared" si="27"/>
        <v>11287251.690000001</v>
      </c>
      <c r="E126" s="51">
        <f t="shared" si="27"/>
        <v>10901383.93</v>
      </c>
      <c r="F126" s="51">
        <f t="shared" si="27"/>
        <v>13368110.449999999</v>
      </c>
      <c r="G126" s="51">
        <f t="shared" si="27"/>
        <v>11035283.960000001</v>
      </c>
      <c r="H126" s="51">
        <f t="shared" ref="H126:J127" si="28">H5+H24+H43+H62+H81+H98+H113</f>
        <v>12928824</v>
      </c>
      <c r="I126" s="51">
        <f t="shared" si="28"/>
        <v>12442650.200000001</v>
      </c>
      <c r="J126" s="51">
        <f t="shared" si="28"/>
        <v>10903798.800000001</v>
      </c>
      <c r="K126" s="51">
        <f t="shared" ref="K126:M127" si="29">K5+K24+K43+K62+K81+K98+K113</f>
        <v>12904122.040000001</v>
      </c>
      <c r="L126" s="51">
        <f t="shared" si="29"/>
        <v>10913876.220000001</v>
      </c>
      <c r="M126" s="51">
        <f t="shared" si="29"/>
        <v>11163691.760000002</v>
      </c>
      <c r="N126" s="51">
        <f t="shared" si="26"/>
        <v>139853611.67000002</v>
      </c>
    </row>
    <row r="127" spans="1:14" x14ac:dyDescent="0.2">
      <c r="A127" s="2" t="s">
        <v>36</v>
      </c>
      <c r="B127" s="24">
        <f t="shared" ref="B127:F129" si="30">B6+B25+B44+B63+B82+B99</f>
        <v>1935091.0699999998</v>
      </c>
      <c r="C127" s="24">
        <f t="shared" si="30"/>
        <v>1798213.28</v>
      </c>
      <c r="D127" s="24">
        <f t="shared" si="30"/>
        <v>1712242.99</v>
      </c>
      <c r="E127" s="24">
        <f t="shared" si="30"/>
        <v>1536987.64</v>
      </c>
      <c r="F127" s="24">
        <f t="shared" si="30"/>
        <v>1736013.18</v>
      </c>
      <c r="G127" s="24">
        <f>G6+G25+G44+G63+G82</f>
        <v>1362363.6099999999</v>
      </c>
      <c r="H127" s="24">
        <f t="shared" si="28"/>
        <v>2111315.3400000003</v>
      </c>
      <c r="I127" s="24">
        <f t="shared" si="28"/>
        <v>2040208.0699999998</v>
      </c>
      <c r="J127" s="24">
        <f t="shared" si="28"/>
        <v>1869951.8</v>
      </c>
      <c r="K127" s="24">
        <f t="shared" si="29"/>
        <v>2304029.3600000003</v>
      </c>
      <c r="L127" s="24">
        <f t="shared" si="29"/>
        <v>1982572.17</v>
      </c>
      <c r="M127" s="24">
        <f t="shared" si="29"/>
        <v>1966259.6</v>
      </c>
      <c r="N127" s="51">
        <f t="shared" si="26"/>
        <v>22355248.109999999</v>
      </c>
    </row>
    <row r="128" spans="1:14" x14ac:dyDescent="0.2">
      <c r="A128" s="2" t="s">
        <v>2</v>
      </c>
      <c r="B128" s="24">
        <f t="shared" si="30"/>
        <v>4542461.66</v>
      </c>
      <c r="C128" s="24">
        <f t="shared" si="30"/>
        <v>4285153.7</v>
      </c>
      <c r="D128" s="24">
        <f t="shared" si="30"/>
        <v>4272225.2</v>
      </c>
      <c r="E128" s="24">
        <f t="shared" si="30"/>
        <v>4103330.4699999997</v>
      </c>
      <c r="F128" s="24">
        <f t="shared" si="30"/>
        <v>4952486.6100000003</v>
      </c>
      <c r="G128" s="24">
        <f>G7+G26+G45+G64+G83+G100</f>
        <v>4288664.9399999995</v>
      </c>
      <c r="H128" s="24">
        <f t="shared" ref="H128:M129" si="31">H7+H26+H45+H64+H83+H100</f>
        <v>5004769.7300000004</v>
      </c>
      <c r="I128" s="24">
        <f t="shared" si="31"/>
        <v>4681872.2299999995</v>
      </c>
      <c r="J128" s="24">
        <f t="shared" si="31"/>
        <v>4081732.1599999997</v>
      </c>
      <c r="K128" s="24">
        <f t="shared" si="31"/>
        <v>4979326.72</v>
      </c>
      <c r="L128" s="24">
        <f t="shared" si="31"/>
        <v>4208234.01</v>
      </c>
      <c r="M128" s="24">
        <f t="shared" si="31"/>
        <v>4199101.41</v>
      </c>
      <c r="N128" s="51">
        <f t="shared" si="26"/>
        <v>53599358.839999989</v>
      </c>
    </row>
    <row r="129" spans="1:14" x14ac:dyDescent="0.2">
      <c r="A129" s="2" t="s">
        <v>21</v>
      </c>
      <c r="B129" s="51">
        <f t="shared" si="30"/>
        <v>349466.07</v>
      </c>
      <c r="C129" s="51">
        <f t="shared" si="30"/>
        <v>311466.55</v>
      </c>
      <c r="D129" s="51">
        <f t="shared" si="30"/>
        <v>336594.31999999995</v>
      </c>
      <c r="E129" s="51">
        <f t="shared" si="30"/>
        <v>341687.13</v>
      </c>
      <c r="F129" s="51">
        <f t="shared" si="30"/>
        <v>342045.14999999997</v>
      </c>
      <c r="G129" s="51">
        <f>G8+G27+G46+G65+G84+G101</f>
        <v>314923.29000000004</v>
      </c>
      <c r="H129" s="51">
        <f t="shared" si="31"/>
        <v>425055.59</v>
      </c>
      <c r="I129" s="51">
        <f t="shared" si="31"/>
        <v>449256.32</v>
      </c>
      <c r="J129" s="51">
        <f t="shared" si="31"/>
        <v>367200.08</v>
      </c>
      <c r="K129" s="51">
        <f t="shared" si="31"/>
        <v>440545.8</v>
      </c>
      <c r="L129" s="51">
        <f t="shared" si="31"/>
        <v>414954.80000000005</v>
      </c>
      <c r="M129" s="51">
        <f t="shared" si="31"/>
        <v>451157.3</v>
      </c>
      <c r="N129" s="51">
        <f t="shared" si="26"/>
        <v>4544352.3999999994</v>
      </c>
    </row>
    <row r="130" spans="1:14" x14ac:dyDescent="0.2">
      <c r="A130" s="3" t="s">
        <v>6</v>
      </c>
      <c r="B130" s="51">
        <f>SUM(B124:B129)</f>
        <v>25572079.43</v>
      </c>
      <c r="C130" s="51">
        <f t="shared" ref="C130:M130" si="32">SUM(C124:C129)</f>
        <v>24145129.370000001</v>
      </c>
      <c r="D130" s="51">
        <f t="shared" si="32"/>
        <v>25101214.219999999</v>
      </c>
      <c r="E130" s="51">
        <f t="shared" si="32"/>
        <v>24082724.929999996</v>
      </c>
      <c r="F130" s="51">
        <f t="shared" si="32"/>
        <v>29328319.119999997</v>
      </c>
      <c r="G130" s="51">
        <f t="shared" si="32"/>
        <v>24555844.439999998</v>
      </c>
      <c r="H130" s="51">
        <f t="shared" si="32"/>
        <v>28950479.300000001</v>
      </c>
      <c r="I130" s="51">
        <f t="shared" si="32"/>
        <v>28155990.420000006</v>
      </c>
      <c r="J130" s="51">
        <f t="shared" si="32"/>
        <v>24584208.699999999</v>
      </c>
      <c r="K130" s="51">
        <f t="shared" si="32"/>
        <v>29656484.52</v>
      </c>
      <c r="L130" s="51">
        <f t="shared" si="32"/>
        <v>25172566.550000001</v>
      </c>
      <c r="M130" s="51">
        <f t="shared" si="32"/>
        <v>25348416.600000005</v>
      </c>
      <c r="N130" s="51">
        <f>SUM(B130:M130)</f>
        <v>314653457.60000002</v>
      </c>
    </row>
    <row r="131" spans="1:14" x14ac:dyDescent="0.2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8"/>
    </row>
    <row r="132" spans="1:14" x14ac:dyDescent="0.2">
      <c r="A132" s="7" t="s">
        <v>7</v>
      </c>
      <c r="B132" s="49" t="s">
        <v>37</v>
      </c>
      <c r="C132" s="49" t="s">
        <v>38</v>
      </c>
      <c r="D132" s="49" t="s">
        <v>39</v>
      </c>
      <c r="E132" s="49" t="s">
        <v>40</v>
      </c>
      <c r="F132" s="49" t="s">
        <v>41</v>
      </c>
      <c r="G132" s="49" t="s">
        <v>42</v>
      </c>
      <c r="H132" s="49" t="s">
        <v>43</v>
      </c>
      <c r="I132" s="49" t="s">
        <v>44</v>
      </c>
      <c r="J132" s="49" t="s">
        <v>45</v>
      </c>
      <c r="K132" s="49" t="s">
        <v>46</v>
      </c>
      <c r="L132" s="49" t="s">
        <v>47</v>
      </c>
      <c r="M132" s="49" t="s">
        <v>48</v>
      </c>
      <c r="N132" s="49" t="s">
        <v>0</v>
      </c>
    </row>
    <row r="133" spans="1:14" x14ac:dyDescent="0.2">
      <c r="A133" s="2" t="s">
        <v>9</v>
      </c>
      <c r="B133" s="23">
        <f>B124/B130</f>
        <v>0.18955064539309541</v>
      </c>
      <c r="C133" s="23">
        <f t="shared" ref="C133:M133" si="33">C124/C130</f>
        <v>0.19496747223268246</v>
      </c>
      <c r="D133" s="23">
        <f t="shared" si="33"/>
        <v>0.20042320008533837</v>
      </c>
      <c r="E133" s="23">
        <f t="shared" si="33"/>
        <v>0.19708960774979878</v>
      </c>
      <c r="F133" s="23">
        <f t="shared" si="33"/>
        <v>0.19920359622709943</v>
      </c>
      <c r="G133" s="23">
        <f t="shared" si="33"/>
        <v>0.19883579739764798</v>
      </c>
      <c r="H133" s="23">
        <f t="shared" si="33"/>
        <v>0.18129288795574447</v>
      </c>
      <c r="I133" s="23">
        <f t="shared" si="33"/>
        <v>0.19149252146961057</v>
      </c>
      <c r="J133" s="23">
        <f t="shared" si="33"/>
        <v>0.18918498686516602</v>
      </c>
      <c r="K133" s="23">
        <f t="shared" si="33"/>
        <v>0.19392092127850089</v>
      </c>
      <c r="L133" s="23">
        <f t="shared" si="33"/>
        <v>0.18746252197315177</v>
      </c>
      <c r="M133" s="23">
        <f t="shared" si="33"/>
        <v>0.1805151178555271</v>
      </c>
      <c r="N133" s="23">
        <f>N124/N130</f>
        <v>0.19193739779835808</v>
      </c>
    </row>
    <row r="134" spans="1:14" x14ac:dyDescent="0.2">
      <c r="A134" s="2" t="s">
        <v>10</v>
      </c>
      <c r="B134" s="23">
        <f>B125/B130</f>
        <v>0.10087640886074004</v>
      </c>
      <c r="C134" s="23">
        <f t="shared" ref="C134:M134" si="34">C125/C130</f>
        <v>9.7593153214900349E-2</v>
      </c>
      <c r="D134" s="23">
        <f t="shared" si="34"/>
        <v>9.8084272673881853E-2</v>
      </c>
      <c r="E134" s="23">
        <f t="shared" si="34"/>
        <v>0.10185230106350762</v>
      </c>
      <c r="F134" s="23">
        <f t="shared" si="34"/>
        <v>0.10526880444009572</v>
      </c>
      <c r="G134" s="23">
        <f t="shared" si="34"/>
        <v>0.10881432876514835</v>
      </c>
      <c r="H134" s="23">
        <f t="shared" si="34"/>
        <v>0.11163886464567101</v>
      </c>
      <c r="I134" s="23">
        <f t="shared" si="34"/>
        <v>0.11188887171101687</v>
      </c>
      <c r="J134" s="23">
        <f t="shared" si="34"/>
        <v>0.11025624998050071</v>
      </c>
      <c r="K134" s="23">
        <f t="shared" si="34"/>
        <v>0.1105136988772127</v>
      </c>
      <c r="L134" s="23">
        <f t="shared" si="34"/>
        <v>0.11655611414005777</v>
      </c>
      <c r="M134" s="23">
        <f t="shared" si="34"/>
        <v>0.11805211217808372</v>
      </c>
      <c r="N134" s="23">
        <f>N125/N130</f>
        <v>0.10776020380841986</v>
      </c>
    </row>
    <row r="135" spans="1:14" x14ac:dyDescent="0.2">
      <c r="A135" s="2" t="s">
        <v>1</v>
      </c>
      <c r="B135" s="23">
        <f>B126/B130</f>
        <v>0.44260135203248113</v>
      </c>
      <c r="C135" s="23">
        <f t="shared" ref="C135:M135" si="35">C126/C130</f>
        <v>0.44258953953991587</v>
      </c>
      <c r="D135" s="23">
        <f t="shared" si="35"/>
        <v>0.44966954949161825</v>
      </c>
      <c r="E135" s="23">
        <f t="shared" si="35"/>
        <v>0.45266405532125148</v>
      </c>
      <c r="F135" s="23">
        <f t="shared" si="35"/>
        <v>0.45580895363634466</v>
      </c>
      <c r="G135" s="23">
        <f t="shared" si="35"/>
        <v>0.44939541732982252</v>
      </c>
      <c r="H135" s="23">
        <f t="shared" si="35"/>
        <v>0.44658410888554789</v>
      </c>
      <c r="I135" s="23">
        <f t="shared" si="35"/>
        <v>0.44191839869222399</v>
      </c>
      <c r="J135" s="23">
        <f t="shared" si="35"/>
        <v>0.44352856474082897</v>
      </c>
      <c r="K135" s="23">
        <f t="shared" si="35"/>
        <v>0.43511974695778949</v>
      </c>
      <c r="L135" s="23">
        <f t="shared" si="35"/>
        <v>0.43356231468578638</v>
      </c>
      <c r="M135" s="23">
        <f t="shared" si="35"/>
        <v>0.44040982662404243</v>
      </c>
      <c r="N135" s="23">
        <f>N126/N130</f>
        <v>0.44446869497867553</v>
      </c>
    </row>
    <row r="136" spans="1:14" x14ac:dyDescent="0.2">
      <c r="A136" s="2" t="s">
        <v>36</v>
      </c>
      <c r="B136" s="23">
        <f>B127/B130</f>
        <v>7.5672026410563975E-2</v>
      </c>
      <c r="C136" s="23">
        <f t="shared" ref="C136:M136" si="36">C127/C130</f>
        <v>7.4475197562381079E-2</v>
      </c>
      <c r="D136" s="23">
        <f t="shared" si="36"/>
        <v>6.8213552340258068E-2</v>
      </c>
      <c r="E136" s="23">
        <f t="shared" si="36"/>
        <v>6.3821168263453659E-2</v>
      </c>
      <c r="F136" s="23">
        <f t="shared" si="36"/>
        <v>5.9192385792616133E-2</v>
      </c>
      <c r="G136" s="23">
        <f t="shared" si="36"/>
        <v>5.5480218297066231E-2</v>
      </c>
      <c r="H136" s="23">
        <f t="shared" si="36"/>
        <v>7.2928510720718889E-2</v>
      </c>
      <c r="I136" s="23">
        <f t="shared" si="36"/>
        <v>7.2460888058506423E-2</v>
      </c>
      <c r="J136" s="23">
        <f t="shared" si="36"/>
        <v>7.6063127466046945E-2</v>
      </c>
      <c r="K136" s="23">
        <f t="shared" si="36"/>
        <v>7.7690575848468779E-2</v>
      </c>
      <c r="L136" s="23">
        <f t="shared" si="36"/>
        <v>7.8759238397961451E-2</v>
      </c>
      <c r="M136" s="23">
        <f t="shared" si="36"/>
        <v>7.7569326361789384E-2</v>
      </c>
      <c r="N136" s="23">
        <f>N127/N130</f>
        <v>7.10472031056429E-2</v>
      </c>
    </row>
    <row r="137" spans="1:14" x14ac:dyDescent="0.2">
      <c r="A137" s="2" t="s">
        <v>2</v>
      </c>
      <c r="B137" s="23">
        <f>B128/B130</f>
        <v>0.17763364424212569</v>
      </c>
      <c r="C137" s="23">
        <f t="shared" ref="C137:M137" si="37">C128/C130</f>
        <v>0.17747487016260291</v>
      </c>
      <c r="D137" s="23">
        <f t="shared" si="37"/>
        <v>0.17019994182576242</v>
      </c>
      <c r="E137" s="23">
        <f t="shared" si="37"/>
        <v>0.17038480827759056</v>
      </c>
      <c r="F137" s="23">
        <f t="shared" si="37"/>
        <v>0.16886363619191283</v>
      </c>
      <c r="G137" s="23">
        <f t="shared" si="37"/>
        <v>0.17464945872576149</v>
      </c>
      <c r="H137" s="23">
        <f t="shared" si="37"/>
        <v>0.17287346707244328</v>
      </c>
      <c r="I137" s="23">
        <f t="shared" si="37"/>
        <v>0.16628334362105521</v>
      </c>
      <c r="J137" s="23">
        <f t="shared" si="37"/>
        <v>0.16603065039876594</v>
      </c>
      <c r="K137" s="23">
        <f t="shared" si="37"/>
        <v>0.1679001001161145</v>
      </c>
      <c r="L137" s="23">
        <f t="shared" si="37"/>
        <v>0.16717540508399212</v>
      </c>
      <c r="M137" s="23">
        <f t="shared" si="37"/>
        <v>0.16565537312496273</v>
      </c>
      <c r="N137" s="23">
        <f>N128/N130</f>
        <v>0.17034409616479607</v>
      </c>
    </row>
    <row r="138" spans="1:14" ht="10.8" thickBot="1" x14ac:dyDescent="0.25">
      <c r="A138" s="13" t="s">
        <v>21</v>
      </c>
      <c r="B138" s="65">
        <f>B129/B130</f>
        <v>1.3665923060993715E-2</v>
      </c>
      <c r="C138" s="65">
        <f t="shared" ref="C138:M138" si="38">C129/C130</f>
        <v>1.2899767287517332E-2</v>
      </c>
      <c r="D138" s="65">
        <f t="shared" si="38"/>
        <v>1.3409483583141181E-2</v>
      </c>
      <c r="E138" s="65">
        <f t="shared" si="38"/>
        <v>1.4188059324398058E-2</v>
      </c>
      <c r="F138" s="65">
        <f t="shared" si="38"/>
        <v>1.1662623711931296E-2</v>
      </c>
      <c r="G138" s="65">
        <f t="shared" si="38"/>
        <v>1.2824779484553538E-2</v>
      </c>
      <c r="H138" s="65">
        <f t="shared" si="38"/>
        <v>1.4682160719874507E-2</v>
      </c>
      <c r="I138" s="65">
        <f t="shared" si="38"/>
        <v>1.5955976447586812E-2</v>
      </c>
      <c r="J138" s="65">
        <f t="shared" si="38"/>
        <v>1.4936420548691487E-2</v>
      </c>
      <c r="K138" s="65">
        <f t="shared" si="38"/>
        <v>1.4854956921913683E-2</v>
      </c>
      <c r="L138" s="65">
        <f t="shared" si="38"/>
        <v>1.6484405719050528E-2</v>
      </c>
      <c r="M138" s="65">
        <f t="shared" si="38"/>
        <v>1.779824385559451E-2</v>
      </c>
      <c r="N138" s="65">
        <f>N129/N130</f>
        <v>1.4442404144107518E-2</v>
      </c>
    </row>
    <row r="139" spans="1:14" ht="10.8" thickBot="1" x14ac:dyDescent="0.25">
      <c r="A139" s="14" t="s">
        <v>18</v>
      </c>
      <c r="B139" s="66">
        <f t="shared" ref="B139:N139" si="39">SUM(B133:B138)</f>
        <v>0.99999999999999989</v>
      </c>
      <c r="C139" s="66">
        <f t="shared" si="39"/>
        <v>1</v>
      </c>
      <c r="D139" s="66">
        <f t="shared" si="39"/>
        <v>1</v>
      </c>
      <c r="E139" s="66">
        <f t="shared" si="39"/>
        <v>1.0000000000000002</v>
      </c>
      <c r="F139" s="66">
        <f t="shared" si="39"/>
        <v>1</v>
      </c>
      <c r="G139" s="66">
        <f t="shared" si="39"/>
        <v>1</v>
      </c>
      <c r="H139" s="66">
        <f t="shared" si="39"/>
        <v>1.0000000000000002</v>
      </c>
      <c r="I139" s="66">
        <f t="shared" si="39"/>
        <v>1</v>
      </c>
      <c r="J139" s="66">
        <f t="shared" si="39"/>
        <v>1</v>
      </c>
      <c r="K139" s="66">
        <f t="shared" si="39"/>
        <v>1</v>
      </c>
      <c r="L139" s="66">
        <f t="shared" si="39"/>
        <v>0.99999999999999989</v>
      </c>
      <c r="M139" s="66">
        <f t="shared" si="39"/>
        <v>0.99999999999999978</v>
      </c>
      <c r="N139" s="66">
        <f t="shared" si="39"/>
        <v>0.99999999999999989</v>
      </c>
    </row>
    <row r="140" spans="1:14" x14ac:dyDescent="0.2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9"/>
    </row>
    <row r="141" spans="1:14" x14ac:dyDescent="0.2">
      <c r="A141" s="16" t="s">
        <v>28</v>
      </c>
      <c r="B141" s="49" t="s">
        <v>37</v>
      </c>
      <c r="C141" s="49" t="s">
        <v>38</v>
      </c>
      <c r="D141" s="49" t="s">
        <v>39</v>
      </c>
      <c r="E141" s="49" t="s">
        <v>40</v>
      </c>
      <c r="F141" s="49" t="s">
        <v>41</v>
      </c>
      <c r="G141" s="49" t="s">
        <v>42</v>
      </c>
      <c r="H141" s="49" t="s">
        <v>43</v>
      </c>
      <c r="I141" s="49" t="s">
        <v>44</v>
      </c>
      <c r="J141" s="49" t="s">
        <v>45</v>
      </c>
      <c r="K141" s="49" t="s">
        <v>46</v>
      </c>
      <c r="L141" s="49" t="s">
        <v>47</v>
      </c>
      <c r="M141" s="49" t="s">
        <v>48</v>
      </c>
      <c r="N141" s="49" t="s">
        <v>0</v>
      </c>
    </row>
    <row r="142" spans="1:14" x14ac:dyDescent="0.2">
      <c r="A142" s="2" t="s">
        <v>9</v>
      </c>
      <c r="B142" s="67">
        <f t="shared" ref="B142:M142" si="40">B12+B31+B50+B69+B88</f>
        <v>16350</v>
      </c>
      <c r="C142" s="67">
        <f t="shared" si="40"/>
        <v>15862</v>
      </c>
      <c r="D142" s="67">
        <f t="shared" si="40"/>
        <v>17079</v>
      </c>
      <c r="E142" s="67">
        <f t="shared" si="40"/>
        <v>16069</v>
      </c>
      <c r="F142" s="67">
        <f t="shared" si="40"/>
        <v>19754</v>
      </c>
      <c r="G142" s="67">
        <f t="shared" si="40"/>
        <v>16530</v>
      </c>
      <c r="H142" s="67">
        <f t="shared" si="40"/>
        <v>17720</v>
      </c>
      <c r="I142" s="67">
        <f t="shared" si="40"/>
        <v>18158</v>
      </c>
      <c r="J142" s="67">
        <f t="shared" si="40"/>
        <v>15752</v>
      </c>
      <c r="K142" s="67">
        <f t="shared" si="40"/>
        <v>19309</v>
      </c>
      <c r="L142" s="67">
        <f t="shared" si="40"/>
        <v>15918</v>
      </c>
      <c r="M142" s="67">
        <f t="shared" si="40"/>
        <v>15393</v>
      </c>
      <c r="N142" s="53">
        <f t="shared" ref="N142:N147" si="41">SUM(B142:M142)</f>
        <v>203894</v>
      </c>
    </row>
    <row r="143" spans="1:14" x14ac:dyDescent="0.2">
      <c r="A143" s="2" t="s">
        <v>10</v>
      </c>
      <c r="B143" s="53">
        <f t="shared" ref="B143:M143" si="42">B13+B32+B51+B70+B89</f>
        <v>8913</v>
      </c>
      <c r="C143" s="53">
        <f t="shared" si="42"/>
        <v>8135</v>
      </c>
      <c r="D143" s="53">
        <f t="shared" si="42"/>
        <v>8505</v>
      </c>
      <c r="E143" s="53">
        <f t="shared" si="42"/>
        <v>8447</v>
      </c>
      <c r="F143" s="53">
        <f t="shared" si="42"/>
        <v>10520</v>
      </c>
      <c r="G143" s="53">
        <f t="shared" si="42"/>
        <v>9256</v>
      </c>
      <c r="H143" s="53">
        <f t="shared" si="42"/>
        <v>10934</v>
      </c>
      <c r="I143" s="53">
        <f t="shared" si="42"/>
        <v>10691</v>
      </c>
      <c r="J143" s="53">
        <f t="shared" si="42"/>
        <v>9197</v>
      </c>
      <c r="K143" s="53">
        <f t="shared" si="42"/>
        <v>11128</v>
      </c>
      <c r="L143" s="53">
        <f t="shared" si="42"/>
        <v>9902</v>
      </c>
      <c r="M143" s="53">
        <f t="shared" si="42"/>
        <v>10199</v>
      </c>
      <c r="N143" s="53">
        <f t="shared" si="41"/>
        <v>115827</v>
      </c>
    </row>
    <row r="144" spans="1:14" x14ac:dyDescent="0.2">
      <c r="A144" s="2" t="s">
        <v>1</v>
      </c>
      <c r="B144" s="53">
        <f t="shared" ref="B144:G144" si="43">B14+B33+B52+B71+B90+B105</f>
        <v>35188</v>
      </c>
      <c r="C144" s="53">
        <f t="shared" si="43"/>
        <v>33346</v>
      </c>
      <c r="D144" s="53">
        <f t="shared" si="43"/>
        <v>35262</v>
      </c>
      <c r="E144" s="53">
        <f t="shared" si="43"/>
        <v>34135</v>
      </c>
      <c r="F144" s="53">
        <f t="shared" si="43"/>
        <v>41894</v>
      </c>
      <c r="G144" s="53">
        <f t="shared" si="43"/>
        <v>34628</v>
      </c>
      <c r="H144" s="53">
        <f t="shared" ref="H144:J145" si="44">H14+H33+H52+H71+H90+H105+H118</f>
        <v>39175</v>
      </c>
      <c r="I144" s="53">
        <f t="shared" si="44"/>
        <v>37807</v>
      </c>
      <c r="J144" s="53">
        <f t="shared" si="44"/>
        <v>33058</v>
      </c>
      <c r="K144" s="53">
        <f t="shared" ref="K144:M145" si="45">K14+K33+K52+K71+K90+K105+K118</f>
        <v>39185</v>
      </c>
      <c r="L144" s="53">
        <f t="shared" si="45"/>
        <v>33139</v>
      </c>
      <c r="M144" s="53">
        <f t="shared" si="45"/>
        <v>33982</v>
      </c>
      <c r="N144" s="53">
        <f t="shared" si="41"/>
        <v>430799</v>
      </c>
    </row>
    <row r="145" spans="1:14" x14ac:dyDescent="0.2">
      <c r="A145" s="2" t="s">
        <v>36</v>
      </c>
      <c r="B145" s="53">
        <f t="shared" ref="B145:F147" si="46">B15+B34+B53+B72+B91+B106</f>
        <v>5573</v>
      </c>
      <c r="C145" s="53">
        <f t="shared" si="46"/>
        <v>5179</v>
      </c>
      <c r="D145" s="53">
        <f t="shared" si="46"/>
        <v>4919</v>
      </c>
      <c r="E145" s="53">
        <f t="shared" si="46"/>
        <v>4440</v>
      </c>
      <c r="F145" s="53">
        <f t="shared" si="46"/>
        <v>5007</v>
      </c>
      <c r="G145" s="53">
        <f>G15+G34+G53+G72+G91</f>
        <v>3944</v>
      </c>
      <c r="H145" s="53">
        <f t="shared" si="44"/>
        <v>5434</v>
      </c>
      <c r="I145" s="53">
        <f t="shared" si="44"/>
        <v>5246</v>
      </c>
      <c r="J145" s="53">
        <f t="shared" si="44"/>
        <v>4765</v>
      </c>
      <c r="K145" s="53">
        <f t="shared" si="45"/>
        <v>5822</v>
      </c>
      <c r="L145" s="53">
        <f t="shared" si="45"/>
        <v>4971</v>
      </c>
      <c r="M145" s="53">
        <f t="shared" si="45"/>
        <v>4933</v>
      </c>
      <c r="N145" s="53">
        <f t="shared" si="41"/>
        <v>60233</v>
      </c>
    </row>
    <row r="146" spans="1:14" x14ac:dyDescent="0.2">
      <c r="A146" s="2" t="s">
        <v>2</v>
      </c>
      <c r="B146" s="53">
        <f t="shared" si="46"/>
        <v>13784</v>
      </c>
      <c r="C146" s="53">
        <f t="shared" si="46"/>
        <v>12924</v>
      </c>
      <c r="D146" s="53">
        <f t="shared" si="46"/>
        <v>12958</v>
      </c>
      <c r="E146" s="53">
        <f t="shared" si="46"/>
        <v>12438</v>
      </c>
      <c r="F146" s="53">
        <f t="shared" si="46"/>
        <v>15095</v>
      </c>
      <c r="G146" s="53">
        <f>G16+G35+G54+G73+G92+G107</f>
        <v>13072</v>
      </c>
      <c r="H146" s="53">
        <f t="shared" ref="H146:M147" si="47">H16+H35+H54+H73+H92+H107</f>
        <v>15132</v>
      </c>
      <c r="I146" s="53">
        <f t="shared" si="47"/>
        <v>14267</v>
      </c>
      <c r="J146" s="53">
        <f t="shared" si="47"/>
        <v>12402</v>
      </c>
      <c r="K146" s="53">
        <f t="shared" si="47"/>
        <v>15117</v>
      </c>
      <c r="L146" s="53">
        <f t="shared" si="47"/>
        <v>12785</v>
      </c>
      <c r="M146" s="53">
        <f t="shared" si="47"/>
        <v>12694</v>
      </c>
      <c r="N146" s="53">
        <f t="shared" si="41"/>
        <v>162668</v>
      </c>
    </row>
    <row r="147" spans="1:14" x14ac:dyDescent="0.2">
      <c r="A147" s="2" t="s">
        <v>21</v>
      </c>
      <c r="B147" s="53">
        <f t="shared" si="46"/>
        <v>1218</v>
      </c>
      <c r="C147" s="53">
        <f t="shared" si="46"/>
        <v>1126</v>
      </c>
      <c r="D147" s="53">
        <f t="shared" si="46"/>
        <v>1161</v>
      </c>
      <c r="E147" s="53">
        <f t="shared" si="46"/>
        <v>1198</v>
      </c>
      <c r="F147" s="53">
        <f t="shared" si="46"/>
        <v>1198</v>
      </c>
      <c r="G147" s="53">
        <f>G17+G36+G55+G74+G93+G108</f>
        <v>1113</v>
      </c>
      <c r="H147" s="53">
        <f t="shared" si="47"/>
        <v>1443</v>
      </c>
      <c r="I147" s="53">
        <f t="shared" si="47"/>
        <v>1526</v>
      </c>
      <c r="J147" s="53">
        <f t="shared" si="47"/>
        <v>1226</v>
      </c>
      <c r="K147" s="53">
        <f t="shared" si="47"/>
        <v>1492</v>
      </c>
      <c r="L147" s="53">
        <f t="shared" si="47"/>
        <v>1400</v>
      </c>
      <c r="M147" s="53">
        <f t="shared" si="47"/>
        <v>1517</v>
      </c>
      <c r="N147" s="53">
        <f t="shared" si="41"/>
        <v>15618</v>
      </c>
    </row>
    <row r="148" spans="1:14" x14ac:dyDescent="0.2">
      <c r="A148" s="3" t="s">
        <v>8</v>
      </c>
      <c r="B148" s="53">
        <f t="shared" ref="B148:N148" si="48">SUM(B142:B147)</f>
        <v>81026</v>
      </c>
      <c r="C148" s="53">
        <f t="shared" si="48"/>
        <v>76572</v>
      </c>
      <c r="D148" s="53">
        <f t="shared" si="48"/>
        <v>79884</v>
      </c>
      <c r="E148" s="53">
        <f t="shared" si="48"/>
        <v>76727</v>
      </c>
      <c r="F148" s="53">
        <f t="shared" si="48"/>
        <v>93468</v>
      </c>
      <c r="G148" s="53">
        <f t="shared" si="48"/>
        <v>78543</v>
      </c>
      <c r="H148" s="53">
        <f t="shared" si="48"/>
        <v>89838</v>
      </c>
      <c r="I148" s="53">
        <f t="shared" si="48"/>
        <v>87695</v>
      </c>
      <c r="J148" s="53">
        <f t="shared" si="48"/>
        <v>76400</v>
      </c>
      <c r="K148" s="53">
        <f t="shared" si="48"/>
        <v>92053</v>
      </c>
      <c r="L148" s="53">
        <f t="shared" si="48"/>
        <v>78115</v>
      </c>
      <c r="M148" s="53">
        <f t="shared" si="48"/>
        <v>78718</v>
      </c>
      <c r="N148" s="53">
        <f t="shared" si="48"/>
        <v>989039</v>
      </c>
    </row>
    <row r="149" spans="1:14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x14ac:dyDescent="0.2">
      <c r="A150" s="7" t="s">
        <v>29</v>
      </c>
      <c r="B150" s="49" t="s">
        <v>37</v>
      </c>
      <c r="C150" s="49" t="s">
        <v>38</v>
      </c>
      <c r="D150" s="49" t="s">
        <v>39</v>
      </c>
      <c r="E150" s="49" t="s">
        <v>40</v>
      </c>
      <c r="F150" s="49" t="s">
        <v>41</v>
      </c>
      <c r="G150" s="49" t="s">
        <v>42</v>
      </c>
      <c r="H150" s="49" t="s">
        <v>43</v>
      </c>
      <c r="I150" s="49" t="s">
        <v>44</v>
      </c>
      <c r="J150" s="49" t="s">
        <v>45</v>
      </c>
      <c r="K150" s="49" t="s">
        <v>46</v>
      </c>
      <c r="L150" s="49" t="s">
        <v>47</v>
      </c>
      <c r="M150" s="49" t="s">
        <v>48</v>
      </c>
      <c r="N150" s="49" t="s">
        <v>0</v>
      </c>
    </row>
    <row r="151" spans="1:14" x14ac:dyDescent="0.2">
      <c r="A151" s="2" t="s">
        <v>9</v>
      </c>
      <c r="B151" s="23">
        <f>B142/B148</f>
        <v>0.20178708069014883</v>
      </c>
      <c r="C151" s="23">
        <f t="shared" ref="C151:M151" si="49">C142/C148</f>
        <v>0.20715143916836443</v>
      </c>
      <c r="D151" s="23">
        <f t="shared" si="49"/>
        <v>0.21379750638425718</v>
      </c>
      <c r="E151" s="23">
        <f t="shared" si="49"/>
        <v>0.2094308392091441</v>
      </c>
      <c r="F151" s="23">
        <f t="shared" si="49"/>
        <v>0.21134505927162237</v>
      </c>
      <c r="G151" s="23">
        <f t="shared" si="49"/>
        <v>0.21045796570031702</v>
      </c>
      <c r="H151" s="23">
        <f t="shared" si="49"/>
        <v>0.19724392795921547</v>
      </c>
      <c r="I151" s="23">
        <f t="shared" si="49"/>
        <v>0.20705855521979588</v>
      </c>
      <c r="J151" s="23">
        <f t="shared" si="49"/>
        <v>0.20617801047120418</v>
      </c>
      <c r="K151" s="23">
        <f t="shared" si="49"/>
        <v>0.20975959501591473</v>
      </c>
      <c r="L151" s="23">
        <f t="shared" si="49"/>
        <v>0.20377648338987389</v>
      </c>
      <c r="M151" s="23">
        <f t="shared" si="49"/>
        <v>0.19554612668004775</v>
      </c>
      <c r="N151" s="23">
        <f>N142/N148</f>
        <v>0.20615365015939716</v>
      </c>
    </row>
    <row r="152" spans="1:14" x14ac:dyDescent="0.2">
      <c r="A152" s="2" t="s">
        <v>10</v>
      </c>
      <c r="B152" s="23">
        <f>B143/B148</f>
        <v>0.11000172784044628</v>
      </c>
      <c r="C152" s="23">
        <f t="shared" ref="C152:M152" si="50">C143/C148</f>
        <v>0.10623987880687458</v>
      </c>
      <c r="D152" s="23">
        <f t="shared" si="50"/>
        <v>0.10646687697160884</v>
      </c>
      <c r="E152" s="23">
        <f t="shared" si="50"/>
        <v>0.11009162354842493</v>
      </c>
      <c r="F152" s="23">
        <f t="shared" si="50"/>
        <v>0.11255188941669876</v>
      </c>
      <c r="G152" s="23">
        <f t="shared" si="50"/>
        <v>0.11784627528869536</v>
      </c>
      <c r="H152" s="23">
        <f t="shared" si="50"/>
        <v>0.12170796322268973</v>
      </c>
      <c r="I152" s="23">
        <f t="shared" si="50"/>
        <v>0.12191116939392212</v>
      </c>
      <c r="J152" s="23">
        <f t="shared" si="50"/>
        <v>0.12037958115183246</v>
      </c>
      <c r="K152" s="23">
        <f t="shared" si="50"/>
        <v>0.12088688038412654</v>
      </c>
      <c r="L152" s="23">
        <f t="shared" si="50"/>
        <v>0.12676182551366574</v>
      </c>
      <c r="M152" s="23">
        <f t="shared" si="50"/>
        <v>0.12956375924185065</v>
      </c>
      <c r="N152" s="23">
        <f>N143/N148</f>
        <v>0.11711064983281751</v>
      </c>
    </row>
    <row r="153" spans="1:14" x14ac:dyDescent="0.2">
      <c r="A153" s="2" t="s">
        <v>1</v>
      </c>
      <c r="B153" s="23">
        <f>B144/B148</f>
        <v>0.43428035445412583</v>
      </c>
      <c r="C153" s="23">
        <f t="shared" ref="C153:M153" si="51">C144/C148</f>
        <v>0.43548555607793971</v>
      </c>
      <c r="D153" s="23">
        <f t="shared" si="51"/>
        <v>0.44141505182514645</v>
      </c>
      <c r="E153" s="23">
        <f t="shared" si="51"/>
        <v>0.44488902211737719</v>
      </c>
      <c r="F153" s="23">
        <f t="shared" si="51"/>
        <v>0.44821757178927546</v>
      </c>
      <c r="G153" s="23">
        <f t="shared" si="51"/>
        <v>0.44087951822568527</v>
      </c>
      <c r="H153" s="23">
        <f t="shared" si="51"/>
        <v>0.43606269062089537</v>
      </c>
      <c r="I153" s="23">
        <f t="shared" si="51"/>
        <v>0.43111922002394665</v>
      </c>
      <c r="J153" s="23">
        <f t="shared" si="51"/>
        <v>0.43269633507853406</v>
      </c>
      <c r="K153" s="23">
        <f t="shared" si="51"/>
        <v>0.42567868510531975</v>
      </c>
      <c r="L153" s="23">
        <f t="shared" si="51"/>
        <v>0.42423350188824172</v>
      </c>
      <c r="M153" s="23">
        <f t="shared" si="51"/>
        <v>0.43169287837597498</v>
      </c>
      <c r="N153" s="23">
        <f>N144/N148</f>
        <v>0.4355733191512165</v>
      </c>
    </row>
    <row r="154" spans="1:14" x14ac:dyDescent="0.2">
      <c r="A154" s="2" t="s">
        <v>36</v>
      </c>
      <c r="B154" s="23">
        <f>B145/B148</f>
        <v>6.8780391479278252E-2</v>
      </c>
      <c r="C154" s="23">
        <f t="shared" ref="C154:M154" si="52">C145/C148</f>
        <v>6.7635689285900857E-2</v>
      </c>
      <c r="D154" s="23">
        <f t="shared" si="52"/>
        <v>6.1576786340193278E-2</v>
      </c>
      <c r="E154" s="23">
        <f t="shared" si="52"/>
        <v>5.7867504268380103E-2</v>
      </c>
      <c r="F154" s="23">
        <f t="shared" si="52"/>
        <v>5.3569135960970599E-2</v>
      </c>
      <c r="G154" s="23">
        <f t="shared" si="52"/>
        <v>5.0214532167093186E-2</v>
      </c>
      <c r="H154" s="23">
        <f t="shared" si="52"/>
        <v>6.0486653754535942E-2</v>
      </c>
      <c r="I154" s="23">
        <f t="shared" si="52"/>
        <v>5.9820970408803235E-2</v>
      </c>
      <c r="J154" s="23">
        <f t="shared" si="52"/>
        <v>6.2369109947643976E-2</v>
      </c>
      <c r="K154" s="23">
        <f t="shared" si="52"/>
        <v>6.3246173400106465E-2</v>
      </c>
      <c r="L154" s="23">
        <f t="shared" si="52"/>
        <v>6.3636945529027711E-2</v>
      </c>
      <c r="M154" s="23">
        <f t="shared" si="52"/>
        <v>6.266673441906552E-2</v>
      </c>
      <c r="N154" s="23">
        <f>N145/N148</f>
        <v>6.0900530717191134E-2</v>
      </c>
    </row>
    <row r="155" spans="1:14" x14ac:dyDescent="0.2">
      <c r="A155" s="2" t="s">
        <v>2</v>
      </c>
      <c r="B155" s="23">
        <f>B146/B148</f>
        <v>0.17011823365339521</v>
      </c>
      <c r="C155" s="23">
        <f t="shared" ref="C155:M155" si="53">C146/C148</f>
        <v>0.16878232251998118</v>
      </c>
      <c r="D155" s="23">
        <f t="shared" si="53"/>
        <v>0.16221020479695558</v>
      </c>
      <c r="E155" s="23">
        <f t="shared" si="53"/>
        <v>0.1621072112815567</v>
      </c>
      <c r="F155" s="23">
        <f t="shared" si="53"/>
        <v>0.16149912269439809</v>
      </c>
      <c r="G155" s="23">
        <f t="shared" si="53"/>
        <v>0.16643112689864151</v>
      </c>
      <c r="H155" s="23">
        <f t="shared" si="53"/>
        <v>0.16843651906765511</v>
      </c>
      <c r="I155" s="23">
        <f t="shared" si="53"/>
        <v>0.16268886481555392</v>
      </c>
      <c r="J155" s="23">
        <f t="shared" si="53"/>
        <v>0.16232984293193717</v>
      </c>
      <c r="K155" s="23">
        <f t="shared" si="53"/>
        <v>0.16422061203871682</v>
      </c>
      <c r="L155" s="23">
        <f t="shared" si="53"/>
        <v>0.16366894962555206</v>
      </c>
      <c r="M155" s="23">
        <f t="shared" si="53"/>
        <v>0.16125917833278283</v>
      </c>
      <c r="N155" s="23">
        <f>N146/N148</f>
        <v>0.16447076404469388</v>
      </c>
    </row>
    <row r="156" spans="1:14" ht="10.8" thickBot="1" x14ac:dyDescent="0.25">
      <c r="A156" s="13" t="s">
        <v>21</v>
      </c>
      <c r="B156" s="65">
        <f>B147/B148</f>
        <v>1.5032211882605583E-2</v>
      </c>
      <c r="C156" s="65">
        <f t="shared" ref="C156:M156" si="54">C147/C148</f>
        <v>1.4705114140939246E-2</v>
      </c>
      <c r="D156" s="65">
        <f t="shared" si="54"/>
        <v>1.4533573681838666E-2</v>
      </c>
      <c r="E156" s="65">
        <f t="shared" si="54"/>
        <v>1.5613799575116973E-2</v>
      </c>
      <c r="F156" s="65">
        <f t="shared" si="54"/>
        <v>1.2817220867034707E-2</v>
      </c>
      <c r="G156" s="65">
        <f t="shared" si="54"/>
        <v>1.4170581719567626E-2</v>
      </c>
      <c r="H156" s="65">
        <f t="shared" si="54"/>
        <v>1.606224537500835E-2</v>
      </c>
      <c r="I156" s="65">
        <f t="shared" si="54"/>
        <v>1.7401220137978221E-2</v>
      </c>
      <c r="J156" s="65">
        <f t="shared" si="54"/>
        <v>1.6047120418848166E-2</v>
      </c>
      <c r="K156" s="65">
        <f t="shared" si="54"/>
        <v>1.6208054055815671E-2</v>
      </c>
      <c r="L156" s="65">
        <f t="shared" si="54"/>
        <v>1.7922294053638866E-2</v>
      </c>
      <c r="M156" s="65">
        <f t="shared" si="54"/>
        <v>1.9271322950278207E-2</v>
      </c>
      <c r="N156" s="65">
        <f>N147/N148</f>
        <v>1.579108609468383E-2</v>
      </c>
    </row>
    <row r="157" spans="1:14" x14ac:dyDescent="0.2">
      <c r="A157" s="11" t="s">
        <v>18</v>
      </c>
      <c r="B157" s="68">
        <f t="shared" ref="B157:L157" si="55">SUM(B151:B156)</f>
        <v>1</v>
      </c>
      <c r="C157" s="68">
        <f t="shared" si="55"/>
        <v>0.99999999999999989</v>
      </c>
      <c r="D157" s="68">
        <f t="shared" si="55"/>
        <v>1</v>
      </c>
      <c r="E157" s="68">
        <f t="shared" si="55"/>
        <v>0.99999999999999989</v>
      </c>
      <c r="F157" s="68">
        <f t="shared" si="55"/>
        <v>1</v>
      </c>
      <c r="G157" s="68">
        <f t="shared" si="55"/>
        <v>1</v>
      </c>
      <c r="H157" s="68">
        <f t="shared" si="55"/>
        <v>1</v>
      </c>
      <c r="I157" s="68">
        <f t="shared" si="55"/>
        <v>0.99999999999999989</v>
      </c>
      <c r="J157" s="68">
        <f t="shared" si="55"/>
        <v>1.0000000000000002</v>
      </c>
      <c r="K157" s="68">
        <f t="shared" si="55"/>
        <v>1</v>
      </c>
      <c r="L157" s="68">
        <f t="shared" si="55"/>
        <v>1</v>
      </c>
      <c r="M157" s="69">
        <f>SUM(M152:M156)</f>
        <v>0.80445387331995222</v>
      </c>
      <c r="N157" s="68">
        <f>SUM(N151:N156)</f>
        <v>1</v>
      </c>
    </row>
    <row r="158" spans="1:14" x14ac:dyDescent="0.2">
      <c r="A158" s="19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</row>
    <row r="159" spans="1:14" ht="30.6" x14ac:dyDescent="0.2">
      <c r="A159" s="40" t="s">
        <v>32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2"/>
    </row>
    <row r="160" spans="1:14" x14ac:dyDescent="0.2">
      <c r="A160" s="17" t="s">
        <v>5</v>
      </c>
      <c r="B160" s="49" t="s">
        <v>37</v>
      </c>
      <c r="C160" s="49" t="s">
        <v>38</v>
      </c>
      <c r="D160" s="49" t="s">
        <v>39</v>
      </c>
      <c r="E160" s="49" t="s">
        <v>40</v>
      </c>
      <c r="F160" s="49" t="s">
        <v>41</v>
      </c>
      <c r="G160" s="49" t="s">
        <v>42</v>
      </c>
      <c r="H160" s="49" t="s">
        <v>43</v>
      </c>
      <c r="I160" s="49" t="s">
        <v>44</v>
      </c>
      <c r="J160" s="49" t="s">
        <v>45</v>
      </c>
      <c r="K160" s="49" t="s">
        <v>46</v>
      </c>
      <c r="L160" s="49" t="s">
        <v>47</v>
      </c>
      <c r="M160" s="49" t="s">
        <v>48</v>
      </c>
      <c r="N160" s="49" t="s">
        <v>0</v>
      </c>
    </row>
    <row r="161" spans="1:14" x14ac:dyDescent="0.2">
      <c r="A161" s="2" t="s">
        <v>9</v>
      </c>
      <c r="B161" s="71">
        <f t="shared" ref="B161:M161" si="56">B3+B22+B41</f>
        <v>4338717.3499999996</v>
      </c>
      <c r="C161" s="71">
        <f t="shared" si="56"/>
        <v>4206385.82</v>
      </c>
      <c r="D161" s="71">
        <f t="shared" si="56"/>
        <v>4473418.0200000005</v>
      </c>
      <c r="E161" s="71">
        <f t="shared" si="56"/>
        <v>4229052.03</v>
      </c>
      <c r="F161" s="71">
        <f t="shared" si="56"/>
        <v>5210477.04</v>
      </c>
      <c r="G161" s="71">
        <f t="shared" si="56"/>
        <v>4341377.8900000006</v>
      </c>
      <c r="H161" s="71">
        <f t="shared" si="56"/>
        <v>4664764</v>
      </c>
      <c r="I161" s="71">
        <f t="shared" si="56"/>
        <v>4801794.4000000004</v>
      </c>
      <c r="J161" s="71">
        <f t="shared" si="56"/>
        <v>4123813.2</v>
      </c>
      <c r="K161" s="71">
        <f t="shared" si="56"/>
        <v>5133575.2</v>
      </c>
      <c r="L161" s="71">
        <f t="shared" si="56"/>
        <v>4192255.6</v>
      </c>
      <c r="M161" s="71">
        <f t="shared" si="56"/>
        <v>4074444.4000000004</v>
      </c>
      <c r="N161" s="71">
        <f t="shared" ref="N161:N166" si="57">SUM(B161:M161)</f>
        <v>53790074.95000001</v>
      </c>
    </row>
    <row r="162" spans="1:14" x14ac:dyDescent="0.2">
      <c r="A162" s="2" t="s">
        <v>10</v>
      </c>
      <c r="B162" s="71">
        <f t="shared" ref="B162:M162" si="58">B4+B23+B42</f>
        <v>2403849.6</v>
      </c>
      <c r="C162" s="71">
        <f t="shared" si="58"/>
        <v>2199499.2000000002</v>
      </c>
      <c r="D162" s="71">
        <f t="shared" si="58"/>
        <v>2292897.6</v>
      </c>
      <c r="E162" s="71">
        <f t="shared" si="58"/>
        <v>2291241.6</v>
      </c>
      <c r="F162" s="71">
        <f t="shared" si="58"/>
        <v>2900649.5999999996</v>
      </c>
      <c r="G162" s="71">
        <f t="shared" si="58"/>
        <v>2489299.1999999997</v>
      </c>
      <c r="H162" s="71">
        <f t="shared" si="58"/>
        <v>3033804.8000000003</v>
      </c>
      <c r="I162" s="71">
        <f t="shared" si="58"/>
        <v>2958924.8000000003</v>
      </c>
      <c r="J162" s="71">
        <f t="shared" si="58"/>
        <v>2545254.3999999999</v>
      </c>
      <c r="K162" s="71">
        <f t="shared" si="58"/>
        <v>3078404.8</v>
      </c>
      <c r="L162" s="71">
        <f t="shared" si="58"/>
        <v>2764236.8000000003</v>
      </c>
      <c r="M162" s="71">
        <f t="shared" si="58"/>
        <v>2808832</v>
      </c>
      <c r="N162" s="71">
        <f t="shared" si="57"/>
        <v>31766894.399999999</v>
      </c>
    </row>
    <row r="163" spans="1:14" x14ac:dyDescent="0.2">
      <c r="A163" s="2" t="s">
        <v>1</v>
      </c>
      <c r="B163" s="71">
        <f t="shared" ref="B163:M164" si="59">B5+B24+B43</f>
        <v>9903918.9299999997</v>
      </c>
      <c r="C163" s="71">
        <f t="shared" si="59"/>
        <v>9315001.1899999995</v>
      </c>
      <c r="D163" s="71">
        <f t="shared" si="59"/>
        <v>9837863.1900000013</v>
      </c>
      <c r="E163" s="71">
        <f t="shared" si="59"/>
        <v>9470327.9299999997</v>
      </c>
      <c r="F163" s="71">
        <f t="shared" si="59"/>
        <v>11633510.949999999</v>
      </c>
      <c r="G163" s="71">
        <f t="shared" si="59"/>
        <v>9580225.9600000009</v>
      </c>
      <c r="H163" s="71">
        <f t="shared" si="59"/>
        <v>8046207.5199999996</v>
      </c>
      <c r="I163" s="71">
        <f t="shared" si="59"/>
        <v>7652119.2800000003</v>
      </c>
      <c r="J163" s="71">
        <f t="shared" si="59"/>
        <v>6675056.96</v>
      </c>
      <c r="K163" s="71">
        <f t="shared" si="59"/>
        <v>7963631.5200000005</v>
      </c>
      <c r="L163" s="71">
        <f t="shared" si="59"/>
        <v>6746560.0800000001</v>
      </c>
      <c r="M163" s="71">
        <f t="shared" si="59"/>
        <v>6859014.2400000002</v>
      </c>
      <c r="N163" s="71">
        <f t="shared" si="57"/>
        <v>103683437.74999999</v>
      </c>
    </row>
    <row r="164" spans="1:14" x14ac:dyDescent="0.2">
      <c r="A164" s="2" t="s">
        <v>36</v>
      </c>
      <c r="B164" s="71">
        <f t="shared" ref="B164:M164" si="60">B6+B25+B44</f>
        <v>1804507.2799999998</v>
      </c>
      <c r="C164" s="71">
        <f t="shared" si="60"/>
        <v>1672241.6</v>
      </c>
      <c r="D164" s="71">
        <f t="shared" si="60"/>
        <v>1587516.6800000002</v>
      </c>
      <c r="E164" s="71">
        <f t="shared" si="60"/>
        <v>1419977.2</v>
      </c>
      <c r="F164" s="71">
        <f t="shared" si="60"/>
        <v>1604606.16</v>
      </c>
      <c r="G164" s="71">
        <f t="shared" si="60"/>
        <v>1264699.3999999999</v>
      </c>
      <c r="H164" s="71">
        <f t="shared" si="60"/>
        <v>1271997.8700000001</v>
      </c>
      <c r="I164" s="71">
        <f t="shared" si="60"/>
        <v>1224166.1499999999</v>
      </c>
      <c r="J164" s="71">
        <f t="shared" si="60"/>
        <v>1065425.81</v>
      </c>
      <c r="K164" s="71">
        <f t="shared" si="60"/>
        <v>1255041.1400000001</v>
      </c>
      <c r="L164" s="71">
        <f t="shared" si="59"/>
        <v>1045953.58</v>
      </c>
      <c r="M164" s="71">
        <f t="shared" si="60"/>
        <v>1006129.22</v>
      </c>
      <c r="N164" s="71">
        <f t="shared" si="57"/>
        <v>16222262.090000004</v>
      </c>
    </row>
    <row r="165" spans="1:14" x14ac:dyDescent="0.2">
      <c r="A165" s="2" t="s">
        <v>2</v>
      </c>
      <c r="B165" s="71">
        <f t="shared" ref="B165:M165" si="61">B7+B26+B45</f>
        <v>4008641.3</v>
      </c>
      <c r="C165" s="71">
        <f t="shared" si="61"/>
        <v>3775388.04</v>
      </c>
      <c r="D165" s="71">
        <f t="shared" si="61"/>
        <v>3734093.25</v>
      </c>
      <c r="E165" s="71">
        <f t="shared" si="61"/>
        <v>3571422.11</v>
      </c>
      <c r="F165" s="71">
        <f t="shared" si="61"/>
        <v>4331698.07</v>
      </c>
      <c r="G165" s="71">
        <f t="shared" si="61"/>
        <v>3730463.9699999997</v>
      </c>
      <c r="H165" s="71">
        <f t="shared" si="61"/>
        <v>4365791.04</v>
      </c>
      <c r="I165" s="71">
        <f t="shared" si="61"/>
        <v>4047359.6799999997</v>
      </c>
      <c r="J165" s="71">
        <f t="shared" si="61"/>
        <v>3544811.92</v>
      </c>
      <c r="K165" s="71">
        <f t="shared" si="61"/>
        <v>4355582.4000000004</v>
      </c>
      <c r="L165" s="71">
        <f t="shared" si="61"/>
        <v>3668345.2</v>
      </c>
      <c r="M165" s="71">
        <f t="shared" si="61"/>
        <v>3680556.88</v>
      </c>
      <c r="N165" s="71">
        <f t="shared" si="57"/>
        <v>46814153.859999999</v>
      </c>
    </row>
    <row r="166" spans="1:14" x14ac:dyDescent="0.2">
      <c r="A166" s="2" t="s">
        <v>21</v>
      </c>
      <c r="B166" s="71">
        <f t="shared" ref="B166:M166" si="62">B8+B27+B46</f>
        <v>316447.88</v>
      </c>
      <c r="C166" s="71">
        <f t="shared" si="62"/>
        <v>279507.69999999995</v>
      </c>
      <c r="D166" s="71">
        <f t="shared" si="62"/>
        <v>306439.57999999996</v>
      </c>
      <c r="E166" s="71">
        <f t="shared" si="62"/>
        <v>309453.5</v>
      </c>
      <c r="F166" s="71">
        <f t="shared" si="62"/>
        <v>308994.92</v>
      </c>
      <c r="G166" s="71">
        <f t="shared" si="62"/>
        <v>283989.26</v>
      </c>
      <c r="H166" s="71">
        <f t="shared" si="62"/>
        <v>388766.56</v>
      </c>
      <c r="I166" s="71">
        <f t="shared" si="62"/>
        <v>408438.16000000003</v>
      </c>
      <c r="J166" s="71">
        <f t="shared" si="62"/>
        <v>337977.12</v>
      </c>
      <c r="K166" s="71">
        <f t="shared" si="62"/>
        <v>402177.36</v>
      </c>
      <c r="L166" s="71">
        <f t="shared" si="62"/>
        <v>380092.96</v>
      </c>
      <c r="M166" s="71">
        <f t="shared" si="62"/>
        <v>412408.88</v>
      </c>
      <c r="N166" s="71">
        <f t="shared" si="57"/>
        <v>4134693.88</v>
      </c>
    </row>
    <row r="167" spans="1:14" x14ac:dyDescent="0.2">
      <c r="A167" s="3" t="s">
        <v>6</v>
      </c>
      <c r="B167" s="71">
        <f t="shared" ref="B167:M167" si="63">SUM(B161:B166)</f>
        <v>22776082.34</v>
      </c>
      <c r="C167" s="71">
        <f t="shared" si="63"/>
        <v>21448023.550000001</v>
      </c>
      <c r="D167" s="71">
        <f t="shared" si="63"/>
        <v>22232228.32</v>
      </c>
      <c r="E167" s="71">
        <f t="shared" si="63"/>
        <v>21291474.370000001</v>
      </c>
      <c r="F167" s="71">
        <f t="shared" si="63"/>
        <v>25989936.740000002</v>
      </c>
      <c r="G167" s="71">
        <f t="shared" si="63"/>
        <v>21690055.68</v>
      </c>
      <c r="H167" s="71">
        <f t="shared" si="63"/>
        <v>21771331.789999999</v>
      </c>
      <c r="I167" s="71">
        <f t="shared" si="63"/>
        <v>21092802.470000003</v>
      </c>
      <c r="J167" s="71">
        <f t="shared" si="63"/>
        <v>18292339.41</v>
      </c>
      <c r="K167" s="71">
        <f t="shared" si="63"/>
        <v>22188412.420000002</v>
      </c>
      <c r="L167" s="71">
        <f t="shared" si="63"/>
        <v>18797444.220000003</v>
      </c>
      <c r="M167" s="72">
        <f t="shared" si="63"/>
        <v>18841385.620000001</v>
      </c>
      <c r="N167" s="71">
        <f>SUM(N161:N166)</f>
        <v>256411516.93000001</v>
      </c>
    </row>
    <row r="168" spans="1:14" x14ac:dyDescent="0.2">
      <c r="A168" s="19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</row>
    <row r="169" spans="1:14" x14ac:dyDescent="0.2">
      <c r="A169" s="16" t="s">
        <v>28</v>
      </c>
      <c r="B169" s="49" t="s">
        <v>37</v>
      </c>
      <c r="C169" s="49" t="s">
        <v>38</v>
      </c>
      <c r="D169" s="49" t="s">
        <v>39</v>
      </c>
      <c r="E169" s="49" t="s">
        <v>40</v>
      </c>
      <c r="F169" s="49" t="s">
        <v>41</v>
      </c>
      <c r="G169" s="49" t="s">
        <v>42</v>
      </c>
      <c r="H169" s="49" t="s">
        <v>43</v>
      </c>
      <c r="I169" s="49" t="s">
        <v>44</v>
      </c>
      <c r="J169" s="49" t="s">
        <v>45</v>
      </c>
      <c r="K169" s="49" t="s">
        <v>46</v>
      </c>
      <c r="L169" s="49" t="s">
        <v>47</v>
      </c>
      <c r="M169" s="49" t="s">
        <v>48</v>
      </c>
      <c r="N169" s="49" t="s">
        <v>0</v>
      </c>
    </row>
    <row r="170" spans="1:14" x14ac:dyDescent="0.2">
      <c r="A170" s="2" t="s">
        <v>9</v>
      </c>
      <c r="B170" s="73">
        <f t="shared" ref="B170:M170" si="64">B12+B31+B50</f>
        <v>12808</v>
      </c>
      <c r="C170" s="73">
        <f t="shared" si="64"/>
        <v>12394</v>
      </c>
      <c r="D170" s="73">
        <f t="shared" si="64"/>
        <v>13215</v>
      </c>
      <c r="E170" s="73">
        <f t="shared" si="64"/>
        <v>12487</v>
      </c>
      <c r="F170" s="73">
        <f t="shared" si="64"/>
        <v>15378</v>
      </c>
      <c r="G170" s="73">
        <f t="shared" si="64"/>
        <v>12792</v>
      </c>
      <c r="H170" s="73">
        <f t="shared" si="64"/>
        <v>13704</v>
      </c>
      <c r="I170" s="73">
        <f t="shared" si="64"/>
        <v>14110</v>
      </c>
      <c r="J170" s="73">
        <f t="shared" si="64"/>
        <v>12129</v>
      </c>
      <c r="K170" s="73">
        <f t="shared" si="64"/>
        <v>15081</v>
      </c>
      <c r="L170" s="73">
        <f t="shared" si="64"/>
        <v>12305</v>
      </c>
      <c r="M170" s="73">
        <f t="shared" si="64"/>
        <v>11951</v>
      </c>
      <c r="N170" s="73">
        <f t="shared" ref="N170:N175" si="65">SUM(B170:M170)</f>
        <v>158354</v>
      </c>
    </row>
    <row r="171" spans="1:14" x14ac:dyDescent="0.2">
      <c r="A171" s="2" t="s">
        <v>10</v>
      </c>
      <c r="B171" s="73">
        <f t="shared" ref="B171:M171" si="66">B13+B32+B51</f>
        <v>7223</v>
      </c>
      <c r="C171" s="73">
        <f t="shared" si="66"/>
        <v>6625</v>
      </c>
      <c r="D171" s="73">
        <f t="shared" si="66"/>
        <v>6894</v>
      </c>
      <c r="E171" s="73">
        <f t="shared" si="66"/>
        <v>6898</v>
      </c>
      <c r="F171" s="73">
        <f t="shared" si="66"/>
        <v>8720</v>
      </c>
      <c r="G171" s="73">
        <f t="shared" si="66"/>
        <v>7495</v>
      </c>
      <c r="H171" s="73">
        <f t="shared" si="66"/>
        <v>9034</v>
      </c>
      <c r="I171" s="73">
        <f t="shared" si="66"/>
        <v>8855</v>
      </c>
      <c r="J171" s="73">
        <f t="shared" si="66"/>
        <v>7623</v>
      </c>
      <c r="K171" s="73">
        <f t="shared" si="66"/>
        <v>9209</v>
      </c>
      <c r="L171" s="73">
        <f t="shared" si="66"/>
        <v>8272</v>
      </c>
      <c r="M171" s="73">
        <f t="shared" si="66"/>
        <v>8417</v>
      </c>
      <c r="N171" s="73">
        <f t="shared" si="65"/>
        <v>95265</v>
      </c>
    </row>
    <row r="172" spans="1:14" x14ac:dyDescent="0.2">
      <c r="A172" s="2" t="s">
        <v>1</v>
      </c>
      <c r="B172" s="73">
        <f t="shared" ref="B172:M172" si="67">B14+B33+B52</f>
        <v>26402</v>
      </c>
      <c r="C172" s="73">
        <f t="shared" si="67"/>
        <v>24847</v>
      </c>
      <c r="D172" s="73">
        <f t="shared" si="67"/>
        <v>26247</v>
      </c>
      <c r="E172" s="73">
        <f t="shared" si="67"/>
        <v>25273</v>
      </c>
      <c r="F172" s="73">
        <f t="shared" si="67"/>
        <v>31030</v>
      </c>
      <c r="G172" s="73">
        <f t="shared" si="67"/>
        <v>25560</v>
      </c>
      <c r="H172" s="73">
        <f t="shared" si="67"/>
        <v>21386</v>
      </c>
      <c r="I172" s="73">
        <f t="shared" si="67"/>
        <v>20363</v>
      </c>
      <c r="J172" s="73">
        <f t="shared" si="67"/>
        <v>17760</v>
      </c>
      <c r="K172" s="73">
        <f t="shared" si="67"/>
        <v>21175</v>
      </c>
      <c r="L172" s="73">
        <f t="shared" si="67"/>
        <v>17953</v>
      </c>
      <c r="M172" s="73">
        <f t="shared" si="67"/>
        <v>18232</v>
      </c>
      <c r="N172" s="73">
        <f t="shared" si="65"/>
        <v>276228</v>
      </c>
    </row>
    <row r="173" spans="1:14" x14ac:dyDescent="0.2">
      <c r="A173" s="2" t="s">
        <v>36</v>
      </c>
      <c r="B173" s="73">
        <f t="shared" ref="B173:M173" si="68">B15+B34+B53</f>
        <v>4893</v>
      </c>
      <c r="C173" s="73">
        <f t="shared" si="68"/>
        <v>4533</v>
      </c>
      <c r="D173" s="73">
        <f t="shared" si="68"/>
        <v>4307</v>
      </c>
      <c r="E173" s="73">
        <f t="shared" si="68"/>
        <v>3840</v>
      </c>
      <c r="F173" s="73">
        <f t="shared" si="68"/>
        <v>4336</v>
      </c>
      <c r="G173" s="73">
        <f t="shared" si="68"/>
        <v>3433</v>
      </c>
      <c r="H173" s="73">
        <f t="shared" si="68"/>
        <v>3428</v>
      </c>
      <c r="I173" s="73">
        <f t="shared" si="68"/>
        <v>3300</v>
      </c>
      <c r="J173" s="73">
        <f t="shared" si="68"/>
        <v>2872</v>
      </c>
      <c r="K173" s="73">
        <f t="shared" si="68"/>
        <v>3385</v>
      </c>
      <c r="L173" s="73">
        <f t="shared" si="68"/>
        <v>2809</v>
      </c>
      <c r="M173" s="73">
        <f t="shared" si="68"/>
        <v>2716</v>
      </c>
      <c r="N173" s="73">
        <f t="shared" si="65"/>
        <v>43852</v>
      </c>
    </row>
    <row r="174" spans="1:14" x14ac:dyDescent="0.2">
      <c r="A174" s="2" t="s">
        <v>2</v>
      </c>
      <c r="B174" s="73">
        <f t="shared" ref="B174:M174" si="69">B16+B35+B54</f>
        <v>11030</v>
      </c>
      <c r="C174" s="73">
        <f t="shared" si="69"/>
        <v>10361</v>
      </c>
      <c r="D174" s="73">
        <f t="shared" si="69"/>
        <v>10255</v>
      </c>
      <c r="E174" s="73">
        <f t="shared" si="69"/>
        <v>9795</v>
      </c>
      <c r="F174" s="73">
        <f t="shared" si="69"/>
        <v>11886</v>
      </c>
      <c r="G174" s="73">
        <f t="shared" si="69"/>
        <v>10244</v>
      </c>
      <c r="H174" s="73">
        <f t="shared" si="69"/>
        <v>11902</v>
      </c>
      <c r="I174" s="73">
        <f t="shared" si="69"/>
        <v>11054</v>
      </c>
      <c r="J174" s="73">
        <f t="shared" si="69"/>
        <v>9680</v>
      </c>
      <c r="K174" s="73">
        <f t="shared" si="69"/>
        <v>11888</v>
      </c>
      <c r="L174" s="73">
        <f t="shared" si="69"/>
        <v>9997</v>
      </c>
      <c r="M174" s="73">
        <f t="shared" si="69"/>
        <v>10022</v>
      </c>
      <c r="N174" s="73">
        <f t="shared" si="65"/>
        <v>128114</v>
      </c>
    </row>
    <row r="175" spans="1:14" x14ac:dyDescent="0.2">
      <c r="A175" s="2" t="s">
        <v>21</v>
      </c>
      <c r="B175" s="73">
        <f t="shared" ref="B175:M175" si="70">B17+B36+B55</f>
        <v>842</v>
      </c>
      <c r="C175" s="73">
        <f t="shared" si="70"/>
        <v>748</v>
      </c>
      <c r="D175" s="73">
        <f t="shared" si="70"/>
        <v>818</v>
      </c>
      <c r="E175" s="73">
        <f t="shared" si="70"/>
        <v>827</v>
      </c>
      <c r="F175" s="73">
        <f t="shared" si="70"/>
        <v>822</v>
      </c>
      <c r="G175" s="73">
        <f t="shared" si="70"/>
        <v>756</v>
      </c>
      <c r="H175" s="73">
        <f t="shared" si="70"/>
        <v>1027</v>
      </c>
      <c r="I175" s="73">
        <f t="shared" si="70"/>
        <v>1077</v>
      </c>
      <c r="J175" s="73">
        <f t="shared" si="70"/>
        <v>900</v>
      </c>
      <c r="K175" s="73">
        <f t="shared" si="70"/>
        <v>1063</v>
      </c>
      <c r="L175" s="73">
        <f t="shared" si="70"/>
        <v>1008</v>
      </c>
      <c r="M175" s="73">
        <f t="shared" si="70"/>
        <v>1091</v>
      </c>
      <c r="N175" s="73">
        <f t="shared" si="65"/>
        <v>10979</v>
      </c>
    </row>
    <row r="176" spans="1:14" x14ac:dyDescent="0.2">
      <c r="A176" s="3" t="s">
        <v>8</v>
      </c>
      <c r="B176" s="73">
        <f t="shared" ref="B176:N176" si="71">SUM(B170:B175)</f>
        <v>63198</v>
      </c>
      <c r="C176" s="73">
        <f t="shared" si="71"/>
        <v>59508</v>
      </c>
      <c r="D176" s="73">
        <f t="shared" si="71"/>
        <v>61736</v>
      </c>
      <c r="E176" s="73">
        <f t="shared" si="71"/>
        <v>59120</v>
      </c>
      <c r="F176" s="73">
        <f t="shared" si="71"/>
        <v>72172</v>
      </c>
      <c r="G176" s="73">
        <f t="shared" si="71"/>
        <v>60280</v>
      </c>
      <c r="H176" s="73">
        <f t="shared" si="71"/>
        <v>60481</v>
      </c>
      <c r="I176" s="73">
        <f t="shared" si="71"/>
        <v>58759</v>
      </c>
      <c r="J176" s="73">
        <f t="shared" si="71"/>
        <v>50964</v>
      </c>
      <c r="K176" s="73">
        <f t="shared" si="71"/>
        <v>61801</v>
      </c>
      <c r="L176" s="73">
        <f t="shared" si="71"/>
        <v>52344</v>
      </c>
      <c r="M176" s="73">
        <f>SUM(M170:M175)</f>
        <v>52429</v>
      </c>
      <c r="N176" s="73">
        <f t="shared" si="71"/>
        <v>712792</v>
      </c>
    </row>
    <row r="177" spans="1:14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x14ac:dyDescent="0.2">
      <c r="A178" s="7" t="s">
        <v>11</v>
      </c>
      <c r="B178" s="49" t="s">
        <v>37</v>
      </c>
      <c r="C178" s="49" t="s">
        <v>38</v>
      </c>
      <c r="D178" s="49" t="s">
        <v>39</v>
      </c>
      <c r="E178" s="49" t="s">
        <v>40</v>
      </c>
      <c r="F178" s="49" t="s">
        <v>41</v>
      </c>
      <c r="G178" s="49" t="s">
        <v>42</v>
      </c>
      <c r="H178" s="49" t="s">
        <v>43</v>
      </c>
      <c r="I178" s="49" t="s">
        <v>44</v>
      </c>
      <c r="J178" s="49" t="s">
        <v>45</v>
      </c>
      <c r="K178" s="49" t="s">
        <v>46</v>
      </c>
      <c r="L178" s="49" t="s">
        <v>47</v>
      </c>
      <c r="M178" s="49" t="s">
        <v>48</v>
      </c>
      <c r="N178" s="49" t="s">
        <v>33</v>
      </c>
    </row>
    <row r="179" spans="1:14" x14ac:dyDescent="0.2">
      <c r="A179" s="2" t="s">
        <v>9</v>
      </c>
      <c r="B179" s="74">
        <f t="shared" ref="B179:B183" si="72">B161/B170</f>
        <v>338.7505738600874</v>
      </c>
      <c r="C179" s="74">
        <f t="shared" ref="C179:M179" si="73">C161/C170</f>
        <v>339.38888333064386</v>
      </c>
      <c r="D179" s="74">
        <f t="shared" si="73"/>
        <v>338.51063337116915</v>
      </c>
      <c r="E179" s="74">
        <f t="shared" si="73"/>
        <v>338.67638584127496</v>
      </c>
      <c r="F179" s="74">
        <f t="shared" si="73"/>
        <v>338.82670308232542</v>
      </c>
      <c r="G179" s="74">
        <f t="shared" si="73"/>
        <v>339.38226156973116</v>
      </c>
      <c r="H179" s="74">
        <f t="shared" si="73"/>
        <v>340.39433741973147</v>
      </c>
      <c r="I179" s="74">
        <f t="shared" si="73"/>
        <v>340.31143869596036</v>
      </c>
      <c r="J179" s="74">
        <f t="shared" si="73"/>
        <v>339.99614147909972</v>
      </c>
      <c r="K179" s="74">
        <f t="shared" si="73"/>
        <v>340.40018566408065</v>
      </c>
      <c r="L179" s="74">
        <f t="shared" si="73"/>
        <v>340.69529459569281</v>
      </c>
      <c r="M179" s="74">
        <f t="shared" si="73"/>
        <v>340.92916073968706</v>
      </c>
      <c r="N179" s="74">
        <f t="shared" ref="N179:N184" si="74">N161/N170</f>
        <v>339.68245165894143</v>
      </c>
    </row>
    <row r="180" spans="1:14" x14ac:dyDescent="0.2">
      <c r="A180" s="2" t="s">
        <v>10</v>
      </c>
      <c r="B180" s="74">
        <f t="shared" si="72"/>
        <v>332.80487332133464</v>
      </c>
      <c r="C180" s="74">
        <f t="shared" ref="C180:M180" si="75">C162/C171</f>
        <v>331.99987924528307</v>
      </c>
      <c r="D180" s="74">
        <f t="shared" si="75"/>
        <v>332.59321148825069</v>
      </c>
      <c r="E180" s="74">
        <f t="shared" si="75"/>
        <v>332.16027834154829</v>
      </c>
      <c r="F180" s="74">
        <f t="shared" si="75"/>
        <v>332.64330275229355</v>
      </c>
      <c r="G180" s="74">
        <f t="shared" si="75"/>
        <v>332.12797865243493</v>
      </c>
      <c r="H180" s="74">
        <f t="shared" si="75"/>
        <v>335.82076599512953</v>
      </c>
      <c r="I180" s="74">
        <f t="shared" si="75"/>
        <v>334.15299830604181</v>
      </c>
      <c r="J180" s="74">
        <f t="shared" si="75"/>
        <v>333.89143381870656</v>
      </c>
      <c r="K180" s="74">
        <f t="shared" si="75"/>
        <v>334.28220219350635</v>
      </c>
      <c r="L180" s="74">
        <f t="shared" si="75"/>
        <v>334.16789168278535</v>
      </c>
      <c r="M180" s="74">
        <f t="shared" si="75"/>
        <v>333.70939764761789</v>
      </c>
      <c r="N180" s="74">
        <f t="shared" si="74"/>
        <v>333.45818926153362</v>
      </c>
    </row>
    <row r="181" spans="1:14" x14ac:dyDescent="0.2">
      <c r="A181" s="2" t="s">
        <v>1</v>
      </c>
      <c r="B181" s="74">
        <f t="shared" si="72"/>
        <v>375.12002613438375</v>
      </c>
      <c r="C181" s="74">
        <f t="shared" ref="C181:M181" si="76">C163/C172</f>
        <v>374.8944013361774</v>
      </c>
      <c r="D181" s="74">
        <f t="shared" si="76"/>
        <v>374.81857698022634</v>
      </c>
      <c r="E181" s="74">
        <f t="shared" si="76"/>
        <v>374.72116210976139</v>
      </c>
      <c r="F181" s="74">
        <f t="shared" si="76"/>
        <v>374.91172897196259</v>
      </c>
      <c r="G181" s="74">
        <f t="shared" si="76"/>
        <v>374.81322222222224</v>
      </c>
      <c r="H181" s="74">
        <f t="shared" si="76"/>
        <v>376.23714205555035</v>
      </c>
      <c r="I181" s="74">
        <f t="shared" si="76"/>
        <v>375.78545793841772</v>
      </c>
      <c r="J181" s="74">
        <f t="shared" si="76"/>
        <v>375.84780180180178</v>
      </c>
      <c r="K181" s="74">
        <f t="shared" si="76"/>
        <v>376.08649445100355</v>
      </c>
      <c r="L181" s="74">
        <f t="shared" si="76"/>
        <v>375.79012309920347</v>
      </c>
      <c r="M181" s="74">
        <f t="shared" si="76"/>
        <v>376.207450636244</v>
      </c>
      <c r="N181" s="74">
        <f t="shared" si="74"/>
        <v>375.35455402783202</v>
      </c>
    </row>
    <row r="182" spans="1:14" x14ac:dyDescent="0.2">
      <c r="A182" s="2" t="s">
        <v>36</v>
      </c>
      <c r="B182" s="74">
        <f t="shared" si="72"/>
        <v>368.7936398937257</v>
      </c>
      <c r="C182" s="74">
        <f t="shared" ref="C182:M182" si="77">C164/C173</f>
        <v>368.90394881976619</v>
      </c>
      <c r="D182" s="74">
        <f t="shared" si="77"/>
        <v>368.58989551892273</v>
      </c>
      <c r="E182" s="74">
        <f t="shared" si="77"/>
        <v>369.78572916666667</v>
      </c>
      <c r="F182" s="74">
        <f t="shared" si="77"/>
        <v>370.06599630996305</v>
      </c>
      <c r="G182" s="74">
        <f t="shared" si="77"/>
        <v>368.39481503058545</v>
      </c>
      <c r="H182" s="74">
        <f t="shared" si="77"/>
        <v>371.06122228704788</v>
      </c>
      <c r="I182" s="74">
        <f t="shared" si="77"/>
        <v>370.95943939393936</v>
      </c>
      <c r="J182" s="74">
        <f t="shared" si="77"/>
        <v>370.96998955431758</v>
      </c>
      <c r="K182" s="74">
        <f t="shared" si="77"/>
        <v>370.76547710487449</v>
      </c>
      <c r="L182" s="74">
        <f t="shared" si="77"/>
        <v>372.35798504805979</v>
      </c>
      <c r="M182" s="74">
        <f t="shared" si="77"/>
        <v>370.44522091310751</v>
      </c>
      <c r="N182" s="74">
        <f t="shared" si="74"/>
        <v>369.93209180881155</v>
      </c>
    </row>
    <row r="183" spans="1:14" x14ac:dyDescent="0.2">
      <c r="A183" s="2" t="s">
        <v>2</v>
      </c>
      <c r="B183" s="74">
        <f t="shared" si="72"/>
        <v>363.43076155938348</v>
      </c>
      <c r="C183" s="74">
        <f t="shared" ref="C183:M183" si="78">C165/C174</f>
        <v>364.38452272946625</v>
      </c>
      <c r="D183" s="74">
        <f t="shared" si="78"/>
        <v>364.12415894685518</v>
      </c>
      <c r="E183" s="74">
        <f t="shared" si="78"/>
        <v>364.61685655946911</v>
      </c>
      <c r="F183" s="74">
        <f t="shared" si="78"/>
        <v>364.43699057714963</v>
      </c>
      <c r="G183" s="74">
        <f t="shared" si="78"/>
        <v>364.16087172979303</v>
      </c>
      <c r="H183" s="74">
        <f t="shared" si="78"/>
        <v>366.81154763905226</v>
      </c>
      <c r="I183" s="74">
        <f t="shared" si="78"/>
        <v>366.1443531753211</v>
      </c>
      <c r="J183" s="74">
        <f t="shared" si="78"/>
        <v>366.19957851239667</v>
      </c>
      <c r="K183" s="74">
        <f t="shared" si="78"/>
        <v>366.3847913862719</v>
      </c>
      <c r="L183" s="74">
        <f t="shared" si="78"/>
        <v>366.9446033810143</v>
      </c>
      <c r="M183" s="74">
        <f t="shared" si="78"/>
        <v>367.24774296547594</v>
      </c>
      <c r="N183" s="74">
        <f t="shared" si="74"/>
        <v>365.41013363098489</v>
      </c>
    </row>
    <row r="184" spans="1:14" x14ac:dyDescent="0.2">
      <c r="A184" s="2" t="s">
        <v>21</v>
      </c>
      <c r="B184" s="74">
        <f>B166/B175</f>
        <v>375.82883610451307</v>
      </c>
      <c r="C184" s="74">
        <f t="shared" ref="C184:M184" si="79">C166/C175</f>
        <v>373.67339572192509</v>
      </c>
      <c r="D184" s="74">
        <f t="shared" si="79"/>
        <v>374.6205134474327</v>
      </c>
      <c r="E184" s="74">
        <f t="shared" si="79"/>
        <v>374.1880290205562</v>
      </c>
      <c r="F184" s="74">
        <f t="shared" si="79"/>
        <v>375.90622871046224</v>
      </c>
      <c r="G184" s="74">
        <f t="shared" si="79"/>
        <v>375.6471693121693</v>
      </c>
      <c r="H184" s="74">
        <f t="shared" si="79"/>
        <v>378.54582278481013</v>
      </c>
      <c r="I184" s="74">
        <f t="shared" si="79"/>
        <v>379.23691736304551</v>
      </c>
      <c r="J184" s="74">
        <f t="shared" si="79"/>
        <v>375.53013333333331</v>
      </c>
      <c r="K184" s="74">
        <f t="shared" si="79"/>
        <v>378.34182502351831</v>
      </c>
      <c r="L184" s="74">
        <f t="shared" si="79"/>
        <v>377.07634920634922</v>
      </c>
      <c r="M184" s="74">
        <f t="shared" si="79"/>
        <v>378.00997250229148</v>
      </c>
      <c r="N184" s="74">
        <f t="shared" si="74"/>
        <v>376.60022588578192</v>
      </c>
    </row>
    <row r="185" spans="1:14" s="76" customFormat="1" x14ac:dyDescent="0.2">
      <c r="A185" s="3" t="s">
        <v>35</v>
      </c>
      <c r="B185" s="75">
        <f>B167/B176</f>
        <v>360.39245450805407</v>
      </c>
      <c r="C185" s="75">
        <f t="shared" ref="C185:M185" si="80">C167/C176</f>
        <v>360.42252386233787</v>
      </c>
      <c r="D185" s="75">
        <f t="shared" si="80"/>
        <v>360.11773227938318</v>
      </c>
      <c r="E185" s="75">
        <f t="shared" si="80"/>
        <v>360.13995889715835</v>
      </c>
      <c r="F185" s="75">
        <f t="shared" si="80"/>
        <v>360.11107825749599</v>
      </c>
      <c r="G185" s="75">
        <f t="shared" si="80"/>
        <v>359.82175978765758</v>
      </c>
      <c r="H185" s="75">
        <f t="shared" si="80"/>
        <v>359.96977215985186</v>
      </c>
      <c r="I185" s="75">
        <f t="shared" si="80"/>
        <v>358.97143365271705</v>
      </c>
      <c r="J185" s="75">
        <f t="shared" si="80"/>
        <v>358.92668177537087</v>
      </c>
      <c r="K185" s="75">
        <f t="shared" si="80"/>
        <v>359.02999012960959</v>
      </c>
      <c r="L185" s="75">
        <f t="shared" si="80"/>
        <v>359.11363709307659</v>
      </c>
      <c r="M185" s="75">
        <f t="shared" si="80"/>
        <v>359.36954013999889</v>
      </c>
      <c r="N185" s="75">
        <f>N167/N176</f>
        <v>359.72838770637156</v>
      </c>
    </row>
    <row r="186" spans="1:14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</sheetData>
  <phoneticPr fontId="0" type="noConversion"/>
  <pageMargins left="0.5" right="0.5" top="0.4" bottom="0.4" header="0.25" footer="0.25"/>
  <pageSetup scale="90" fitToWidth="4" orientation="landscape" r:id="rId1"/>
  <headerFooter alignWithMargins="0">
    <oddHeader>&amp;CHEARING AID PROCUREMENT DISTRIBUTION NOV 1 2016 THROUGH OCT 31 2017</oddHeader>
    <oddFooter>&amp;C&amp;8Page &amp;P of &amp;N&amp;RProc Summary 508 Compliant Oct 2017</oddFooter>
  </headerFooter>
  <rowBreaks count="3" manualBreakCount="3">
    <brk id="38" max="16383" man="1"/>
    <brk id="76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20" zoomScaleNormal="100" zoomScalePageLayoutView="120" workbookViewId="0">
      <selection sqref="A1:XFD1048576"/>
    </sheetView>
  </sheetViews>
  <sheetFormatPr defaultColWidth="9.109375" defaultRowHeight="10.199999999999999" x14ac:dyDescent="0.2"/>
  <cols>
    <col min="1" max="1" width="9.6640625" style="1" customWidth="1"/>
    <col min="2" max="3" width="9.109375" style="1"/>
    <col min="4" max="4" width="9.6640625" style="1" bestFit="1" customWidth="1"/>
    <col min="5" max="7" width="9.109375" style="1"/>
    <col min="8" max="8" width="10.44140625" style="1" bestFit="1" customWidth="1"/>
    <col min="9" max="12" width="9.109375" style="1"/>
    <col min="13" max="13" width="10.88671875" style="1" bestFit="1" customWidth="1"/>
    <col min="14" max="14" width="12" style="1" customWidth="1"/>
    <col min="15" max="16384" width="9.109375" style="1"/>
  </cols>
  <sheetData>
    <row r="1" spans="1:14" ht="51" x14ac:dyDescent="0.2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50" customFormat="1" x14ac:dyDescent="0.2">
      <c r="A2" s="17" t="s">
        <v>3</v>
      </c>
      <c r="B2" s="49" t="s">
        <v>37</v>
      </c>
      <c r="C2" s="49" t="s">
        <v>38</v>
      </c>
      <c r="D2" s="49" t="s">
        <v>39</v>
      </c>
      <c r="E2" s="49" t="s">
        <v>40</v>
      </c>
      <c r="F2" s="49" t="s">
        <v>41</v>
      </c>
      <c r="G2" s="49" t="s">
        <v>42</v>
      </c>
      <c r="H2" s="49" t="s">
        <v>43</v>
      </c>
      <c r="I2" s="49" t="s">
        <v>44</v>
      </c>
      <c r="J2" s="49" t="s">
        <v>45</v>
      </c>
      <c r="K2" s="49" t="s">
        <v>46</v>
      </c>
      <c r="L2" s="49" t="s">
        <v>47</v>
      </c>
      <c r="M2" s="49" t="s">
        <v>48</v>
      </c>
      <c r="N2" s="49" t="s">
        <v>0</v>
      </c>
    </row>
    <row r="3" spans="1:14" x14ac:dyDescent="0.2">
      <c r="A3" s="2" t="s">
        <v>9</v>
      </c>
      <c r="B3" s="51">
        <v>546852.6</v>
      </c>
      <c r="C3" s="51">
        <v>484493.85</v>
      </c>
      <c r="D3" s="51">
        <v>571982.4</v>
      </c>
      <c r="E3" s="51">
        <v>518731.65</v>
      </c>
      <c r="F3" s="51">
        <v>632685.15</v>
      </c>
      <c r="G3" s="51">
        <v>494253.9</v>
      </c>
      <c r="H3" s="51">
        <v>573362.4</v>
      </c>
      <c r="I3" s="51">
        <v>623937.6</v>
      </c>
      <c r="J3" s="51">
        <v>531044.80000000005</v>
      </c>
      <c r="K3" s="51">
        <v>643052.80000000005</v>
      </c>
      <c r="L3" s="51">
        <v>519927.2</v>
      </c>
      <c r="M3" s="51">
        <v>492128</v>
      </c>
      <c r="N3" s="51">
        <f t="shared" ref="N3:N8" si="0">SUM(B3:M3)</f>
        <v>6632452.3499999996</v>
      </c>
    </row>
    <row r="4" spans="1:14" x14ac:dyDescent="0.2">
      <c r="A4" s="2" t="s">
        <v>10</v>
      </c>
      <c r="B4" s="51">
        <v>233496</v>
      </c>
      <c r="C4" s="51">
        <v>229521.6</v>
      </c>
      <c r="D4" s="51">
        <v>226209.6</v>
      </c>
      <c r="E4" s="51">
        <v>204350.4</v>
      </c>
      <c r="F4" s="51">
        <v>258004.8</v>
      </c>
      <c r="G4" s="51">
        <v>222566.39999999999</v>
      </c>
      <c r="H4" s="51">
        <v>235955.20000000001</v>
      </c>
      <c r="I4" s="51">
        <v>233958.39999999999</v>
      </c>
      <c r="J4" s="51">
        <v>205670.39999999999</v>
      </c>
      <c r="K4" s="51">
        <v>211993.60000000001</v>
      </c>
      <c r="L4" s="51">
        <v>177382.39999999999</v>
      </c>
      <c r="M4" s="51">
        <v>187699.20000000001</v>
      </c>
      <c r="N4" s="51">
        <f t="shared" si="0"/>
        <v>2626807.9999999995</v>
      </c>
    </row>
    <row r="5" spans="1:14" x14ac:dyDescent="0.2">
      <c r="A5" s="2" t="s">
        <v>1</v>
      </c>
      <c r="B5" s="51">
        <v>2055447.9</v>
      </c>
      <c r="C5" s="51">
        <v>1907059.95</v>
      </c>
      <c r="D5" s="51">
        <v>1987665.75</v>
      </c>
      <c r="E5" s="51">
        <v>1895335.47</v>
      </c>
      <c r="F5" s="51">
        <v>2275648.29</v>
      </c>
      <c r="G5" s="51">
        <v>1875184.02</v>
      </c>
      <c r="H5" s="51">
        <v>2182084.3199999998</v>
      </c>
      <c r="I5" s="51">
        <v>2095566.72</v>
      </c>
      <c r="J5" s="51">
        <v>1801038.72</v>
      </c>
      <c r="K5" s="51">
        <v>2175089.2799999998</v>
      </c>
      <c r="L5" s="51">
        <v>1822023.84</v>
      </c>
      <c r="M5" s="51">
        <v>1805824.8</v>
      </c>
      <c r="N5" s="51">
        <f t="shared" si="0"/>
        <v>23877969.060000002</v>
      </c>
    </row>
    <row r="6" spans="1:14" x14ac:dyDescent="0.2">
      <c r="A6" s="2" t="s">
        <v>36</v>
      </c>
      <c r="B6" s="51">
        <v>232544.88</v>
      </c>
      <c r="C6" s="51">
        <v>191285</v>
      </c>
      <c r="D6" s="51">
        <v>205169.88</v>
      </c>
      <c r="E6" s="51">
        <v>186069.8</v>
      </c>
      <c r="F6" s="51">
        <v>195013.76000000001</v>
      </c>
      <c r="G6" s="51">
        <v>175658</v>
      </c>
      <c r="H6" s="51">
        <v>198623.51</v>
      </c>
      <c r="I6" s="51">
        <v>190203.15</v>
      </c>
      <c r="J6" s="51">
        <v>167996.53</v>
      </c>
      <c r="K6" s="51">
        <v>195825.22</v>
      </c>
      <c r="L6" s="51">
        <v>146819.92000000001</v>
      </c>
      <c r="M6" s="51">
        <v>154697.70000000001</v>
      </c>
      <c r="N6" s="51">
        <f t="shared" si="0"/>
        <v>2239907.35</v>
      </c>
    </row>
    <row r="7" spans="1:14" x14ac:dyDescent="0.2">
      <c r="A7" s="2" t="s">
        <v>2</v>
      </c>
      <c r="B7" s="51">
        <v>2168737.6</v>
      </c>
      <c r="C7" s="51">
        <v>2068883.42</v>
      </c>
      <c r="D7" s="51">
        <v>2063513.93</v>
      </c>
      <c r="E7" s="51">
        <v>2046919.54</v>
      </c>
      <c r="F7" s="51">
        <v>2560925.23</v>
      </c>
      <c r="G7" s="51">
        <v>2187143.77</v>
      </c>
      <c r="H7" s="51">
        <v>2498746.64</v>
      </c>
      <c r="I7" s="51">
        <v>2321261.2799999998</v>
      </c>
      <c r="J7" s="51">
        <v>1991684.24</v>
      </c>
      <c r="K7" s="51">
        <v>2475786.56</v>
      </c>
      <c r="L7" s="51">
        <v>2119440.96</v>
      </c>
      <c r="M7" s="51">
        <v>2127424</v>
      </c>
      <c r="N7" s="51">
        <f t="shared" si="0"/>
        <v>26630467.169999998</v>
      </c>
    </row>
    <row r="8" spans="1:14" x14ac:dyDescent="0.2">
      <c r="A8" s="2" t="s">
        <v>21</v>
      </c>
      <c r="B8" s="51">
        <v>24995.599999999999</v>
      </c>
      <c r="C8" s="51">
        <v>33922.6</v>
      </c>
      <c r="D8" s="51">
        <v>39278.800000000003</v>
      </c>
      <c r="E8" s="51">
        <v>47491.64</v>
      </c>
      <c r="F8" s="51">
        <v>29994.720000000001</v>
      </c>
      <c r="G8" s="51">
        <v>37493.4</v>
      </c>
      <c r="H8" s="51">
        <v>43414.8</v>
      </c>
      <c r="I8" s="51">
        <v>47361.599999999999</v>
      </c>
      <c r="J8" s="51">
        <v>34086</v>
      </c>
      <c r="K8" s="51">
        <v>38032.800000000003</v>
      </c>
      <c r="L8" s="51">
        <v>26910</v>
      </c>
      <c r="M8" s="51">
        <v>20810.400000000001</v>
      </c>
      <c r="N8" s="51">
        <f t="shared" si="0"/>
        <v>423792.36</v>
      </c>
    </row>
    <row r="9" spans="1:14" x14ac:dyDescent="0.2">
      <c r="A9" s="3" t="s">
        <v>6</v>
      </c>
      <c r="B9" s="51">
        <f t="shared" ref="B9:N9" si="1">SUM(B3:B8)</f>
        <v>5262074.58</v>
      </c>
      <c r="C9" s="51">
        <f>SUM(C3:C8)</f>
        <v>4915166.42</v>
      </c>
      <c r="D9" s="51">
        <f t="shared" si="1"/>
        <v>5093820.3599999994</v>
      </c>
      <c r="E9" s="51">
        <f t="shared" si="1"/>
        <v>4898898.4999999991</v>
      </c>
      <c r="F9" s="51">
        <f t="shared" si="1"/>
        <v>5952271.9500000002</v>
      </c>
      <c r="G9" s="51">
        <f t="shared" si="1"/>
        <v>4992299.49</v>
      </c>
      <c r="H9" s="51">
        <f t="shared" si="1"/>
        <v>5732186.8700000001</v>
      </c>
      <c r="I9" s="51">
        <f t="shared" si="1"/>
        <v>5512288.7499999991</v>
      </c>
      <c r="J9" s="51">
        <f t="shared" si="1"/>
        <v>4731520.6899999995</v>
      </c>
      <c r="K9" s="51">
        <f t="shared" si="1"/>
        <v>5739780.2599999998</v>
      </c>
      <c r="L9" s="51">
        <f t="shared" si="1"/>
        <v>4812504.32</v>
      </c>
      <c r="M9" s="51">
        <f t="shared" si="1"/>
        <v>4788584.1000000006</v>
      </c>
      <c r="N9" s="51">
        <f t="shared" si="1"/>
        <v>62431396.290000007</v>
      </c>
    </row>
    <row r="10" spans="1:14" ht="1.5" customHeight="1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7" t="s">
        <v>7</v>
      </c>
      <c r="B11" s="49" t="s">
        <v>37</v>
      </c>
      <c r="C11" s="49" t="s">
        <v>38</v>
      </c>
      <c r="D11" s="49" t="s">
        <v>39</v>
      </c>
      <c r="E11" s="49" t="s">
        <v>40</v>
      </c>
      <c r="F11" s="49" t="s">
        <v>41</v>
      </c>
      <c r="G11" s="49" t="s">
        <v>42</v>
      </c>
      <c r="H11" s="49" t="s">
        <v>43</v>
      </c>
      <c r="I11" s="49" t="s">
        <v>44</v>
      </c>
      <c r="J11" s="49" t="s">
        <v>45</v>
      </c>
      <c r="K11" s="49" t="s">
        <v>46</v>
      </c>
      <c r="L11" s="49" t="s">
        <v>47</v>
      </c>
      <c r="M11" s="49" t="s">
        <v>48</v>
      </c>
      <c r="N11" s="49" t="s">
        <v>0</v>
      </c>
    </row>
    <row r="12" spans="1:14" x14ac:dyDescent="0.2">
      <c r="A12" s="2" t="s">
        <v>9</v>
      </c>
      <c r="B12" s="78">
        <f>B3/B9</f>
        <v>0.10392338452945302</v>
      </c>
      <c r="C12" s="23">
        <f t="shared" ref="C12:M12" si="2">C3/C9</f>
        <v>9.8571199548519048E-2</v>
      </c>
      <c r="D12" s="23">
        <f t="shared" si="2"/>
        <v>0.11228947225771427</v>
      </c>
      <c r="E12" s="23">
        <f t="shared" si="2"/>
        <v>0.10588740509728874</v>
      </c>
      <c r="F12" s="23">
        <f t="shared" si="2"/>
        <v>0.1062930516808796</v>
      </c>
      <c r="G12" s="23">
        <f t="shared" si="2"/>
        <v>9.9003255111203281E-2</v>
      </c>
      <c r="H12" s="23">
        <f t="shared" si="2"/>
        <v>0.10002507123428794</v>
      </c>
      <c r="I12" s="23">
        <f t="shared" si="2"/>
        <v>0.11319029686171649</v>
      </c>
      <c r="J12" s="23">
        <f t="shared" si="2"/>
        <v>0.11223554429812714</v>
      </c>
      <c r="K12" s="23">
        <f t="shared" si="2"/>
        <v>0.11203439345603103</v>
      </c>
      <c r="L12" s="23">
        <f t="shared" si="2"/>
        <v>0.10803672379872274</v>
      </c>
      <c r="M12" s="23">
        <f t="shared" si="2"/>
        <v>0.10277108843092052</v>
      </c>
      <c r="N12" s="23">
        <f>N3/N9</f>
        <v>0.10623584837333451</v>
      </c>
    </row>
    <row r="13" spans="1:14" x14ac:dyDescent="0.2">
      <c r="A13" s="2" t="s">
        <v>10</v>
      </c>
      <c r="B13" s="78">
        <f t="shared" ref="B13:M13" si="3">B4/B9</f>
        <v>4.4373373362564542E-2</v>
      </c>
      <c r="C13" s="23">
        <f t="shared" si="3"/>
        <v>4.6696608087585363E-2</v>
      </c>
      <c r="D13" s="23">
        <f t="shared" si="3"/>
        <v>4.4408633209043917E-2</v>
      </c>
      <c r="E13" s="23">
        <f t="shared" si="3"/>
        <v>4.1713540298905977E-2</v>
      </c>
      <c r="F13" s="23">
        <f t="shared" si="3"/>
        <v>4.3345600161968402E-2</v>
      </c>
      <c r="G13" s="23">
        <f t="shared" si="3"/>
        <v>4.4581940736091535E-2</v>
      </c>
      <c r="H13" s="23">
        <f t="shared" si="3"/>
        <v>4.1163207925913277E-2</v>
      </c>
      <c r="I13" s="23">
        <f t="shared" si="3"/>
        <v>4.2443059609313834E-2</v>
      </c>
      <c r="J13" s="23">
        <f t="shared" si="3"/>
        <v>4.3468139204100156E-2</v>
      </c>
      <c r="K13" s="23">
        <f t="shared" si="3"/>
        <v>3.6934096846418303E-2</v>
      </c>
      <c r="L13" s="23">
        <f t="shared" si="3"/>
        <v>3.6858647432860901E-2</v>
      </c>
      <c r="M13" s="23">
        <f t="shared" si="3"/>
        <v>3.9197223246011277E-2</v>
      </c>
      <c r="N13" s="23">
        <f>N4/N9</f>
        <v>4.2075112140664235E-2</v>
      </c>
    </row>
    <row r="14" spans="1:14" x14ac:dyDescent="0.2">
      <c r="A14" s="2" t="s">
        <v>1</v>
      </c>
      <c r="B14" s="78">
        <f t="shared" ref="B14:M14" si="4">B5/B9</f>
        <v>0.39061550131051159</v>
      </c>
      <c r="C14" s="23">
        <f t="shared" si="4"/>
        <v>0.38799499081864253</v>
      </c>
      <c r="D14" s="23">
        <f t="shared" si="4"/>
        <v>0.39021119896737</v>
      </c>
      <c r="E14" s="23">
        <f t="shared" si="4"/>
        <v>0.38689012846459264</v>
      </c>
      <c r="F14" s="23">
        <f t="shared" si="4"/>
        <v>0.38231591384194064</v>
      </c>
      <c r="G14" s="23">
        <f t="shared" si="4"/>
        <v>0.37561528985914261</v>
      </c>
      <c r="H14" s="23">
        <f t="shared" si="4"/>
        <v>0.38067222326965061</v>
      </c>
      <c r="I14" s="23">
        <f t="shared" si="4"/>
        <v>0.380162726417407</v>
      </c>
      <c r="J14" s="23">
        <f t="shared" si="4"/>
        <v>0.38064690783376881</v>
      </c>
      <c r="K14" s="23">
        <f t="shared" si="4"/>
        <v>0.37894992168219344</v>
      </c>
      <c r="L14" s="23">
        <f t="shared" si="4"/>
        <v>0.3786020165068652</v>
      </c>
      <c r="M14" s="23">
        <f t="shared" si="4"/>
        <v>0.37711038634572586</v>
      </c>
      <c r="N14" s="23">
        <f>N5/N9</f>
        <v>0.38246732379786086</v>
      </c>
    </row>
    <row r="15" spans="1:14" x14ac:dyDescent="0.2">
      <c r="A15" s="2" t="s">
        <v>36</v>
      </c>
      <c r="B15" s="78">
        <f t="shared" ref="B15:M15" si="5">B6/B9</f>
        <v>4.4192623358827426E-2</v>
      </c>
      <c r="C15" s="23">
        <f t="shared" si="5"/>
        <v>3.8917298755471237E-2</v>
      </c>
      <c r="D15" s="23">
        <f t="shared" si="5"/>
        <v>4.0278193084924578E-2</v>
      </c>
      <c r="E15" s="23">
        <f t="shared" si="5"/>
        <v>3.7981966762528359E-2</v>
      </c>
      <c r="F15" s="23">
        <f t="shared" si="5"/>
        <v>3.2762911647543254E-2</v>
      </c>
      <c r="G15" s="23">
        <f t="shared" si="5"/>
        <v>3.51857897050964E-2</v>
      </c>
      <c r="H15" s="23">
        <f t="shared" si="5"/>
        <v>3.4650564349099806E-2</v>
      </c>
      <c r="I15" s="23">
        <f t="shared" si="5"/>
        <v>3.450529510087802E-2</v>
      </c>
      <c r="J15" s="23">
        <f t="shared" si="5"/>
        <v>3.5505821702324629E-2</v>
      </c>
      <c r="K15" s="23">
        <f t="shared" si="5"/>
        <v>3.4117198068484941E-2</v>
      </c>
      <c r="L15" s="23">
        <f t="shared" si="5"/>
        <v>3.0508007938785602E-2</v>
      </c>
      <c r="M15" s="23">
        <f t="shared" si="5"/>
        <v>3.2305520122325931E-2</v>
      </c>
      <c r="N15" s="23">
        <f>N6/N9</f>
        <v>3.5877899311996947E-2</v>
      </c>
    </row>
    <row r="16" spans="1:14" x14ac:dyDescent="0.2">
      <c r="A16" s="2" t="s">
        <v>2</v>
      </c>
      <c r="B16" s="78">
        <f t="shared" ref="B16:M16" si="6">B7/B9</f>
        <v>0.41214497571792302</v>
      </c>
      <c r="C16" s="23">
        <f t="shared" si="6"/>
        <v>0.42091828500081591</v>
      </c>
      <c r="D16" s="23">
        <f t="shared" si="6"/>
        <v>0.40510143353386735</v>
      </c>
      <c r="E16" s="23">
        <f t="shared" si="6"/>
        <v>0.41783260869764915</v>
      </c>
      <c r="F16" s="23">
        <f t="shared" si="6"/>
        <v>0.43024331742772604</v>
      </c>
      <c r="G16" s="23">
        <f t="shared" si="6"/>
        <v>0.43810347804274058</v>
      </c>
      <c r="H16" s="23">
        <f t="shared" si="6"/>
        <v>0.43591506987977874</v>
      </c>
      <c r="I16" s="23">
        <f t="shared" si="6"/>
        <v>0.42110661927860732</v>
      </c>
      <c r="J16" s="23">
        <f t="shared" si="6"/>
        <v>0.42093956055383969</v>
      </c>
      <c r="K16" s="23">
        <f t="shared" si="6"/>
        <v>0.43133821293709251</v>
      </c>
      <c r="L16" s="23">
        <f t="shared" si="6"/>
        <v>0.4404029210305207</v>
      </c>
      <c r="M16" s="23">
        <f t="shared" si="6"/>
        <v>0.44426994609951609</v>
      </c>
      <c r="N16" s="23">
        <f>N7/N9</f>
        <v>0.42655568756301471</v>
      </c>
    </row>
    <row r="17" spans="1:14" x14ac:dyDescent="0.2">
      <c r="A17" s="2" t="s">
        <v>21</v>
      </c>
      <c r="B17" s="78">
        <f t="shared" ref="B17:M17" si="7">B8/B9</f>
        <v>4.7501417207203474E-3</v>
      </c>
      <c r="C17" s="23">
        <f t="shared" si="7"/>
        <v>6.901617788965933E-3</v>
      </c>
      <c r="D17" s="23">
        <f t="shared" si="7"/>
        <v>7.7110689470800279E-3</v>
      </c>
      <c r="E17" s="23">
        <f t="shared" si="7"/>
        <v>9.6943506790352994E-3</v>
      </c>
      <c r="F17" s="23">
        <f t="shared" si="7"/>
        <v>5.0392052399420356E-3</v>
      </c>
      <c r="G17" s="23">
        <f t="shared" si="7"/>
        <v>7.5102465457255654E-3</v>
      </c>
      <c r="H17" s="23">
        <f t="shared" si="7"/>
        <v>7.5738633412696125E-3</v>
      </c>
      <c r="I17" s="23">
        <f t="shared" si="7"/>
        <v>8.5920027320774885E-3</v>
      </c>
      <c r="J17" s="23">
        <f t="shared" si="7"/>
        <v>7.2040264078397183E-3</v>
      </c>
      <c r="K17" s="23">
        <f t="shared" si="7"/>
        <v>6.6261770097798146E-3</v>
      </c>
      <c r="L17" s="23">
        <f t="shared" si="7"/>
        <v>5.5916832922448161E-3</v>
      </c>
      <c r="M17" s="23">
        <f t="shared" si="7"/>
        <v>4.3458357555002528E-3</v>
      </c>
      <c r="N17" s="23">
        <f>N8/N9</f>
        <v>6.7881288131286157E-3</v>
      </c>
    </row>
    <row r="18" spans="1:14" ht="10.8" thickBot="1" x14ac:dyDescent="0.25">
      <c r="A18" s="20" t="s">
        <v>17</v>
      </c>
      <c r="B18" s="78">
        <f t="shared" ref="B18:N18" si="8">SUM(B12:B17)</f>
        <v>1</v>
      </c>
      <c r="C18" s="65">
        <f t="shared" si="8"/>
        <v>0.99999999999999989</v>
      </c>
      <c r="D18" s="65">
        <f t="shared" si="8"/>
        <v>1.0000000000000002</v>
      </c>
      <c r="E18" s="65">
        <f t="shared" si="8"/>
        <v>1.0000000000000002</v>
      </c>
      <c r="F18" s="65">
        <f t="shared" si="8"/>
        <v>1</v>
      </c>
      <c r="G18" s="65">
        <f t="shared" si="8"/>
        <v>1</v>
      </c>
      <c r="H18" s="65">
        <f t="shared" si="8"/>
        <v>1</v>
      </c>
      <c r="I18" s="65">
        <f t="shared" si="8"/>
        <v>1</v>
      </c>
      <c r="J18" s="65">
        <f t="shared" si="8"/>
        <v>1</v>
      </c>
      <c r="K18" s="65">
        <f t="shared" si="8"/>
        <v>1</v>
      </c>
      <c r="L18" s="65">
        <f t="shared" si="8"/>
        <v>0.99999999999999989</v>
      </c>
      <c r="M18" s="65">
        <f t="shared" si="8"/>
        <v>0.99999999999999989</v>
      </c>
      <c r="N18" s="65">
        <f t="shared" si="8"/>
        <v>0.99999999999999978</v>
      </c>
    </row>
    <row r="19" spans="1:14" ht="2.25" customHeight="1" x14ac:dyDescent="0.2"/>
    <row r="20" spans="1:14" ht="1.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16" t="s">
        <v>28</v>
      </c>
      <c r="B21" s="49" t="s">
        <v>37</v>
      </c>
      <c r="C21" s="49" t="s">
        <v>38</v>
      </c>
      <c r="D21" s="49" t="s">
        <v>39</v>
      </c>
      <c r="E21" s="49" t="s">
        <v>40</v>
      </c>
      <c r="F21" s="49" t="s">
        <v>41</v>
      </c>
      <c r="G21" s="49" t="s">
        <v>42</v>
      </c>
      <c r="H21" s="49" t="s">
        <v>43</v>
      </c>
      <c r="I21" s="49" t="s">
        <v>44</v>
      </c>
      <c r="J21" s="49" t="s">
        <v>45</v>
      </c>
      <c r="K21" s="49" t="s">
        <v>46</v>
      </c>
      <c r="L21" s="49" t="s">
        <v>47</v>
      </c>
      <c r="M21" s="49" t="s">
        <v>48</v>
      </c>
      <c r="N21" s="49" t="s">
        <v>0</v>
      </c>
    </row>
    <row r="22" spans="1:14" x14ac:dyDescent="0.2">
      <c r="A22" s="2" t="s">
        <v>9</v>
      </c>
      <c r="B22" s="53">
        <v>1872</v>
      </c>
      <c r="C22" s="53">
        <v>1658</v>
      </c>
      <c r="D22" s="53">
        <v>1961</v>
      </c>
      <c r="E22" s="53">
        <v>1776</v>
      </c>
      <c r="F22" s="53">
        <v>2165</v>
      </c>
      <c r="G22" s="53">
        <v>1688</v>
      </c>
      <c r="H22" s="53">
        <v>1956</v>
      </c>
      <c r="I22" s="53">
        <v>2116</v>
      </c>
      <c r="J22" s="53">
        <v>1811</v>
      </c>
      <c r="K22" s="53">
        <v>2193</v>
      </c>
      <c r="L22" s="53">
        <v>1772</v>
      </c>
      <c r="M22" s="53">
        <v>1672</v>
      </c>
      <c r="N22" s="53">
        <f t="shared" ref="N22:N27" si="9">SUM(B22:M22)</f>
        <v>22640</v>
      </c>
    </row>
    <row r="23" spans="1:14" x14ac:dyDescent="0.2">
      <c r="A23" s="2" t="s">
        <v>10</v>
      </c>
      <c r="B23" s="53">
        <v>705</v>
      </c>
      <c r="C23" s="53">
        <v>691</v>
      </c>
      <c r="D23" s="53">
        <v>680</v>
      </c>
      <c r="E23" s="53">
        <v>615</v>
      </c>
      <c r="F23" s="53">
        <v>773</v>
      </c>
      <c r="G23" s="53">
        <v>672</v>
      </c>
      <c r="H23" s="53">
        <v>707</v>
      </c>
      <c r="I23" s="53">
        <v>700</v>
      </c>
      <c r="J23" s="53">
        <v>614</v>
      </c>
      <c r="K23" s="53">
        <v>634</v>
      </c>
      <c r="L23" s="53">
        <v>531</v>
      </c>
      <c r="M23" s="53">
        <v>564</v>
      </c>
      <c r="N23" s="53">
        <f t="shared" si="9"/>
        <v>7886</v>
      </c>
    </row>
    <row r="24" spans="1:14" x14ac:dyDescent="0.2">
      <c r="A24" s="2" t="s">
        <v>1</v>
      </c>
      <c r="B24" s="53">
        <v>5596</v>
      </c>
      <c r="C24" s="53">
        <v>5195</v>
      </c>
      <c r="D24" s="53">
        <v>5414</v>
      </c>
      <c r="E24" s="53">
        <v>5165</v>
      </c>
      <c r="F24" s="53">
        <v>6192</v>
      </c>
      <c r="G24" s="53">
        <v>5109</v>
      </c>
      <c r="H24" s="53">
        <v>5921</v>
      </c>
      <c r="I24" s="53">
        <v>5685</v>
      </c>
      <c r="J24" s="53">
        <v>4888</v>
      </c>
      <c r="K24" s="53">
        <v>5899</v>
      </c>
      <c r="L24" s="53">
        <v>4939</v>
      </c>
      <c r="M24" s="53">
        <v>4898</v>
      </c>
      <c r="N24" s="53">
        <f t="shared" si="9"/>
        <v>64901</v>
      </c>
    </row>
    <row r="25" spans="1:14" x14ac:dyDescent="0.2">
      <c r="A25" s="2" t="s">
        <v>36</v>
      </c>
      <c r="B25" s="53">
        <v>672</v>
      </c>
      <c r="C25" s="53">
        <v>555</v>
      </c>
      <c r="D25" s="53">
        <v>595</v>
      </c>
      <c r="E25" s="53">
        <v>537</v>
      </c>
      <c r="F25" s="53">
        <v>559</v>
      </c>
      <c r="G25" s="53">
        <v>506</v>
      </c>
      <c r="H25" s="53">
        <v>562</v>
      </c>
      <c r="I25" s="53">
        <v>544</v>
      </c>
      <c r="J25" s="53">
        <v>480</v>
      </c>
      <c r="K25" s="53">
        <v>565</v>
      </c>
      <c r="L25" s="53">
        <v>421</v>
      </c>
      <c r="M25" s="53">
        <v>443</v>
      </c>
      <c r="N25" s="53">
        <f t="shared" si="9"/>
        <v>6439</v>
      </c>
    </row>
    <row r="26" spans="1:14" x14ac:dyDescent="0.2">
      <c r="A26" s="2" t="s">
        <v>2</v>
      </c>
      <c r="B26" s="53">
        <v>5929</v>
      </c>
      <c r="C26" s="53">
        <v>5663</v>
      </c>
      <c r="D26" s="53">
        <v>5646</v>
      </c>
      <c r="E26" s="53">
        <v>5595</v>
      </c>
      <c r="F26" s="53">
        <v>7003</v>
      </c>
      <c r="G26" s="53">
        <v>5981</v>
      </c>
      <c r="H26" s="53">
        <v>6793</v>
      </c>
      <c r="I26" s="53">
        <v>6313</v>
      </c>
      <c r="J26" s="53">
        <v>5417</v>
      </c>
      <c r="K26" s="53">
        <v>6743</v>
      </c>
      <c r="L26" s="53">
        <v>5762</v>
      </c>
      <c r="M26" s="53">
        <v>5781</v>
      </c>
      <c r="N26" s="53">
        <f t="shared" si="9"/>
        <v>72626</v>
      </c>
    </row>
    <row r="27" spans="1:14" x14ac:dyDescent="0.2">
      <c r="A27" s="2" t="s">
        <v>21</v>
      </c>
      <c r="B27" s="53">
        <v>66</v>
      </c>
      <c r="C27" s="53">
        <v>93</v>
      </c>
      <c r="D27" s="53">
        <v>108</v>
      </c>
      <c r="E27" s="53">
        <v>133</v>
      </c>
      <c r="F27" s="53">
        <v>82</v>
      </c>
      <c r="G27" s="53">
        <v>103</v>
      </c>
      <c r="H27" s="53">
        <v>121</v>
      </c>
      <c r="I27" s="53">
        <v>132</v>
      </c>
      <c r="J27" s="53">
        <v>95</v>
      </c>
      <c r="K27" s="53">
        <v>100</v>
      </c>
      <c r="L27" s="53">
        <v>75</v>
      </c>
      <c r="M27" s="53">
        <v>58</v>
      </c>
      <c r="N27" s="53">
        <f t="shared" si="9"/>
        <v>1166</v>
      </c>
    </row>
    <row r="28" spans="1:14" x14ac:dyDescent="0.2">
      <c r="A28" s="3" t="s">
        <v>12</v>
      </c>
      <c r="B28" s="53">
        <f t="shared" ref="B28:G28" si="10">SUM(B22:B27)</f>
        <v>14840</v>
      </c>
      <c r="C28" s="53">
        <f t="shared" si="10"/>
        <v>13855</v>
      </c>
      <c r="D28" s="53">
        <f t="shared" si="10"/>
        <v>14404</v>
      </c>
      <c r="E28" s="53">
        <f t="shared" si="10"/>
        <v>13821</v>
      </c>
      <c r="F28" s="53">
        <f t="shared" si="10"/>
        <v>16774</v>
      </c>
      <c r="G28" s="53">
        <f t="shared" si="10"/>
        <v>14059</v>
      </c>
      <c r="H28" s="53">
        <f>SUM(H22:H27)</f>
        <v>16060</v>
      </c>
      <c r="I28" s="53">
        <f>SUM(I22:I27)</f>
        <v>15490</v>
      </c>
      <c r="J28" s="53">
        <f>SUM(J22:J27)</f>
        <v>13305</v>
      </c>
      <c r="K28" s="53">
        <f t="shared" ref="K28:M28" si="11">SUM(K22:K27)</f>
        <v>16134</v>
      </c>
      <c r="L28" s="53">
        <f t="shared" si="11"/>
        <v>13500</v>
      </c>
      <c r="M28" s="53">
        <f t="shared" si="11"/>
        <v>13416</v>
      </c>
      <c r="N28" s="53">
        <f t="shared" ref="N28" si="12">SUM(N22:N27)</f>
        <v>175658</v>
      </c>
    </row>
    <row r="29" spans="1:14" ht="1.5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">
      <c r="A30" s="7" t="s">
        <v>29</v>
      </c>
      <c r="B30" s="49" t="s">
        <v>37</v>
      </c>
      <c r="C30" s="49" t="s">
        <v>38</v>
      </c>
      <c r="D30" s="49" t="s">
        <v>39</v>
      </c>
      <c r="E30" s="49" t="s">
        <v>40</v>
      </c>
      <c r="F30" s="49" t="s">
        <v>41</v>
      </c>
      <c r="G30" s="49" t="s">
        <v>42</v>
      </c>
      <c r="H30" s="49" t="s">
        <v>43</v>
      </c>
      <c r="I30" s="49" t="s">
        <v>44</v>
      </c>
      <c r="J30" s="49" t="s">
        <v>45</v>
      </c>
      <c r="K30" s="49" t="s">
        <v>46</v>
      </c>
      <c r="L30" s="49" t="s">
        <v>47</v>
      </c>
      <c r="M30" s="49" t="s">
        <v>48</v>
      </c>
      <c r="N30" s="49" t="s">
        <v>0</v>
      </c>
    </row>
    <row r="31" spans="1:14" x14ac:dyDescent="0.2">
      <c r="A31" s="2" t="s">
        <v>9</v>
      </c>
      <c r="B31" s="23">
        <f t="shared" ref="B31:M31" si="13">B22/B28</f>
        <v>0.12614555256064691</v>
      </c>
      <c r="C31" s="23">
        <f t="shared" si="13"/>
        <v>0.11966798989534463</v>
      </c>
      <c r="D31" s="23">
        <f>D22/D27</f>
        <v>18.157407407407408</v>
      </c>
      <c r="E31" s="23">
        <f t="shared" si="13"/>
        <v>0.12850010853049706</v>
      </c>
      <c r="F31" s="23">
        <f t="shared" si="13"/>
        <v>0.12906879694765708</v>
      </c>
      <c r="G31" s="23">
        <f t="shared" si="13"/>
        <v>0.12006543850914005</v>
      </c>
      <c r="H31" s="23">
        <f t="shared" si="13"/>
        <v>0.12179327521793275</v>
      </c>
      <c r="I31" s="23">
        <f t="shared" si="13"/>
        <v>0.13660426081342802</v>
      </c>
      <c r="J31" s="23">
        <f t="shared" si="13"/>
        <v>0.1361142427658775</v>
      </c>
      <c r="K31" s="23">
        <f t="shared" si="13"/>
        <v>0.13592413536630718</v>
      </c>
      <c r="L31" s="23">
        <f t="shared" si="13"/>
        <v>0.13125925925925927</v>
      </c>
      <c r="M31" s="23">
        <f t="shared" si="13"/>
        <v>0.12462731067382231</v>
      </c>
      <c r="N31" s="23">
        <f>N22/N28</f>
        <v>0.12888681415022374</v>
      </c>
    </row>
    <row r="32" spans="1:14" x14ac:dyDescent="0.2">
      <c r="A32" s="2" t="s">
        <v>10</v>
      </c>
      <c r="B32" s="23">
        <f t="shared" ref="B32:L32" si="14">B23/B28</f>
        <v>4.7506738544474396E-2</v>
      </c>
      <c r="C32" s="23">
        <f t="shared" si="14"/>
        <v>4.9873691808011551E-2</v>
      </c>
      <c r="D32" s="23">
        <f t="shared" si="14"/>
        <v>4.7209108580949739E-2</v>
      </c>
      <c r="E32" s="23">
        <f t="shared" si="14"/>
        <v>4.44975037985674E-2</v>
      </c>
      <c r="F32" s="23">
        <f t="shared" si="14"/>
        <v>4.6083224037200429E-2</v>
      </c>
      <c r="G32" s="23">
        <f t="shared" si="14"/>
        <v>4.7798563197951491E-2</v>
      </c>
      <c r="H32" s="23">
        <f t="shared" si="14"/>
        <v>4.4022415940224158E-2</v>
      </c>
      <c r="I32" s="23">
        <f t="shared" si="14"/>
        <v>4.5190445448676564E-2</v>
      </c>
      <c r="J32" s="23">
        <f t="shared" si="14"/>
        <v>4.614806463735438E-2</v>
      </c>
      <c r="K32" s="23">
        <f t="shared" si="14"/>
        <v>3.9295896863765958E-2</v>
      </c>
      <c r="L32" s="23">
        <f t="shared" si="14"/>
        <v>3.9333333333333331E-2</v>
      </c>
      <c r="M32" s="23">
        <f>M23/M28</f>
        <v>4.2039355992844363E-2</v>
      </c>
      <c r="N32" s="23">
        <f>N23/N28</f>
        <v>4.4894055494198955E-2</v>
      </c>
    </row>
    <row r="33" spans="1:14" x14ac:dyDescent="0.2">
      <c r="A33" s="2" t="s">
        <v>1</v>
      </c>
      <c r="B33" s="23">
        <f t="shared" ref="B33:M33" si="15">B24/B28</f>
        <v>0.37708894878706201</v>
      </c>
      <c r="C33" s="23">
        <f t="shared" si="15"/>
        <v>0.37495488993143272</v>
      </c>
      <c r="D33" s="23">
        <f t="shared" si="15"/>
        <v>0.37586781449597334</v>
      </c>
      <c r="E33" s="23">
        <f t="shared" si="15"/>
        <v>0.37370667824325304</v>
      </c>
      <c r="F33" s="23">
        <f t="shared" si="15"/>
        <v>0.36914272087754857</v>
      </c>
      <c r="G33" s="23">
        <f t="shared" si="15"/>
        <v>0.36339711217014015</v>
      </c>
      <c r="H33" s="23">
        <f t="shared" si="15"/>
        <v>0.3686799501867995</v>
      </c>
      <c r="I33" s="23">
        <f t="shared" si="15"/>
        <v>0.36701097482246609</v>
      </c>
      <c r="J33" s="23">
        <f t="shared" si="15"/>
        <v>0.36738068395340095</v>
      </c>
      <c r="K33" s="23">
        <f t="shared" si="15"/>
        <v>0.36562538738068673</v>
      </c>
      <c r="L33" s="23">
        <f t="shared" si="15"/>
        <v>0.36585185185185187</v>
      </c>
      <c r="M33" s="23">
        <f t="shared" si="15"/>
        <v>0.36508646392367322</v>
      </c>
      <c r="N33" s="23">
        <f>N24/N28</f>
        <v>0.36947363627048013</v>
      </c>
    </row>
    <row r="34" spans="1:14" x14ac:dyDescent="0.2">
      <c r="A34" s="2" t="s">
        <v>36</v>
      </c>
      <c r="B34" s="23">
        <f t="shared" ref="B34:M34" si="16">B25/B28</f>
        <v>4.5283018867924525E-2</v>
      </c>
      <c r="C34" s="23">
        <f t="shared" si="16"/>
        <v>4.0057740887766147E-2</v>
      </c>
      <c r="D34" s="23">
        <f t="shared" si="16"/>
        <v>4.1307970008331016E-2</v>
      </c>
      <c r="E34" s="23">
        <f t="shared" si="16"/>
        <v>3.8853917950944214E-2</v>
      </c>
      <c r="F34" s="23">
        <f t="shared" si="16"/>
        <v>3.3325384523667581E-2</v>
      </c>
      <c r="G34" s="23">
        <f t="shared" si="16"/>
        <v>3.5991180027028946E-2</v>
      </c>
      <c r="H34" s="23">
        <f t="shared" si="16"/>
        <v>3.499377334993773E-2</v>
      </c>
      <c r="I34" s="23">
        <f t="shared" si="16"/>
        <v>3.5119431891542929E-2</v>
      </c>
      <c r="J34" s="23">
        <f t="shared" si="16"/>
        <v>3.6076662908680945E-2</v>
      </c>
      <c r="K34" s="23">
        <f t="shared" si="16"/>
        <v>3.5019214082062725E-2</v>
      </c>
      <c r="L34" s="23">
        <f t="shared" si="16"/>
        <v>3.1185185185185184E-2</v>
      </c>
      <c r="M34" s="23">
        <f t="shared" si="16"/>
        <v>3.3020274299344066E-2</v>
      </c>
      <c r="N34" s="23">
        <f>N25/N28</f>
        <v>3.6656457434332622E-2</v>
      </c>
    </row>
    <row r="35" spans="1:14" x14ac:dyDescent="0.2">
      <c r="A35" s="2" t="s">
        <v>2</v>
      </c>
      <c r="B35" s="23">
        <f t="shared" ref="B35:M35" si="17">B26/B28</f>
        <v>0.39952830188679245</v>
      </c>
      <c r="C35" s="23">
        <f t="shared" si="17"/>
        <v>0.40873330927463009</v>
      </c>
      <c r="D35" s="23">
        <f t="shared" si="17"/>
        <v>0.39197445154123856</v>
      </c>
      <c r="E35" s="23">
        <f t="shared" si="17"/>
        <v>0.40481875406989365</v>
      </c>
      <c r="F35" s="23">
        <f t="shared" si="17"/>
        <v>0.41749135566948847</v>
      </c>
      <c r="G35" s="23">
        <f t="shared" si="17"/>
        <v>0.4254214382246248</v>
      </c>
      <c r="H35" s="23">
        <f t="shared" si="17"/>
        <v>0.42297633872976337</v>
      </c>
      <c r="I35" s="23">
        <f t="shared" si="17"/>
        <v>0.40755326016785021</v>
      </c>
      <c r="J35" s="23">
        <f t="shared" si="17"/>
        <v>0.40714017286734311</v>
      </c>
      <c r="K35" s="23">
        <f t="shared" si="17"/>
        <v>0.41793727531920166</v>
      </c>
      <c r="L35" s="23">
        <f t="shared" si="17"/>
        <v>0.42681481481481481</v>
      </c>
      <c r="M35" s="23">
        <f t="shared" si="17"/>
        <v>0.43090339892665475</v>
      </c>
      <c r="N35" s="23">
        <f>N26/N28</f>
        <v>0.41345113800680866</v>
      </c>
    </row>
    <row r="36" spans="1:14" x14ac:dyDescent="0.2">
      <c r="A36" s="2" t="s">
        <v>21</v>
      </c>
      <c r="B36" s="23">
        <f t="shared" ref="B36:M36" si="18">B27/B28</f>
        <v>4.4474393530997301E-3</v>
      </c>
      <c r="C36" s="23">
        <f t="shared" si="18"/>
        <v>6.7123782028148679E-3</v>
      </c>
      <c r="D36" s="23">
        <f t="shared" si="18"/>
        <v>7.497917245209664E-3</v>
      </c>
      <c r="E36" s="23">
        <f t="shared" si="18"/>
        <v>9.6230374068446561E-3</v>
      </c>
      <c r="F36" s="23">
        <f t="shared" si="18"/>
        <v>4.8885179444378207E-3</v>
      </c>
      <c r="G36" s="23">
        <f t="shared" si="18"/>
        <v>7.3262678711145885E-3</v>
      </c>
      <c r="H36" s="23">
        <f t="shared" si="18"/>
        <v>7.534246575342466E-3</v>
      </c>
      <c r="I36" s="23">
        <f t="shared" si="18"/>
        <v>8.5216268560361526E-3</v>
      </c>
      <c r="J36" s="23">
        <f t="shared" si="18"/>
        <v>7.1401728673431038E-3</v>
      </c>
      <c r="K36" s="23">
        <f t="shared" si="18"/>
        <v>6.1980909879757037E-3</v>
      </c>
      <c r="L36" s="23">
        <f t="shared" si="18"/>
        <v>5.5555555555555558E-3</v>
      </c>
      <c r="M36" s="23">
        <f t="shared" si="18"/>
        <v>4.3231961836613002E-3</v>
      </c>
      <c r="N36" s="23">
        <f>N27/N28</f>
        <v>6.6378986439558684E-3</v>
      </c>
    </row>
    <row r="37" spans="1:14" s="79" customFormat="1" ht="10.8" thickBot="1" x14ac:dyDescent="0.25">
      <c r="A37" s="8" t="s">
        <v>17</v>
      </c>
      <c r="B37" s="65">
        <f t="shared" ref="B37:N37" si="19">SUM(B31:B36)</f>
        <v>1</v>
      </c>
      <c r="C37" s="23">
        <f t="shared" si="19"/>
        <v>1</v>
      </c>
      <c r="D37" s="23">
        <f t="shared" si="19"/>
        <v>19.021264669279109</v>
      </c>
      <c r="E37" s="23">
        <f t="shared" si="19"/>
        <v>1</v>
      </c>
      <c r="F37" s="23">
        <f t="shared" si="19"/>
        <v>0.99999999999999989</v>
      </c>
      <c r="G37" s="23">
        <f t="shared" si="19"/>
        <v>1</v>
      </c>
      <c r="H37" s="23">
        <f t="shared" si="19"/>
        <v>1</v>
      </c>
      <c r="I37" s="23">
        <f t="shared" si="19"/>
        <v>1</v>
      </c>
      <c r="J37" s="23">
        <f>SUM(J31:J36)</f>
        <v>1</v>
      </c>
      <c r="K37" s="23">
        <f t="shared" si="19"/>
        <v>1</v>
      </c>
      <c r="L37" s="23">
        <f t="shared" si="19"/>
        <v>1</v>
      </c>
      <c r="M37" s="23">
        <f t="shared" si="19"/>
        <v>1</v>
      </c>
      <c r="N37" s="23">
        <f t="shared" si="19"/>
        <v>1</v>
      </c>
    </row>
    <row r="38" spans="1:14" ht="2.4" customHeight="1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x14ac:dyDescent="0.2">
      <c r="A39" s="7" t="s">
        <v>11</v>
      </c>
      <c r="B39" s="49" t="s">
        <v>37</v>
      </c>
      <c r="C39" s="49" t="s">
        <v>38</v>
      </c>
      <c r="D39" s="49" t="s">
        <v>39</v>
      </c>
      <c r="E39" s="49" t="s">
        <v>40</v>
      </c>
      <c r="F39" s="49" t="s">
        <v>41</v>
      </c>
      <c r="G39" s="49" t="s">
        <v>42</v>
      </c>
      <c r="H39" s="49" t="s">
        <v>43</v>
      </c>
      <c r="I39" s="49" t="s">
        <v>44</v>
      </c>
      <c r="J39" s="49" t="s">
        <v>45</v>
      </c>
      <c r="K39" s="49" t="s">
        <v>46</v>
      </c>
      <c r="L39" s="49" t="s">
        <v>47</v>
      </c>
      <c r="M39" s="49" t="s">
        <v>48</v>
      </c>
      <c r="N39" s="49" t="s">
        <v>0</v>
      </c>
    </row>
    <row r="40" spans="1:14" x14ac:dyDescent="0.2">
      <c r="A40" s="2" t="s">
        <v>9</v>
      </c>
      <c r="B40" s="74">
        <f t="shared" ref="B40:N40" si="20">B3/B22</f>
        <v>292.12211538461537</v>
      </c>
      <c r="C40" s="74">
        <f t="shared" si="20"/>
        <v>292.21583232810616</v>
      </c>
      <c r="D40" s="74">
        <f t="shared" si="20"/>
        <v>291.67893931667516</v>
      </c>
      <c r="E40" s="74">
        <f t="shared" si="20"/>
        <v>292.07863175675675</v>
      </c>
      <c r="F40" s="74">
        <f t="shared" si="20"/>
        <v>292.23332563510394</v>
      </c>
      <c r="G40" s="74">
        <f t="shared" si="20"/>
        <v>292.80444312796209</v>
      </c>
      <c r="H40" s="74">
        <f t="shared" si="20"/>
        <v>293.13006134969328</v>
      </c>
      <c r="I40" s="74">
        <f t="shared" si="20"/>
        <v>294.8665406427221</v>
      </c>
      <c r="J40" s="74">
        <f t="shared" si="20"/>
        <v>293.23290999447823</v>
      </c>
      <c r="K40" s="74">
        <f t="shared" si="20"/>
        <v>293.2297309621523</v>
      </c>
      <c r="L40" s="74">
        <f t="shared" si="20"/>
        <v>293.41264108352146</v>
      </c>
      <c r="M40" s="74">
        <f t="shared" si="20"/>
        <v>294.33492822966508</v>
      </c>
      <c r="N40" s="74">
        <f t="shared" si="20"/>
        <v>292.95284231448761</v>
      </c>
    </row>
    <row r="41" spans="1:14" x14ac:dyDescent="0.2">
      <c r="A41" s="2" t="s">
        <v>10</v>
      </c>
      <c r="B41" s="74">
        <f t="shared" ref="B41:N41" si="21">B4/B23</f>
        <v>331.2</v>
      </c>
      <c r="C41" s="74">
        <f t="shared" si="21"/>
        <v>332.15861070911723</v>
      </c>
      <c r="D41" s="74">
        <f t="shared" si="21"/>
        <v>332.66117647058826</v>
      </c>
      <c r="E41" s="74">
        <f t="shared" si="21"/>
        <v>332.27707317073168</v>
      </c>
      <c r="F41" s="74">
        <f t="shared" si="21"/>
        <v>333.77076326002583</v>
      </c>
      <c r="G41" s="74">
        <f t="shared" si="21"/>
        <v>331.2</v>
      </c>
      <c r="H41" s="74">
        <f t="shared" si="21"/>
        <v>333.74144271570015</v>
      </c>
      <c r="I41" s="74">
        <f t="shared" si="21"/>
        <v>334.22628571428572</v>
      </c>
      <c r="J41" s="74">
        <f t="shared" si="21"/>
        <v>334.96807817589576</v>
      </c>
      <c r="K41" s="74">
        <f t="shared" si="21"/>
        <v>334.37476340694008</v>
      </c>
      <c r="L41" s="74">
        <f t="shared" si="21"/>
        <v>334.05348399246702</v>
      </c>
      <c r="M41" s="74">
        <f t="shared" si="21"/>
        <v>332.8</v>
      </c>
      <c r="N41" s="74">
        <f t="shared" si="21"/>
        <v>333.09764138980466</v>
      </c>
    </row>
    <row r="42" spans="1:14" x14ac:dyDescent="0.2">
      <c r="A42" s="2" t="s">
        <v>1</v>
      </c>
      <c r="B42" s="74">
        <f t="shared" ref="B42:N42" si="22">B5/B24</f>
        <v>367.30662973552535</v>
      </c>
      <c r="C42" s="74">
        <f t="shared" si="22"/>
        <v>367.09527430221368</v>
      </c>
      <c r="D42" s="74">
        <f t="shared" si="22"/>
        <v>367.13442002216476</v>
      </c>
      <c r="E42" s="74">
        <f t="shared" si="22"/>
        <v>366.95749661181026</v>
      </c>
      <c r="F42" s="74">
        <f t="shared" si="22"/>
        <v>367.51425872093023</v>
      </c>
      <c r="G42" s="74">
        <f t="shared" si="22"/>
        <v>367.03543159130948</v>
      </c>
      <c r="H42" s="74">
        <f t="shared" si="22"/>
        <v>368.53307211619654</v>
      </c>
      <c r="I42" s="74">
        <f t="shared" si="22"/>
        <v>368.61331926121369</v>
      </c>
      <c r="J42" s="74">
        <f t="shared" si="22"/>
        <v>368.46127659574466</v>
      </c>
      <c r="K42" s="74">
        <f t="shared" si="22"/>
        <v>368.72169520257665</v>
      </c>
      <c r="L42" s="74">
        <f t="shared" si="22"/>
        <v>368.90541405142744</v>
      </c>
      <c r="M42" s="74">
        <f t="shared" si="22"/>
        <v>368.68615761535324</v>
      </c>
      <c r="N42" s="74">
        <f t="shared" si="22"/>
        <v>367.91373106731794</v>
      </c>
    </row>
    <row r="43" spans="1:14" x14ac:dyDescent="0.2">
      <c r="A43" s="2" t="s">
        <v>36</v>
      </c>
      <c r="B43" s="74">
        <f t="shared" ref="B43:N43" si="23">B6/B25</f>
        <v>346.04892857142858</v>
      </c>
      <c r="C43" s="74">
        <f t="shared" si="23"/>
        <v>344.65765765765764</v>
      </c>
      <c r="D43" s="74">
        <f t="shared" si="23"/>
        <v>344.82332773109243</v>
      </c>
      <c r="E43" s="74">
        <f t="shared" si="23"/>
        <v>346.49869646182492</v>
      </c>
      <c r="F43" s="74">
        <f t="shared" si="23"/>
        <v>348.86182468694096</v>
      </c>
      <c r="G43" s="74">
        <f t="shared" si="23"/>
        <v>347.1501976284585</v>
      </c>
      <c r="H43" s="74">
        <f t="shared" si="23"/>
        <v>353.42261565836299</v>
      </c>
      <c r="I43" s="74">
        <f t="shared" si="23"/>
        <v>349.63814338235295</v>
      </c>
      <c r="J43" s="74">
        <f t="shared" si="23"/>
        <v>349.99277083333334</v>
      </c>
      <c r="K43" s="74">
        <f t="shared" si="23"/>
        <v>346.5933097345133</v>
      </c>
      <c r="L43" s="74">
        <f t="shared" si="23"/>
        <v>348.74090261282663</v>
      </c>
      <c r="M43" s="74">
        <f t="shared" si="23"/>
        <v>349.20474040632058</v>
      </c>
      <c r="N43" s="74">
        <f t="shared" si="23"/>
        <v>347.86571672619971</v>
      </c>
    </row>
    <row r="44" spans="1:14" x14ac:dyDescent="0.2">
      <c r="A44" s="2" t="s">
        <v>2</v>
      </c>
      <c r="B44" s="74">
        <f t="shared" ref="B44:N44" si="24">B7/B26</f>
        <v>365.78471917692701</v>
      </c>
      <c r="C44" s="74">
        <f t="shared" si="24"/>
        <v>365.33346636058627</v>
      </c>
      <c r="D44" s="74">
        <f t="shared" si="24"/>
        <v>365.48245306411616</v>
      </c>
      <c r="E44" s="74">
        <f t="shared" si="24"/>
        <v>365.84799642537979</v>
      </c>
      <c r="F44" s="74">
        <f t="shared" si="24"/>
        <v>365.68973725546192</v>
      </c>
      <c r="G44" s="74">
        <f t="shared" si="24"/>
        <v>365.68195452265508</v>
      </c>
      <c r="H44" s="74">
        <f t="shared" si="24"/>
        <v>367.84140144266161</v>
      </c>
      <c r="I44" s="74">
        <f t="shared" si="24"/>
        <v>367.69543481704414</v>
      </c>
      <c r="J44" s="74">
        <f t="shared" si="24"/>
        <v>367.67292597378622</v>
      </c>
      <c r="K44" s="74">
        <f t="shared" si="24"/>
        <v>367.16395669583272</v>
      </c>
      <c r="L44" s="74">
        <f t="shared" si="24"/>
        <v>367.83078097882679</v>
      </c>
      <c r="M44" s="74">
        <f t="shared" si="24"/>
        <v>368.00276768725132</v>
      </c>
      <c r="N44" s="74">
        <f t="shared" si="24"/>
        <v>366.67952482581995</v>
      </c>
    </row>
    <row r="45" spans="1:14" ht="13.5" customHeight="1" x14ac:dyDescent="0.2">
      <c r="A45" s="2" t="s">
        <v>21</v>
      </c>
      <c r="B45" s="74">
        <f t="shared" ref="B45:N45" si="25">B8/B27</f>
        <v>378.72121212121209</v>
      </c>
      <c r="C45" s="74">
        <f t="shared" si="25"/>
        <v>364.75913978494623</v>
      </c>
      <c r="D45" s="74">
        <f t="shared" si="25"/>
        <v>363.69259259259263</v>
      </c>
      <c r="E45" s="74">
        <f t="shared" si="25"/>
        <v>357.08</v>
      </c>
      <c r="F45" s="74">
        <f t="shared" si="25"/>
        <v>365.78926829268295</v>
      </c>
      <c r="G45" s="74">
        <f t="shared" si="25"/>
        <v>364.01359223300972</v>
      </c>
      <c r="H45" s="74">
        <f t="shared" si="25"/>
        <v>358.8</v>
      </c>
      <c r="I45" s="74">
        <f t="shared" si="25"/>
        <v>358.8</v>
      </c>
      <c r="J45" s="74">
        <f t="shared" si="25"/>
        <v>358.8</v>
      </c>
      <c r="K45" s="74">
        <f t="shared" si="25"/>
        <v>380.32800000000003</v>
      </c>
      <c r="L45" s="74">
        <f t="shared" si="25"/>
        <v>358.8</v>
      </c>
      <c r="M45" s="74">
        <f t="shared" si="25"/>
        <v>358.8</v>
      </c>
      <c r="N45" s="74">
        <f t="shared" si="25"/>
        <v>363.45828473413377</v>
      </c>
    </row>
    <row r="46" spans="1:14" s="82" customFormat="1" x14ac:dyDescent="0.2">
      <c r="A46" s="11" t="s">
        <v>11</v>
      </c>
      <c r="B46" s="80">
        <f t="shared" ref="B46:N46" si="26">B9/B28</f>
        <v>354.58723584905658</v>
      </c>
      <c r="C46" s="81">
        <f t="shared" si="26"/>
        <v>354.75759076145795</v>
      </c>
      <c r="D46" s="81">
        <f t="shared" si="26"/>
        <v>353.63929186337123</v>
      </c>
      <c r="E46" s="81">
        <f t="shared" si="26"/>
        <v>354.45325953259527</v>
      </c>
      <c r="F46" s="81">
        <f t="shared" si="26"/>
        <v>354.85107607010849</v>
      </c>
      <c r="G46" s="81">
        <f t="shared" si="26"/>
        <v>355.09634326765774</v>
      </c>
      <c r="H46" s="81">
        <f>H9/H28</f>
        <v>356.92321731008718</v>
      </c>
      <c r="I46" s="81">
        <f t="shared" si="26"/>
        <v>355.86112007746925</v>
      </c>
      <c r="J46" s="81">
        <f t="shared" si="26"/>
        <v>355.61974370537388</v>
      </c>
      <c r="K46" s="81">
        <f t="shared" si="26"/>
        <v>355.75680302466839</v>
      </c>
      <c r="L46" s="81">
        <f t="shared" si="26"/>
        <v>356.48180148148151</v>
      </c>
      <c r="M46" s="81">
        <f t="shared" si="26"/>
        <v>356.93083631484797</v>
      </c>
      <c r="N46" s="81">
        <f t="shared" si="26"/>
        <v>355.41447750742924</v>
      </c>
    </row>
    <row r="47" spans="1:14" ht="11.2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phoneticPr fontId="0" type="noConversion"/>
  <pageMargins left="0.45" right="0.45" top="0.5" bottom="0.5" header="0.3" footer="0.3"/>
  <pageSetup scale="90" fitToWidth="3" orientation="landscape" r:id="rId1"/>
  <headerFooter alignWithMargins="0">
    <oddHeader>&amp;CHEARING AID PROCUREMENT DISTRIBUTION -- NOV 1, 2016 THROUGH OCT 31,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20" zoomScaleNormal="100" zoomScalePageLayoutView="120" workbookViewId="0">
      <selection sqref="A1:XFD1048576"/>
    </sheetView>
  </sheetViews>
  <sheetFormatPr defaultColWidth="9.109375" defaultRowHeight="10.199999999999999" x14ac:dyDescent="0.2"/>
  <cols>
    <col min="1" max="1" width="9.6640625" style="1" customWidth="1"/>
    <col min="2" max="8" width="9.109375" style="1"/>
    <col min="9" max="10" width="9.5546875" style="1" bestFit="1" customWidth="1"/>
    <col min="11" max="13" width="9.109375" style="1"/>
    <col min="14" max="14" width="10.44140625" style="1" bestFit="1" customWidth="1"/>
    <col min="15" max="16384" width="9.109375" style="1"/>
  </cols>
  <sheetData>
    <row r="1" spans="1:14" ht="51" x14ac:dyDescent="0.2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17" t="s">
        <v>4</v>
      </c>
      <c r="B2" s="49" t="s">
        <v>37</v>
      </c>
      <c r="C2" s="49" t="s">
        <v>38</v>
      </c>
      <c r="D2" s="49" t="s">
        <v>39</v>
      </c>
      <c r="E2" s="49" t="s">
        <v>40</v>
      </c>
      <c r="F2" s="49" t="s">
        <v>41</v>
      </c>
      <c r="G2" s="49" t="s">
        <v>42</v>
      </c>
      <c r="H2" s="49" t="s">
        <v>43</v>
      </c>
      <c r="I2" s="49" t="s">
        <v>44</v>
      </c>
      <c r="J2" s="49" t="s">
        <v>45</v>
      </c>
      <c r="K2" s="49" t="s">
        <v>46</v>
      </c>
      <c r="L2" s="49" t="s">
        <v>47</v>
      </c>
      <c r="M2" s="49" t="s">
        <v>48</v>
      </c>
      <c r="N2" s="49" t="s">
        <v>0</v>
      </c>
    </row>
    <row r="3" spans="1:14" x14ac:dyDescent="0.2">
      <c r="A3" s="2" t="s">
        <v>9</v>
      </c>
      <c r="B3" s="51">
        <v>386976.15</v>
      </c>
      <c r="C3" s="51">
        <v>428303.7</v>
      </c>
      <c r="D3" s="51">
        <v>455286.15</v>
      </c>
      <c r="E3" s="51">
        <v>436842.45</v>
      </c>
      <c r="F3" s="51">
        <v>462800.25</v>
      </c>
      <c r="G3" s="51">
        <v>401321.25</v>
      </c>
      <c r="H3" s="51">
        <v>427627.2</v>
      </c>
      <c r="I3" s="51">
        <v>424195.2</v>
      </c>
      <c r="J3" s="51">
        <v>386443.2</v>
      </c>
      <c r="K3" s="51">
        <v>460231.2</v>
      </c>
      <c r="L3" s="51">
        <v>378206.4</v>
      </c>
      <c r="M3" s="51">
        <v>386443.2</v>
      </c>
      <c r="N3" s="51">
        <f t="shared" ref="N3:N8" si="0">SUM(B3:M3)</f>
        <v>5034676.3500000015</v>
      </c>
    </row>
    <row r="4" spans="1:14" x14ac:dyDescent="0.2">
      <c r="A4" s="2" t="s">
        <v>10</v>
      </c>
      <c r="B4" s="51">
        <v>169905.6</v>
      </c>
      <c r="C4" s="51">
        <v>147052.79999999999</v>
      </c>
      <c r="D4" s="51">
        <v>140760</v>
      </c>
      <c r="E4" s="51">
        <v>129830.39999999999</v>
      </c>
      <c r="F4" s="51">
        <v>180504</v>
      </c>
      <c r="G4" s="51">
        <v>147384</v>
      </c>
      <c r="H4" s="51">
        <v>155750.39999999999</v>
      </c>
      <c r="I4" s="51">
        <v>147763.20000000001</v>
      </c>
      <c r="J4" s="51">
        <v>102502.39999999999</v>
      </c>
      <c r="K4" s="51">
        <v>150758.39999999999</v>
      </c>
      <c r="L4" s="51">
        <v>110156.8</v>
      </c>
      <c r="M4" s="51">
        <v>111488</v>
      </c>
      <c r="N4" s="51">
        <f t="shared" si="0"/>
        <v>1693855.9999999998</v>
      </c>
    </row>
    <row r="5" spans="1:14" x14ac:dyDescent="0.2">
      <c r="A5" s="2" t="s">
        <v>1</v>
      </c>
      <c r="B5" s="51">
        <v>1693965.52</v>
      </c>
      <c r="C5" s="51">
        <v>1452186.32</v>
      </c>
      <c r="D5" s="51">
        <v>1597631.62</v>
      </c>
      <c r="E5" s="51">
        <v>1495253.24</v>
      </c>
      <c r="F5" s="51">
        <v>1792566.1</v>
      </c>
      <c r="G5" s="51">
        <v>1505075.52</v>
      </c>
      <c r="H5" s="51">
        <v>1603810</v>
      </c>
      <c r="I5" s="51">
        <v>1485754.4</v>
      </c>
      <c r="J5" s="51">
        <v>1283048</v>
      </c>
      <c r="K5" s="51">
        <v>1589764.8</v>
      </c>
      <c r="L5" s="51">
        <v>1339228.8</v>
      </c>
      <c r="M5" s="51">
        <v>1324424.3999999999</v>
      </c>
      <c r="N5" s="51">
        <f t="shared" si="0"/>
        <v>18162708.719999999</v>
      </c>
    </row>
    <row r="6" spans="1:14" x14ac:dyDescent="0.2">
      <c r="A6" s="2" t="s">
        <v>36</v>
      </c>
      <c r="B6" s="51">
        <v>91250</v>
      </c>
      <c r="C6" s="51">
        <v>77745</v>
      </c>
      <c r="D6" s="51">
        <v>71540</v>
      </c>
      <c r="E6" s="51">
        <v>60590</v>
      </c>
      <c r="F6" s="51">
        <v>87235</v>
      </c>
      <c r="G6" s="51">
        <v>62050</v>
      </c>
      <c r="H6" s="51">
        <v>55380.76</v>
      </c>
      <c r="I6" s="51">
        <v>42177.4</v>
      </c>
      <c r="J6" s="51">
        <v>54280.480000000003</v>
      </c>
      <c r="K6" s="51">
        <v>52079.92</v>
      </c>
      <c r="L6" s="51">
        <v>44377.96</v>
      </c>
      <c r="M6" s="51">
        <v>33741.919999999998</v>
      </c>
      <c r="N6" s="51">
        <f t="shared" si="0"/>
        <v>732448.44000000006</v>
      </c>
    </row>
    <row r="7" spans="1:14" x14ac:dyDescent="0.2">
      <c r="A7" s="2" t="s">
        <v>2</v>
      </c>
      <c r="B7" s="51">
        <v>311636.28999999998</v>
      </c>
      <c r="C7" s="51">
        <v>209820.66</v>
      </c>
      <c r="D7" s="51">
        <v>222199.46</v>
      </c>
      <c r="E7" s="51">
        <v>200227.09</v>
      </c>
      <c r="F7" s="51">
        <v>233959.32</v>
      </c>
      <c r="G7" s="51">
        <v>215700.59</v>
      </c>
      <c r="H7" s="51">
        <v>231354.23999999999</v>
      </c>
      <c r="I7" s="51">
        <v>236018.64</v>
      </c>
      <c r="J7" s="51">
        <v>201191.12</v>
      </c>
      <c r="K7" s="51">
        <v>240372.08</v>
      </c>
      <c r="L7" s="51">
        <v>186886.96</v>
      </c>
      <c r="M7" s="51">
        <v>191862.32</v>
      </c>
      <c r="N7" s="51">
        <f t="shared" si="0"/>
        <v>2681228.77</v>
      </c>
    </row>
    <row r="8" spans="1:14" x14ac:dyDescent="0.2">
      <c r="A8" s="2" t="s">
        <v>21</v>
      </c>
      <c r="B8" s="51">
        <v>29994.720000000001</v>
      </c>
      <c r="C8" s="51">
        <v>21424.799999999999</v>
      </c>
      <c r="D8" s="51">
        <v>26423.919999999998</v>
      </c>
      <c r="E8" s="51">
        <v>18211.080000000002</v>
      </c>
      <c r="F8" s="51">
        <v>30351.8</v>
      </c>
      <c r="G8" s="51">
        <v>18568.16</v>
      </c>
      <c r="H8" s="51">
        <v>11840.4</v>
      </c>
      <c r="I8" s="51">
        <v>21886.799999999999</v>
      </c>
      <c r="J8" s="51">
        <v>15428.4</v>
      </c>
      <c r="K8" s="51">
        <v>21169.200000000001</v>
      </c>
      <c r="L8" s="51">
        <v>13993.2</v>
      </c>
      <c r="M8" s="51">
        <v>17581.2</v>
      </c>
      <c r="N8" s="51">
        <f t="shared" si="0"/>
        <v>246873.68000000002</v>
      </c>
    </row>
    <row r="9" spans="1:14" x14ac:dyDescent="0.2">
      <c r="A9" s="3" t="s">
        <v>6</v>
      </c>
      <c r="B9" s="51">
        <f t="shared" ref="B9:N9" si="1">SUM(B3:B8)</f>
        <v>2683728.2800000003</v>
      </c>
      <c r="C9" s="51">
        <f t="shared" si="1"/>
        <v>2336533.2800000003</v>
      </c>
      <c r="D9" s="51">
        <f t="shared" si="1"/>
        <v>2513841.15</v>
      </c>
      <c r="E9" s="51">
        <f t="shared" si="1"/>
        <v>2340954.2599999998</v>
      </c>
      <c r="F9" s="51">
        <f t="shared" si="1"/>
        <v>2787416.4699999997</v>
      </c>
      <c r="G9" s="51">
        <f t="shared" si="1"/>
        <v>2350099.52</v>
      </c>
      <c r="H9" s="51">
        <f t="shared" si="1"/>
        <v>2485762.9999999995</v>
      </c>
      <c r="I9" s="51">
        <f t="shared" si="1"/>
        <v>2357795.6399999997</v>
      </c>
      <c r="J9" s="51">
        <f t="shared" si="1"/>
        <v>2042893.6</v>
      </c>
      <c r="K9" s="51">
        <f t="shared" si="1"/>
        <v>2514375.6</v>
      </c>
      <c r="L9" s="51">
        <f t="shared" si="1"/>
        <v>2072850.1199999999</v>
      </c>
      <c r="M9" s="51">
        <f t="shared" si="1"/>
        <v>2065541.0399999998</v>
      </c>
      <c r="N9" s="51">
        <f t="shared" si="1"/>
        <v>28551791.960000001</v>
      </c>
    </row>
    <row r="10" spans="1:14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7" t="s">
        <v>7</v>
      </c>
      <c r="B11" s="49" t="s">
        <v>37</v>
      </c>
      <c r="C11" s="49" t="s">
        <v>38</v>
      </c>
      <c r="D11" s="49" t="s">
        <v>39</v>
      </c>
      <c r="E11" s="49" t="s">
        <v>40</v>
      </c>
      <c r="F11" s="49" t="s">
        <v>41</v>
      </c>
      <c r="G11" s="49" t="s">
        <v>42</v>
      </c>
      <c r="H11" s="49" t="s">
        <v>43</v>
      </c>
      <c r="I11" s="49" t="s">
        <v>44</v>
      </c>
      <c r="J11" s="49" t="s">
        <v>45</v>
      </c>
      <c r="K11" s="49" t="s">
        <v>46</v>
      </c>
      <c r="L11" s="49" t="s">
        <v>47</v>
      </c>
      <c r="M11" s="49" t="s">
        <v>48</v>
      </c>
      <c r="N11" s="49" t="s">
        <v>0</v>
      </c>
    </row>
    <row r="12" spans="1:14" x14ac:dyDescent="0.2">
      <c r="A12" s="2" t="s">
        <v>9</v>
      </c>
      <c r="B12" s="78">
        <f t="shared" ref="B12:M12" si="2">B3/B9</f>
        <v>0.1441934911532847</v>
      </c>
      <c r="C12" s="23">
        <f t="shared" si="2"/>
        <v>0.18330733983810407</v>
      </c>
      <c r="D12" s="23">
        <f t="shared" si="2"/>
        <v>0.18111174208441932</v>
      </c>
      <c r="E12" s="23">
        <f t="shared" si="2"/>
        <v>0.18660870802319737</v>
      </c>
      <c r="F12" s="23">
        <f t="shared" si="2"/>
        <v>0.16603197081633089</v>
      </c>
      <c r="G12" s="23">
        <f t="shared" si="2"/>
        <v>0.17076776816668598</v>
      </c>
      <c r="H12" s="23">
        <f t="shared" si="2"/>
        <v>0.17203055963098657</v>
      </c>
      <c r="I12" s="23">
        <f t="shared" si="2"/>
        <v>0.17991177555998877</v>
      </c>
      <c r="J12" s="23">
        <f t="shared" si="2"/>
        <v>0.18916462413901536</v>
      </c>
      <c r="K12" s="23">
        <f t="shared" si="2"/>
        <v>0.1830399563215615</v>
      </c>
      <c r="L12" s="23">
        <f t="shared" si="2"/>
        <v>0.1824571860506731</v>
      </c>
      <c r="M12" s="23">
        <f t="shared" si="2"/>
        <v>0.18709054553571108</v>
      </c>
      <c r="N12" s="23">
        <f>N3/N9</f>
        <v>0.17633486392214526</v>
      </c>
    </row>
    <row r="13" spans="1:14" x14ac:dyDescent="0.2">
      <c r="A13" s="2" t="s">
        <v>10</v>
      </c>
      <c r="B13" s="78">
        <f t="shared" ref="B13:M13" si="3">B4/B9</f>
        <v>6.330953892247243E-2</v>
      </c>
      <c r="C13" s="23">
        <f t="shared" si="3"/>
        <v>6.2936317346183906E-2</v>
      </c>
      <c r="D13" s="23">
        <f t="shared" si="3"/>
        <v>5.599399150578787E-2</v>
      </c>
      <c r="E13" s="23">
        <f t="shared" si="3"/>
        <v>5.5460459957897688E-2</v>
      </c>
      <c r="F13" s="23">
        <f>F4/F9</f>
        <v>6.4756738701482963E-2</v>
      </c>
      <c r="G13" s="23">
        <f>G4/G9</f>
        <v>6.2713939876044053E-2</v>
      </c>
      <c r="H13" s="23">
        <f t="shared" si="3"/>
        <v>6.2656978963803081E-2</v>
      </c>
      <c r="I13" s="23">
        <f t="shared" si="3"/>
        <v>6.2670062448669225E-2</v>
      </c>
      <c r="J13" s="23">
        <f t="shared" si="3"/>
        <v>5.017510456736464E-2</v>
      </c>
      <c r="K13" s="23">
        <f t="shared" si="3"/>
        <v>5.9958583753358087E-2</v>
      </c>
      <c r="L13" s="23">
        <f t="shared" si="3"/>
        <v>5.3142674878972923E-2</v>
      </c>
      <c r="M13" s="23">
        <f t="shared" si="3"/>
        <v>5.3975204482017945E-2</v>
      </c>
      <c r="N13" s="23">
        <f>N4/N9</f>
        <v>5.9325733473157449E-2</v>
      </c>
    </row>
    <row r="14" spans="1:14" x14ac:dyDescent="0.2">
      <c r="A14" s="2" t="s">
        <v>1</v>
      </c>
      <c r="B14" s="78">
        <f t="shared" ref="B14:M14" si="4">B5/B9</f>
        <v>0.63119859511261689</v>
      </c>
      <c r="C14" s="23">
        <f t="shared" si="4"/>
        <v>0.62151321893433498</v>
      </c>
      <c r="D14" s="23">
        <f t="shared" si="4"/>
        <v>0.63553403921325746</v>
      </c>
      <c r="E14" s="23">
        <f t="shared" si="4"/>
        <v>0.63873663212881404</v>
      </c>
      <c r="F14" s="23">
        <f t="shared" si="4"/>
        <v>0.6430923112110335</v>
      </c>
      <c r="G14" s="23">
        <f t="shared" si="4"/>
        <v>0.64043054653276976</v>
      </c>
      <c r="H14" s="23">
        <f t="shared" si="4"/>
        <v>0.6451982751372517</v>
      </c>
      <c r="I14" s="23">
        <f t="shared" si="4"/>
        <v>0.63014553712551613</v>
      </c>
      <c r="J14" s="23">
        <f t="shared" si="4"/>
        <v>0.62805424619275318</v>
      </c>
      <c r="K14" s="23">
        <f t="shared" si="4"/>
        <v>0.632270214521649</v>
      </c>
      <c r="L14" s="23">
        <f t="shared" si="4"/>
        <v>0.64608086570195444</v>
      </c>
      <c r="M14" s="23">
        <f t="shared" si="4"/>
        <v>0.64119975074424085</v>
      </c>
      <c r="N14" s="23">
        <f>N5/N9</f>
        <v>0.63613200689628446</v>
      </c>
    </row>
    <row r="15" spans="1:14" x14ac:dyDescent="0.2">
      <c r="A15" s="2" t="s">
        <v>36</v>
      </c>
      <c r="B15" s="78">
        <f t="shared" ref="B15:M15" si="5">B6/B9</f>
        <v>3.4001206709346893E-2</v>
      </c>
      <c r="C15" s="23">
        <f t="shared" si="5"/>
        <v>3.3273654035006935E-2</v>
      </c>
      <c r="D15" s="23">
        <f t="shared" si="5"/>
        <v>2.8458440979852687E-2</v>
      </c>
      <c r="E15" s="23">
        <f t="shared" si="5"/>
        <v>2.588260737738635E-2</v>
      </c>
      <c r="F15" s="23">
        <f t="shared" si="5"/>
        <v>3.1296005078136027E-2</v>
      </c>
      <c r="G15" s="23">
        <f t="shared" si="5"/>
        <v>2.6403137174378043E-2</v>
      </c>
      <c r="H15" s="23">
        <f t="shared" si="5"/>
        <v>2.2279179471252897E-2</v>
      </c>
      <c r="I15" s="23">
        <f t="shared" si="5"/>
        <v>1.7888488418784255E-2</v>
      </c>
      <c r="J15" s="23">
        <f t="shared" si="5"/>
        <v>2.6570390156393852E-2</v>
      </c>
      <c r="K15" s="23">
        <f t="shared" si="5"/>
        <v>2.0712864060564377E-2</v>
      </c>
      <c r="L15" s="23">
        <f t="shared" si="5"/>
        <v>2.1409150411704634E-2</v>
      </c>
      <c r="M15" s="23">
        <f t="shared" si="5"/>
        <v>1.6335632818024279E-2</v>
      </c>
      <c r="N15" s="23">
        <f>N6/N9</f>
        <v>2.5653326454120044E-2</v>
      </c>
    </row>
    <row r="16" spans="1:14" x14ac:dyDescent="0.2">
      <c r="A16" s="2" t="s">
        <v>2</v>
      </c>
      <c r="B16" s="78">
        <f t="shared" ref="B16:M16" si="6">B7/B9</f>
        <v>0.11612065659642709</v>
      </c>
      <c r="C16" s="23">
        <f t="shared" si="6"/>
        <v>8.9799987783610757E-2</v>
      </c>
      <c r="D16" s="23">
        <f t="shared" si="6"/>
        <v>8.8390414008458734E-2</v>
      </c>
      <c r="E16" s="23">
        <f t="shared" si="6"/>
        <v>8.5532252133794368E-2</v>
      </c>
      <c r="F16" s="23">
        <f t="shared" si="6"/>
        <v>8.3934109781592853E-2</v>
      </c>
      <c r="G16" s="23">
        <f t="shared" si="6"/>
        <v>9.1783598168642663E-2</v>
      </c>
      <c r="H16" s="23">
        <f t="shared" si="6"/>
        <v>9.3071720835815816E-2</v>
      </c>
      <c r="I16" s="23">
        <f t="shared" si="6"/>
        <v>0.10010139810081252</v>
      </c>
      <c r="J16" s="23">
        <f t="shared" si="6"/>
        <v>9.8483406086347314E-2</v>
      </c>
      <c r="K16" s="23">
        <f t="shared" si="6"/>
        <v>9.559911414985095E-2</v>
      </c>
      <c r="L16" s="23">
        <f t="shared" si="6"/>
        <v>9.0159417797172917E-2</v>
      </c>
      <c r="M16" s="23">
        <f t="shared" si="6"/>
        <v>9.2887198213210051E-2</v>
      </c>
      <c r="N16" s="23">
        <f>N7/N9</f>
        <v>9.3907547860964447E-2</v>
      </c>
    </row>
    <row r="17" spans="1:14" x14ac:dyDescent="0.2">
      <c r="A17" s="2" t="s">
        <v>21</v>
      </c>
      <c r="B17" s="78">
        <f t="shared" ref="B17:M17" si="7">B8/B9</f>
        <v>1.1176511505851852E-2</v>
      </c>
      <c r="C17" s="23">
        <f t="shared" si="7"/>
        <v>9.1694820627592332E-3</v>
      </c>
      <c r="D17" s="23">
        <f t="shared" si="7"/>
        <v>1.0511372208224056E-2</v>
      </c>
      <c r="E17" s="23">
        <f t="shared" si="7"/>
        <v>7.7793403789102669E-3</v>
      </c>
      <c r="F17" s="23">
        <f t="shared" si="7"/>
        <v>1.0888864411423961E-2</v>
      </c>
      <c r="G17" s="23">
        <f t="shared" si="7"/>
        <v>7.901010081479443E-3</v>
      </c>
      <c r="H17" s="23">
        <f t="shared" si="7"/>
        <v>4.7632859608900775E-3</v>
      </c>
      <c r="I17" s="23">
        <f t="shared" si="7"/>
        <v>9.2827383462291933E-3</v>
      </c>
      <c r="J17" s="23">
        <f t="shared" si="7"/>
        <v>7.5522288581255526E-3</v>
      </c>
      <c r="K17" s="23">
        <f t="shared" si="7"/>
        <v>8.4192671930160314E-3</v>
      </c>
      <c r="L17" s="23">
        <f t="shared" si="7"/>
        <v>6.7507051595220987E-3</v>
      </c>
      <c r="M17" s="23">
        <f t="shared" si="7"/>
        <v>8.5116682067958339E-3</v>
      </c>
      <c r="N17" s="23">
        <f>N8/N9</f>
        <v>8.6465213933283377E-3</v>
      </c>
    </row>
    <row r="18" spans="1:14" ht="10.8" thickBot="1" x14ac:dyDescent="0.25">
      <c r="A18" s="12" t="s">
        <v>17</v>
      </c>
      <c r="B18" s="78">
        <f t="shared" ref="B18:N18" si="8">SUM(B12:B17)</f>
        <v>0.99999999999999989</v>
      </c>
      <c r="C18" s="65">
        <f t="shared" si="8"/>
        <v>0.99999999999999989</v>
      </c>
      <c r="D18" s="65">
        <f t="shared" si="8"/>
        <v>1.0000000000000002</v>
      </c>
      <c r="E18" s="65">
        <f t="shared" si="8"/>
        <v>1</v>
      </c>
      <c r="F18" s="65">
        <f t="shared" si="8"/>
        <v>1.0000000000000002</v>
      </c>
      <c r="G18" s="65">
        <f t="shared" si="8"/>
        <v>1</v>
      </c>
      <c r="H18" s="65">
        <f t="shared" si="8"/>
        <v>1.0000000000000002</v>
      </c>
      <c r="I18" s="65">
        <f t="shared" si="8"/>
        <v>1.0000000000000002</v>
      </c>
      <c r="J18" s="65">
        <f t="shared" si="8"/>
        <v>0.99999999999999989</v>
      </c>
      <c r="K18" s="65">
        <f t="shared" si="8"/>
        <v>0.99999999999999989</v>
      </c>
      <c r="L18" s="65">
        <f t="shared" si="8"/>
        <v>1.0000000000000002</v>
      </c>
      <c r="M18" s="65">
        <f t="shared" si="8"/>
        <v>1</v>
      </c>
      <c r="N18" s="65">
        <f t="shared" si="8"/>
        <v>0.99999999999999989</v>
      </c>
    </row>
    <row r="19" spans="1:14" ht="1.5" customHeight="1" x14ac:dyDescent="0.2"/>
    <row r="20" spans="1:14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16" t="s">
        <v>28</v>
      </c>
      <c r="B21" s="49" t="s">
        <v>37</v>
      </c>
      <c r="C21" s="49" t="s">
        <v>38</v>
      </c>
      <c r="D21" s="49" t="s">
        <v>39</v>
      </c>
      <c r="E21" s="49" t="s">
        <v>40</v>
      </c>
      <c r="F21" s="49" t="s">
        <v>41</v>
      </c>
      <c r="G21" s="49" t="s">
        <v>42</v>
      </c>
      <c r="H21" s="49" t="s">
        <v>43</v>
      </c>
      <c r="I21" s="49" t="s">
        <v>44</v>
      </c>
      <c r="J21" s="49" t="s">
        <v>45</v>
      </c>
      <c r="K21" s="49" t="s">
        <v>46</v>
      </c>
      <c r="L21" s="49" t="s">
        <v>47</v>
      </c>
      <c r="M21" s="49" t="s">
        <v>48</v>
      </c>
      <c r="N21" s="49" t="s">
        <v>0</v>
      </c>
    </row>
    <row r="22" spans="1:14" x14ac:dyDescent="0.2">
      <c r="A22" s="2" t="s">
        <v>9</v>
      </c>
      <c r="B22" s="53">
        <v>1129</v>
      </c>
      <c r="C22" s="53">
        <v>1244</v>
      </c>
      <c r="D22" s="53">
        <v>1329</v>
      </c>
      <c r="E22" s="53">
        <v>1277</v>
      </c>
      <c r="F22" s="53">
        <v>1354</v>
      </c>
      <c r="G22" s="53">
        <v>1173</v>
      </c>
      <c r="H22" s="53">
        <v>1244</v>
      </c>
      <c r="I22" s="53">
        <v>1230</v>
      </c>
      <c r="J22" s="53">
        <v>1124</v>
      </c>
      <c r="K22" s="53">
        <v>1335</v>
      </c>
      <c r="L22" s="53">
        <v>1095</v>
      </c>
      <c r="M22" s="53">
        <v>1120</v>
      </c>
      <c r="N22" s="53">
        <f t="shared" ref="N22:N27" si="9">SUM(B22:M22)</f>
        <v>14654</v>
      </c>
    </row>
    <row r="23" spans="1:14" x14ac:dyDescent="0.2">
      <c r="A23" s="2" t="s">
        <v>10</v>
      </c>
      <c r="B23" s="53">
        <v>508</v>
      </c>
      <c r="C23" s="53">
        <v>442</v>
      </c>
      <c r="D23" s="53">
        <v>425</v>
      </c>
      <c r="E23" s="53">
        <v>392</v>
      </c>
      <c r="F23" s="53">
        <v>545</v>
      </c>
      <c r="G23" s="53">
        <v>443</v>
      </c>
      <c r="H23" s="53">
        <v>462</v>
      </c>
      <c r="I23" s="53">
        <v>439</v>
      </c>
      <c r="J23" s="53">
        <v>308</v>
      </c>
      <c r="K23" s="53">
        <v>451</v>
      </c>
      <c r="L23" s="53">
        <v>327</v>
      </c>
      <c r="M23" s="53">
        <v>335</v>
      </c>
      <c r="N23" s="53">
        <f t="shared" si="9"/>
        <v>5077</v>
      </c>
    </row>
    <row r="24" spans="1:14" x14ac:dyDescent="0.2">
      <c r="A24" s="2" t="s">
        <v>1</v>
      </c>
      <c r="B24" s="53">
        <v>4474</v>
      </c>
      <c r="C24" s="53">
        <v>3836</v>
      </c>
      <c r="D24" s="53">
        <v>4222</v>
      </c>
      <c r="E24" s="53">
        <v>3957</v>
      </c>
      <c r="F24" s="53">
        <v>4736</v>
      </c>
      <c r="G24" s="53">
        <v>3975</v>
      </c>
      <c r="H24" s="53">
        <v>4217</v>
      </c>
      <c r="I24" s="53">
        <v>3909</v>
      </c>
      <c r="J24" s="53">
        <v>3374</v>
      </c>
      <c r="K24" s="53">
        <v>4174</v>
      </c>
      <c r="L24" s="53">
        <v>3528</v>
      </c>
      <c r="M24" s="53">
        <v>3480</v>
      </c>
      <c r="N24" s="53">
        <f t="shared" si="9"/>
        <v>47882</v>
      </c>
    </row>
    <row r="25" spans="1:14" x14ac:dyDescent="0.2">
      <c r="A25" s="2" t="s">
        <v>36</v>
      </c>
      <c r="B25" s="53">
        <v>250</v>
      </c>
      <c r="C25" s="53">
        <v>212</v>
      </c>
      <c r="D25" s="53">
        <v>196</v>
      </c>
      <c r="E25" s="53">
        <v>165</v>
      </c>
      <c r="F25" s="53">
        <v>235</v>
      </c>
      <c r="G25" s="53">
        <v>170</v>
      </c>
      <c r="H25" s="53">
        <v>151</v>
      </c>
      <c r="I25" s="53">
        <v>115</v>
      </c>
      <c r="J25" s="53">
        <v>146</v>
      </c>
      <c r="K25" s="53">
        <v>142</v>
      </c>
      <c r="L25" s="53">
        <v>119</v>
      </c>
      <c r="M25" s="53">
        <v>92</v>
      </c>
      <c r="N25" s="53">
        <f t="shared" si="9"/>
        <v>1993</v>
      </c>
    </row>
    <row r="26" spans="1:14" x14ac:dyDescent="0.2">
      <c r="A26" s="2" t="s">
        <v>2</v>
      </c>
      <c r="B26" s="53">
        <v>998</v>
      </c>
      <c r="C26" s="53">
        <v>678</v>
      </c>
      <c r="D26" s="53">
        <v>716</v>
      </c>
      <c r="E26" s="53">
        <v>639</v>
      </c>
      <c r="F26" s="53">
        <v>753</v>
      </c>
      <c r="G26" s="53">
        <v>695</v>
      </c>
      <c r="H26" s="53">
        <v>741</v>
      </c>
      <c r="I26" s="53">
        <v>758</v>
      </c>
      <c r="J26" s="53">
        <v>643</v>
      </c>
      <c r="K26" s="53">
        <v>769</v>
      </c>
      <c r="L26" s="53">
        <v>599</v>
      </c>
      <c r="M26" s="53">
        <v>613</v>
      </c>
      <c r="N26" s="53">
        <f t="shared" si="9"/>
        <v>8602</v>
      </c>
    </row>
    <row r="27" spans="1:14" x14ac:dyDescent="0.2">
      <c r="A27" s="2" t="s">
        <v>21</v>
      </c>
      <c r="B27" s="53">
        <v>84</v>
      </c>
      <c r="C27" s="53">
        <v>60</v>
      </c>
      <c r="D27" s="53">
        <v>74</v>
      </c>
      <c r="E27" s="53">
        <v>51</v>
      </c>
      <c r="F27" s="53">
        <v>84</v>
      </c>
      <c r="G27" s="53">
        <v>52</v>
      </c>
      <c r="H27" s="53">
        <v>33</v>
      </c>
      <c r="I27" s="53">
        <v>61</v>
      </c>
      <c r="J27" s="53">
        <v>43</v>
      </c>
      <c r="K27" s="53">
        <v>59</v>
      </c>
      <c r="L27" s="53">
        <v>39</v>
      </c>
      <c r="M27" s="53">
        <v>49</v>
      </c>
      <c r="N27" s="53">
        <f t="shared" si="9"/>
        <v>689</v>
      </c>
    </row>
    <row r="28" spans="1:14" x14ac:dyDescent="0.2">
      <c r="A28" s="3" t="s">
        <v>12</v>
      </c>
      <c r="B28" s="53">
        <f t="shared" ref="B28:N28" si="10">SUM(B22:B27)</f>
        <v>7443</v>
      </c>
      <c r="C28" s="53">
        <f t="shared" si="10"/>
        <v>6472</v>
      </c>
      <c r="D28" s="53">
        <f t="shared" si="10"/>
        <v>6962</v>
      </c>
      <c r="E28" s="53">
        <f t="shared" si="10"/>
        <v>6481</v>
      </c>
      <c r="F28" s="53">
        <f t="shared" si="10"/>
        <v>7707</v>
      </c>
      <c r="G28" s="53">
        <f t="shared" si="10"/>
        <v>6508</v>
      </c>
      <c r="H28" s="53">
        <f t="shared" si="10"/>
        <v>6848</v>
      </c>
      <c r="I28" s="53">
        <f t="shared" si="10"/>
        <v>6512</v>
      </c>
      <c r="J28" s="53">
        <f t="shared" si="10"/>
        <v>5638</v>
      </c>
      <c r="K28" s="53">
        <f t="shared" si="10"/>
        <v>6930</v>
      </c>
      <c r="L28" s="53">
        <f t="shared" si="10"/>
        <v>5707</v>
      </c>
      <c r="M28" s="53">
        <f t="shared" si="10"/>
        <v>5689</v>
      </c>
      <c r="N28" s="53">
        <f t="shared" si="10"/>
        <v>78897</v>
      </c>
    </row>
    <row r="29" spans="1:14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">
      <c r="A30" s="7" t="s">
        <v>29</v>
      </c>
      <c r="B30" s="49" t="s">
        <v>37</v>
      </c>
      <c r="C30" s="49" t="s">
        <v>38</v>
      </c>
      <c r="D30" s="49" t="s">
        <v>39</v>
      </c>
      <c r="E30" s="49" t="s">
        <v>40</v>
      </c>
      <c r="F30" s="49" t="s">
        <v>41</v>
      </c>
      <c r="G30" s="49" t="s">
        <v>42</v>
      </c>
      <c r="H30" s="49" t="s">
        <v>43</v>
      </c>
      <c r="I30" s="49" t="s">
        <v>44</v>
      </c>
      <c r="J30" s="49" t="s">
        <v>45</v>
      </c>
      <c r="K30" s="49" t="s">
        <v>46</v>
      </c>
      <c r="L30" s="49" t="s">
        <v>47</v>
      </c>
      <c r="M30" s="49" t="s">
        <v>48</v>
      </c>
      <c r="N30" s="49" t="s">
        <v>0</v>
      </c>
    </row>
    <row r="31" spans="1:14" x14ac:dyDescent="0.2">
      <c r="A31" s="2" t="s">
        <v>9</v>
      </c>
      <c r="B31" s="23">
        <f t="shared" ref="B31:M31" si="11">B22/B28</f>
        <v>0.15168614805857852</v>
      </c>
      <c r="C31" s="23">
        <f t="shared" si="11"/>
        <v>0.19221260815822003</v>
      </c>
      <c r="D31" s="23">
        <f t="shared" si="11"/>
        <v>0.19089342143062338</v>
      </c>
      <c r="E31" s="23">
        <f t="shared" si="11"/>
        <v>0.19703749421385588</v>
      </c>
      <c r="F31" s="23">
        <f t="shared" si="11"/>
        <v>0.17568444271441547</v>
      </c>
      <c r="G31" s="23">
        <f t="shared" si="11"/>
        <v>0.18023970497848801</v>
      </c>
      <c r="H31" s="23">
        <f t="shared" si="11"/>
        <v>0.18165887850467291</v>
      </c>
      <c r="I31" s="23">
        <f t="shared" si="11"/>
        <v>0.18888206388206388</v>
      </c>
      <c r="J31" s="23">
        <f t="shared" si="11"/>
        <v>0.19936147570060306</v>
      </c>
      <c r="K31" s="23">
        <f t="shared" si="11"/>
        <v>0.19264069264069264</v>
      </c>
      <c r="L31" s="23">
        <f t="shared" si="11"/>
        <v>0.19186963378307342</v>
      </c>
      <c r="M31" s="23">
        <f t="shared" si="11"/>
        <v>0.19687115486025664</v>
      </c>
      <c r="N31" s="23">
        <f>N22/N28</f>
        <v>0.18573583279465633</v>
      </c>
    </row>
    <row r="32" spans="1:14" x14ac:dyDescent="0.2">
      <c r="A32" s="2" t="s">
        <v>10</v>
      </c>
      <c r="B32" s="23">
        <f t="shared" ref="B32:L32" si="12">B23/B28</f>
        <v>6.8252048905011423E-2</v>
      </c>
      <c r="C32" s="23">
        <f t="shared" si="12"/>
        <v>6.8294190358467247E-2</v>
      </c>
      <c r="D32" s="23">
        <f t="shared" si="12"/>
        <v>6.1045676529732834E-2</v>
      </c>
      <c r="E32" s="23">
        <f t="shared" si="12"/>
        <v>6.0484493133775651E-2</v>
      </c>
      <c r="F32" s="23">
        <f t="shared" si="12"/>
        <v>7.0714934475152452E-2</v>
      </c>
      <c r="G32" s="23">
        <f t="shared" ref="G32" si="13">G23/G28</f>
        <v>6.8070067609096493E-2</v>
      </c>
      <c r="H32" s="23">
        <f t="shared" si="12"/>
        <v>6.7464953271028041E-2</v>
      </c>
      <c r="I32" s="23">
        <f t="shared" si="12"/>
        <v>6.7414004914004913E-2</v>
      </c>
      <c r="J32" s="23">
        <f t="shared" si="12"/>
        <v>5.4629301170627885E-2</v>
      </c>
      <c r="K32" s="23">
        <f t="shared" si="12"/>
        <v>6.5079365079365084E-2</v>
      </c>
      <c r="L32" s="23">
        <f t="shared" si="12"/>
        <v>5.7298055020150694E-2</v>
      </c>
      <c r="M32" s="23">
        <f>M23/M28</f>
        <v>5.8885568641237479E-2</v>
      </c>
      <c r="N32" s="23">
        <f>N23/N28</f>
        <v>6.434972178916816E-2</v>
      </c>
    </row>
    <row r="33" spans="1:14" x14ac:dyDescent="0.2">
      <c r="A33" s="2" t="s">
        <v>1</v>
      </c>
      <c r="B33" s="23">
        <f t="shared" ref="B33:M33" si="14">B24/B28</f>
        <v>0.60110170630122262</v>
      </c>
      <c r="C33" s="23">
        <f t="shared" si="14"/>
        <v>0.59270704573547595</v>
      </c>
      <c r="D33" s="23">
        <f t="shared" si="14"/>
        <v>0.6064349324906636</v>
      </c>
      <c r="E33" s="23">
        <f t="shared" si="14"/>
        <v>0.61055392686313836</v>
      </c>
      <c r="F33" s="23">
        <f t="shared" si="14"/>
        <v>0.61450629298040738</v>
      </c>
      <c r="G33" s="23">
        <f t="shared" ref="G33" si="15">G24/G28</f>
        <v>0.61078672403196066</v>
      </c>
      <c r="H33" s="23">
        <f t="shared" si="14"/>
        <v>0.61580023364485981</v>
      </c>
      <c r="I33" s="23">
        <f t="shared" si="14"/>
        <v>0.60027641277641275</v>
      </c>
      <c r="J33" s="23">
        <f t="shared" si="14"/>
        <v>0.59843916282369636</v>
      </c>
      <c r="K33" s="23">
        <f t="shared" si="14"/>
        <v>0.60230880230880235</v>
      </c>
      <c r="L33" s="23">
        <f t="shared" si="14"/>
        <v>0.61818818994217628</v>
      </c>
      <c r="M33" s="23">
        <f t="shared" si="14"/>
        <v>0.61170680260151167</v>
      </c>
      <c r="N33" s="23">
        <f>N24/N28</f>
        <v>0.60689253076796335</v>
      </c>
    </row>
    <row r="34" spans="1:14" x14ac:dyDescent="0.2">
      <c r="A34" s="2" t="s">
        <v>36</v>
      </c>
      <c r="B34" s="23">
        <f t="shared" ref="B34:M34" si="16">B25/B28</f>
        <v>3.3588606744592235E-2</v>
      </c>
      <c r="C34" s="23">
        <f t="shared" si="16"/>
        <v>3.2756489493201486E-2</v>
      </c>
      <c r="D34" s="23">
        <f t="shared" si="16"/>
        <v>2.8152829646653259E-2</v>
      </c>
      <c r="E34" s="23">
        <f t="shared" si="16"/>
        <v>2.5459034099675974E-2</v>
      </c>
      <c r="F34" s="23">
        <f t="shared" si="16"/>
        <v>3.0491760736992345E-2</v>
      </c>
      <c r="G34" s="23">
        <f t="shared" ref="G34" si="17">G25/G28</f>
        <v>2.6121696373693916E-2</v>
      </c>
      <c r="H34" s="23">
        <f t="shared" si="16"/>
        <v>2.2050233644859814E-2</v>
      </c>
      <c r="I34" s="23">
        <f t="shared" si="16"/>
        <v>1.765970515970516E-2</v>
      </c>
      <c r="J34" s="23">
        <f t="shared" si="16"/>
        <v>2.5895707697765166E-2</v>
      </c>
      <c r="K34" s="23">
        <f t="shared" si="16"/>
        <v>2.049062049062049E-2</v>
      </c>
      <c r="L34" s="23">
        <f t="shared" si="16"/>
        <v>2.0851585771859121E-2</v>
      </c>
      <c r="M34" s="23">
        <f t="shared" si="16"/>
        <v>1.6171559149235366E-2</v>
      </c>
      <c r="N34" s="23">
        <f>N25/N28</f>
        <v>2.5260783046250176E-2</v>
      </c>
    </row>
    <row r="35" spans="1:14" x14ac:dyDescent="0.2">
      <c r="A35" s="2" t="s">
        <v>2</v>
      </c>
      <c r="B35" s="23">
        <f t="shared" ref="B35:M35" si="18">B26/B28</f>
        <v>0.1340857181244122</v>
      </c>
      <c r="C35" s="23">
        <f t="shared" si="18"/>
        <v>0.10475896168108777</v>
      </c>
      <c r="D35" s="23">
        <f t="shared" si="18"/>
        <v>0.10284401034185579</v>
      </c>
      <c r="E35" s="23">
        <f t="shared" si="18"/>
        <v>9.8595895695108779E-2</v>
      </c>
      <c r="F35" s="23">
        <f t="shared" si="18"/>
        <v>9.7703386531724404E-2</v>
      </c>
      <c r="G35" s="23">
        <f t="shared" ref="G35" si="19">G26/G28</f>
        <v>0.10679164105716042</v>
      </c>
      <c r="H35" s="23">
        <f t="shared" si="18"/>
        <v>0.10820677570093458</v>
      </c>
      <c r="I35" s="23">
        <f t="shared" si="18"/>
        <v>0.1164004914004914</v>
      </c>
      <c r="J35" s="23">
        <f t="shared" si="18"/>
        <v>0.11404753458673289</v>
      </c>
      <c r="K35" s="23">
        <f t="shared" si="18"/>
        <v>0.11096681096681096</v>
      </c>
      <c r="L35" s="23">
        <f t="shared" si="18"/>
        <v>0.10495882249868582</v>
      </c>
      <c r="M35" s="23">
        <f t="shared" si="18"/>
        <v>0.10775180172262261</v>
      </c>
      <c r="N35" s="23">
        <f>N26/N28</f>
        <v>0.1090282266752855</v>
      </c>
    </row>
    <row r="36" spans="1:14" x14ac:dyDescent="0.2">
      <c r="A36" s="2" t="s">
        <v>21</v>
      </c>
      <c r="B36" s="23">
        <f t="shared" ref="B36:M36" si="20">B27/B28</f>
        <v>1.128577186618299E-2</v>
      </c>
      <c r="C36" s="23">
        <f t="shared" si="20"/>
        <v>9.270704573547589E-3</v>
      </c>
      <c r="D36" s="23">
        <f t="shared" si="20"/>
        <v>1.0629129560471129E-2</v>
      </c>
      <c r="E36" s="23">
        <f t="shared" si="20"/>
        <v>7.8691559944453014E-3</v>
      </c>
      <c r="F36" s="23">
        <f t="shared" si="20"/>
        <v>1.0899182561307902E-2</v>
      </c>
      <c r="G36" s="23">
        <f t="shared" ref="G36" si="21">G27/G28</f>
        <v>7.9901659496004925E-3</v>
      </c>
      <c r="H36" s="23">
        <f t="shared" si="20"/>
        <v>4.8189252336448595E-3</v>
      </c>
      <c r="I36" s="23">
        <f t="shared" si="20"/>
        <v>9.3673218673218667E-3</v>
      </c>
      <c r="J36" s="23">
        <f t="shared" si="20"/>
        <v>7.6268180205746718E-3</v>
      </c>
      <c r="K36" s="23">
        <f t="shared" si="20"/>
        <v>8.5137085137085133E-3</v>
      </c>
      <c r="L36" s="23">
        <f t="shared" si="20"/>
        <v>6.8337129840546698E-3</v>
      </c>
      <c r="M36" s="23">
        <f t="shared" si="20"/>
        <v>8.6131130251362285E-3</v>
      </c>
      <c r="N36" s="23">
        <f>N27/N28</f>
        <v>8.7329049266765529E-3</v>
      </c>
    </row>
    <row r="37" spans="1:14" ht="10.8" thickBot="1" x14ac:dyDescent="0.25">
      <c r="A37" s="8" t="s">
        <v>17</v>
      </c>
      <c r="B37" s="65">
        <f t="shared" ref="B37:N37" si="22">SUM(B31:B36)</f>
        <v>0.99999999999999989</v>
      </c>
      <c r="C37" s="23">
        <f t="shared" si="22"/>
        <v>1.0000000000000002</v>
      </c>
      <c r="D37" s="23">
        <f t="shared" si="22"/>
        <v>0.99999999999999989</v>
      </c>
      <c r="E37" s="23">
        <f t="shared" si="22"/>
        <v>0.99999999999999989</v>
      </c>
      <c r="F37" s="23">
        <f t="shared" si="22"/>
        <v>1</v>
      </c>
      <c r="G37" s="23">
        <f t="shared" ref="G37" si="23">SUM(G31:G36)</f>
        <v>0.99999999999999989</v>
      </c>
      <c r="H37" s="23">
        <f t="shared" si="22"/>
        <v>1</v>
      </c>
      <c r="I37" s="23">
        <f t="shared" si="22"/>
        <v>1</v>
      </c>
      <c r="J37" s="23">
        <f t="shared" si="22"/>
        <v>1</v>
      </c>
      <c r="K37" s="23">
        <f t="shared" si="22"/>
        <v>1</v>
      </c>
      <c r="L37" s="23">
        <f t="shared" si="22"/>
        <v>1</v>
      </c>
      <c r="M37" s="23">
        <f t="shared" si="22"/>
        <v>1</v>
      </c>
      <c r="N37" s="23">
        <f t="shared" si="22"/>
        <v>1</v>
      </c>
    </row>
    <row r="38" spans="1:14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x14ac:dyDescent="0.2">
      <c r="A39" s="7" t="s">
        <v>11</v>
      </c>
      <c r="B39" s="49" t="s">
        <v>37</v>
      </c>
      <c r="C39" s="49" t="s">
        <v>38</v>
      </c>
      <c r="D39" s="49" t="s">
        <v>39</v>
      </c>
      <c r="E39" s="49" t="s">
        <v>40</v>
      </c>
      <c r="F39" s="49" t="s">
        <v>41</v>
      </c>
      <c r="G39" s="49" t="s">
        <v>42</v>
      </c>
      <c r="H39" s="49" t="s">
        <v>43</v>
      </c>
      <c r="I39" s="49" t="s">
        <v>44</v>
      </c>
      <c r="J39" s="49" t="s">
        <v>45</v>
      </c>
      <c r="K39" s="49" t="s">
        <v>46</v>
      </c>
      <c r="L39" s="49" t="s">
        <v>47</v>
      </c>
      <c r="M39" s="49" t="s">
        <v>48</v>
      </c>
      <c r="N39" s="49" t="s">
        <v>0</v>
      </c>
    </row>
    <row r="40" spans="1:14" x14ac:dyDescent="0.2">
      <c r="A40" s="2" t="s">
        <v>9</v>
      </c>
      <c r="B40" s="74">
        <f t="shared" ref="B40:N40" si="24">B3/B22</f>
        <v>342.76009743135518</v>
      </c>
      <c r="C40" s="74">
        <f t="shared" si="24"/>
        <v>344.29557877813505</v>
      </c>
      <c r="D40" s="74">
        <f t="shared" si="24"/>
        <v>342.57799097065464</v>
      </c>
      <c r="E40" s="74">
        <f t="shared" si="24"/>
        <v>342.08492560689115</v>
      </c>
      <c r="F40" s="74">
        <f t="shared" si="24"/>
        <v>341.80225258493351</v>
      </c>
      <c r="G40" s="74">
        <f t="shared" ref="G40" si="25">G3/G22</f>
        <v>342.13235294117646</v>
      </c>
      <c r="H40" s="74">
        <f t="shared" si="24"/>
        <v>343.751768488746</v>
      </c>
      <c r="I40" s="74">
        <f t="shared" si="24"/>
        <v>344.87414634146342</v>
      </c>
      <c r="J40" s="74">
        <f t="shared" si="24"/>
        <v>343.81067615658367</v>
      </c>
      <c r="K40" s="74">
        <f t="shared" si="24"/>
        <v>344.74247191011239</v>
      </c>
      <c r="L40" s="74">
        <f t="shared" si="24"/>
        <v>345.39397260273972</v>
      </c>
      <c r="M40" s="74">
        <f t="shared" si="24"/>
        <v>345.03857142857146</v>
      </c>
      <c r="N40" s="74">
        <f t="shared" si="24"/>
        <v>343.57010713798292</v>
      </c>
    </row>
    <row r="41" spans="1:14" x14ac:dyDescent="0.2">
      <c r="A41" s="2" t="s">
        <v>10</v>
      </c>
      <c r="B41" s="74">
        <f t="shared" ref="B41:N41" si="26">B4/B23</f>
        <v>334.45984251968503</v>
      </c>
      <c r="C41" s="74">
        <f t="shared" si="26"/>
        <v>332.69864253393661</v>
      </c>
      <c r="D41" s="74">
        <f t="shared" si="26"/>
        <v>331.2</v>
      </c>
      <c r="E41" s="74">
        <f t="shared" si="26"/>
        <v>331.2</v>
      </c>
      <c r="F41" s="74">
        <f t="shared" si="26"/>
        <v>331.2</v>
      </c>
      <c r="G41" s="74">
        <f t="shared" ref="G41" si="27">G4/G23</f>
        <v>332.69525959367945</v>
      </c>
      <c r="H41" s="74">
        <f t="shared" si="26"/>
        <v>337.12207792207789</v>
      </c>
      <c r="I41" s="74">
        <f t="shared" si="26"/>
        <v>336.59043280182237</v>
      </c>
      <c r="J41" s="74">
        <f t="shared" si="26"/>
        <v>332.79999999999995</v>
      </c>
      <c r="K41" s="74">
        <f t="shared" si="26"/>
        <v>334.27583148558756</v>
      </c>
      <c r="L41" s="74">
        <f t="shared" si="26"/>
        <v>336.87094801223242</v>
      </c>
      <c r="M41" s="74">
        <f t="shared" si="26"/>
        <v>332.8</v>
      </c>
      <c r="N41" s="74">
        <f t="shared" si="26"/>
        <v>333.63324798109113</v>
      </c>
    </row>
    <row r="42" spans="1:14" x14ac:dyDescent="0.2">
      <c r="A42" s="2" t="s">
        <v>1</v>
      </c>
      <c r="B42" s="74">
        <f t="shared" ref="B42:N42" si="28">B5/B24</f>
        <v>378.6243898077783</v>
      </c>
      <c r="C42" s="74">
        <f t="shared" si="28"/>
        <v>378.5678623566215</v>
      </c>
      <c r="D42" s="74">
        <f t="shared" si="28"/>
        <v>378.40635243960213</v>
      </c>
      <c r="E42" s="74">
        <f t="shared" si="28"/>
        <v>377.87547131665406</v>
      </c>
      <c r="F42" s="74">
        <f t="shared" si="28"/>
        <v>378.49790962837841</v>
      </c>
      <c r="G42" s="74">
        <f t="shared" ref="G42" si="29">G5/G24</f>
        <v>378.63535094339625</v>
      </c>
      <c r="H42" s="74">
        <f t="shared" si="28"/>
        <v>380.3201327958264</v>
      </c>
      <c r="I42" s="74">
        <f t="shared" si="28"/>
        <v>380.08554617549242</v>
      </c>
      <c r="J42" s="74">
        <f t="shared" si="28"/>
        <v>380.27504445761707</v>
      </c>
      <c r="K42" s="74">
        <f t="shared" si="28"/>
        <v>380.87321514135124</v>
      </c>
      <c r="L42" s="74">
        <f t="shared" si="28"/>
        <v>379.6</v>
      </c>
      <c r="M42" s="74">
        <f t="shared" si="28"/>
        <v>380.58172413793102</v>
      </c>
      <c r="N42" s="74">
        <f t="shared" si="28"/>
        <v>379.32226556952503</v>
      </c>
    </row>
    <row r="43" spans="1:14" x14ac:dyDescent="0.2">
      <c r="A43" s="2" t="s">
        <v>36</v>
      </c>
      <c r="B43" s="74">
        <f t="shared" ref="B43:N43" si="30">B6/B25</f>
        <v>365</v>
      </c>
      <c r="C43" s="74">
        <f t="shared" si="30"/>
        <v>366.72169811320754</v>
      </c>
      <c r="D43" s="74">
        <f t="shared" si="30"/>
        <v>365</v>
      </c>
      <c r="E43" s="74">
        <f t="shared" si="30"/>
        <v>367.21212121212119</v>
      </c>
      <c r="F43" s="74">
        <f t="shared" si="30"/>
        <v>371.21276595744683</v>
      </c>
      <c r="G43" s="74">
        <f t="shared" ref="G43" si="31">G6/G25</f>
        <v>365</v>
      </c>
      <c r="H43" s="74">
        <f t="shared" si="30"/>
        <v>366.76</v>
      </c>
      <c r="I43" s="74">
        <f t="shared" si="30"/>
        <v>366.76</v>
      </c>
      <c r="J43" s="74">
        <f t="shared" si="30"/>
        <v>371.78410958904112</v>
      </c>
      <c r="K43" s="74">
        <f t="shared" si="30"/>
        <v>366.76</v>
      </c>
      <c r="L43" s="74">
        <f t="shared" si="30"/>
        <v>372.92403361344537</v>
      </c>
      <c r="M43" s="74">
        <f t="shared" si="30"/>
        <v>366.76</v>
      </c>
      <c r="N43" s="74">
        <f t="shared" si="30"/>
        <v>367.51050677370802</v>
      </c>
    </row>
    <row r="44" spans="1:14" x14ac:dyDescent="0.2">
      <c r="A44" s="2" t="s">
        <v>2</v>
      </c>
      <c r="B44" s="74">
        <f t="shared" ref="B44:N44" si="32">B7/B26</f>
        <v>312.26081162324647</v>
      </c>
      <c r="C44" s="74">
        <f t="shared" si="32"/>
        <v>309.47000000000003</v>
      </c>
      <c r="D44" s="74">
        <f t="shared" si="32"/>
        <v>310.33444134078212</v>
      </c>
      <c r="E44" s="74">
        <f t="shared" si="32"/>
        <v>313.34442879499215</v>
      </c>
      <c r="F44" s="74">
        <f t="shared" si="32"/>
        <v>310.70294820717135</v>
      </c>
      <c r="G44" s="74">
        <f t="shared" ref="G44" si="33">G7/G26</f>
        <v>310.36056115107914</v>
      </c>
      <c r="H44" s="74">
        <f t="shared" si="32"/>
        <v>312.21894736842103</v>
      </c>
      <c r="I44" s="74">
        <f t="shared" si="32"/>
        <v>311.37023746701851</v>
      </c>
      <c r="J44" s="74">
        <f t="shared" si="32"/>
        <v>312.89443234836705</v>
      </c>
      <c r="K44" s="74">
        <f t="shared" si="32"/>
        <v>312.57747724317295</v>
      </c>
      <c r="L44" s="74">
        <f t="shared" si="32"/>
        <v>311.99826377295489</v>
      </c>
      <c r="M44" s="74">
        <f t="shared" si="32"/>
        <v>312.98910277324632</v>
      </c>
      <c r="N44" s="74">
        <f t="shared" si="32"/>
        <v>311.69829923273659</v>
      </c>
    </row>
    <row r="45" spans="1:14" x14ac:dyDescent="0.2">
      <c r="A45" s="2" t="s">
        <v>21</v>
      </c>
      <c r="B45" s="74">
        <f t="shared" ref="B45:N45" si="34">B8/B27</f>
        <v>357.08000000000004</v>
      </c>
      <c r="C45" s="74">
        <f t="shared" si="34"/>
        <v>357.08</v>
      </c>
      <c r="D45" s="74">
        <f t="shared" si="34"/>
        <v>357.08</v>
      </c>
      <c r="E45" s="74">
        <f t="shared" si="34"/>
        <v>357.08000000000004</v>
      </c>
      <c r="F45" s="74">
        <f t="shared" si="34"/>
        <v>361.3309523809524</v>
      </c>
      <c r="G45" s="74">
        <f t="shared" ref="G45" si="35">G8/G27</f>
        <v>357.08</v>
      </c>
      <c r="H45" s="74">
        <f t="shared" si="34"/>
        <v>358.8</v>
      </c>
      <c r="I45" s="74">
        <f t="shared" si="34"/>
        <v>358.8</v>
      </c>
      <c r="J45" s="74">
        <f t="shared" si="34"/>
        <v>358.8</v>
      </c>
      <c r="K45" s="74">
        <f t="shared" si="34"/>
        <v>358.8</v>
      </c>
      <c r="L45" s="74">
        <f t="shared" si="34"/>
        <v>358.8</v>
      </c>
      <c r="M45" s="74">
        <f t="shared" si="34"/>
        <v>358.8</v>
      </c>
      <c r="N45" s="74">
        <f t="shared" si="34"/>
        <v>358.30722786647317</v>
      </c>
    </row>
    <row r="46" spans="1:14" x14ac:dyDescent="0.2">
      <c r="A46" s="11" t="s">
        <v>11</v>
      </c>
      <c r="B46" s="80">
        <f t="shared" ref="B46:N46" si="36">B9/B28</f>
        <v>360.57077522504369</v>
      </c>
      <c r="C46" s="81">
        <f t="shared" si="36"/>
        <v>361.0218294190359</v>
      </c>
      <c r="D46" s="81">
        <f t="shared" si="36"/>
        <v>361.08031456478022</v>
      </c>
      <c r="E46" s="81">
        <f t="shared" si="36"/>
        <v>361.20263230982869</v>
      </c>
      <c r="F46" s="81">
        <f t="shared" si="36"/>
        <v>361.67334501102891</v>
      </c>
      <c r="G46" s="81">
        <f t="shared" ref="G46" si="37">G9/G28</f>
        <v>361.10933005531655</v>
      </c>
      <c r="H46" s="81">
        <f t="shared" si="36"/>
        <v>362.99109228971957</v>
      </c>
      <c r="I46" s="81">
        <f t="shared" si="36"/>
        <v>362.06935503685497</v>
      </c>
      <c r="J46" s="81">
        <f t="shared" si="36"/>
        <v>362.34366796736435</v>
      </c>
      <c r="K46" s="81">
        <f t="shared" si="36"/>
        <v>362.82476190476194</v>
      </c>
      <c r="L46" s="81">
        <f t="shared" si="36"/>
        <v>363.21186612931484</v>
      </c>
      <c r="M46" s="81">
        <f t="shared" si="36"/>
        <v>363.07629460362097</v>
      </c>
      <c r="N46" s="81">
        <f t="shared" si="36"/>
        <v>361.88691534532364</v>
      </c>
    </row>
    <row r="47" spans="1:14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phoneticPr fontId="0" type="noConversion"/>
  <pageMargins left="0.5" right="0.5" top="0.5" bottom="0.5" header="0.25" footer="0.25"/>
  <pageSetup scale="90" fitToWidth="3" orientation="landscape" r:id="rId1"/>
  <headerFooter differentOddEven="1" alignWithMargins="0">
    <oddHeader>&amp;CHEARING AID PROCUREMENT DISTRIBUTION NOV 1, 2016 THROUGH OCT 31, 2017</oddHeader>
    <oddFooter>&amp;L&amp;8Nov 2016&amp;C&amp;8Page &amp;P of &amp;N</oddFooter>
    <evenFooter>&amp;L&amp;8Updated: Jan 14 2013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10" zoomScaleNormal="100" zoomScalePageLayoutView="110" workbookViewId="0">
      <selection sqref="A1:XFD1048576"/>
    </sheetView>
  </sheetViews>
  <sheetFormatPr defaultColWidth="9.109375" defaultRowHeight="10.199999999999999" x14ac:dyDescent="0.2"/>
  <cols>
    <col min="1" max="1" width="9.6640625" style="1" customWidth="1"/>
    <col min="2" max="2" width="10.5546875" style="1" customWidth="1"/>
    <col min="3" max="3" width="9.5546875" style="1" bestFit="1" customWidth="1"/>
    <col min="4" max="4" width="10.109375" style="1" customWidth="1"/>
    <col min="5" max="5" width="9.88671875" style="1" customWidth="1"/>
    <col min="6" max="6" width="10.109375" style="1" customWidth="1"/>
    <col min="7" max="7" width="11.33203125" style="1" customWidth="1"/>
    <col min="8" max="8" width="10.109375" style="1" customWidth="1"/>
    <col min="9" max="9" width="11.33203125" style="1" customWidth="1"/>
    <col min="10" max="10" width="9.5546875" style="84" customWidth="1"/>
    <col min="11" max="11" width="9.88671875" style="1" customWidth="1"/>
    <col min="12" max="12" width="10.109375" style="1" customWidth="1"/>
    <col min="13" max="13" width="10.88671875" style="1" customWidth="1"/>
    <col min="14" max="14" width="11.6640625" style="1" customWidth="1"/>
    <col min="15" max="16384" width="9.109375" style="1"/>
  </cols>
  <sheetData>
    <row r="1" spans="1:14" ht="61.2" x14ac:dyDescent="0.2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x14ac:dyDescent="0.2">
      <c r="A2" s="17" t="s">
        <v>16</v>
      </c>
      <c r="B2" s="49" t="s">
        <v>37</v>
      </c>
      <c r="C2" s="49" t="s">
        <v>38</v>
      </c>
      <c r="D2" s="49" t="s">
        <v>39</v>
      </c>
      <c r="E2" s="49" t="s">
        <v>40</v>
      </c>
      <c r="F2" s="49" t="s">
        <v>41</v>
      </c>
      <c r="G2" s="49" t="s">
        <v>42</v>
      </c>
      <c r="H2" s="49" t="s">
        <v>43</v>
      </c>
      <c r="I2" s="49" t="s">
        <v>44</v>
      </c>
      <c r="J2" s="49" t="s">
        <v>45</v>
      </c>
      <c r="K2" s="49" t="s">
        <v>46</v>
      </c>
      <c r="L2" s="49" t="s">
        <v>47</v>
      </c>
      <c r="M2" s="49" t="s">
        <v>48</v>
      </c>
      <c r="N2" s="49" t="s">
        <v>0</v>
      </c>
    </row>
    <row r="3" spans="1:14" x14ac:dyDescent="0.2">
      <c r="A3" s="2" t="s">
        <v>9</v>
      </c>
      <c r="B3" s="51">
        <v>3404888.6</v>
      </c>
      <c r="C3" s="51">
        <v>3293588.27</v>
      </c>
      <c r="D3" s="51">
        <v>3446149.47</v>
      </c>
      <c r="E3" s="51">
        <v>3273477.93</v>
      </c>
      <c r="F3" s="51">
        <v>4114991.64</v>
      </c>
      <c r="G3" s="51">
        <v>3445802.74</v>
      </c>
      <c r="H3" s="51">
        <v>3663774.4</v>
      </c>
      <c r="I3" s="51">
        <v>3753661.6</v>
      </c>
      <c r="J3" s="51">
        <v>3206325.2</v>
      </c>
      <c r="K3" s="51">
        <v>4030291.2</v>
      </c>
      <c r="L3" s="51">
        <v>3294122</v>
      </c>
      <c r="M3" s="51">
        <v>3195873.2</v>
      </c>
      <c r="N3" s="51">
        <f t="shared" ref="N3:N8" si="0">SUM(B3:M3)</f>
        <v>42122946.25</v>
      </c>
    </row>
    <row r="4" spans="1:14" x14ac:dyDescent="0.2">
      <c r="A4" s="2" t="s">
        <v>10</v>
      </c>
      <c r="B4" s="51">
        <v>2000448</v>
      </c>
      <c r="C4" s="51">
        <v>1822924.8</v>
      </c>
      <c r="D4" s="51">
        <v>1925928</v>
      </c>
      <c r="E4" s="51">
        <v>1957060.8</v>
      </c>
      <c r="F4" s="51">
        <v>2462140.7999999998</v>
      </c>
      <c r="G4" s="51">
        <v>2119348.7999999998</v>
      </c>
      <c r="H4" s="51">
        <v>2642099.2000000002</v>
      </c>
      <c r="I4" s="51">
        <v>2577203.2000000002</v>
      </c>
      <c r="J4" s="51">
        <v>2237081.6000000001</v>
      </c>
      <c r="K4" s="51">
        <v>2715652.8</v>
      </c>
      <c r="L4" s="51">
        <v>2476697.6000000001</v>
      </c>
      <c r="M4" s="51">
        <v>2509644.7999999998</v>
      </c>
      <c r="N4" s="51">
        <f t="shared" si="0"/>
        <v>27446230.400000002</v>
      </c>
    </row>
    <row r="5" spans="1:14" x14ac:dyDescent="0.2">
      <c r="A5" s="2" t="s">
        <v>1</v>
      </c>
      <c r="B5" s="51">
        <v>6154505.5099999998</v>
      </c>
      <c r="C5" s="51">
        <v>5955754.9199999999</v>
      </c>
      <c r="D5" s="51">
        <v>6252565.8200000003</v>
      </c>
      <c r="E5" s="51">
        <v>6079739.2199999997</v>
      </c>
      <c r="F5" s="51">
        <v>7565296.5599999996</v>
      </c>
      <c r="G5" s="51">
        <v>6199966.4199999999</v>
      </c>
      <c r="H5" s="51">
        <v>4260313.2</v>
      </c>
      <c r="I5" s="51">
        <v>4070798.16</v>
      </c>
      <c r="J5" s="51">
        <v>3590970.24</v>
      </c>
      <c r="K5" s="51">
        <v>4198777.4400000004</v>
      </c>
      <c r="L5" s="51">
        <v>3585307.44</v>
      </c>
      <c r="M5" s="51">
        <v>3728765.04</v>
      </c>
      <c r="N5" s="51">
        <f t="shared" si="0"/>
        <v>61642759.969999999</v>
      </c>
    </row>
    <row r="6" spans="1:14" x14ac:dyDescent="0.2">
      <c r="A6" s="2" t="s">
        <v>36</v>
      </c>
      <c r="B6" s="51">
        <v>1480712.4</v>
      </c>
      <c r="C6" s="51">
        <v>1403211.6</v>
      </c>
      <c r="D6" s="51">
        <v>1310806.8</v>
      </c>
      <c r="E6" s="51">
        <v>1173317.3999999999</v>
      </c>
      <c r="F6" s="51">
        <v>1322357.3999999999</v>
      </c>
      <c r="G6" s="51">
        <v>1026991.4</v>
      </c>
      <c r="H6" s="51">
        <v>1017993.6</v>
      </c>
      <c r="I6" s="51">
        <v>991785.6</v>
      </c>
      <c r="J6" s="51">
        <v>843148.80000000005</v>
      </c>
      <c r="K6" s="51">
        <v>1007136</v>
      </c>
      <c r="L6" s="51">
        <v>854755.7</v>
      </c>
      <c r="M6" s="51">
        <v>817689.59999999998</v>
      </c>
      <c r="N6" s="51">
        <f t="shared" si="0"/>
        <v>13249906.299999999</v>
      </c>
    </row>
    <row r="7" spans="1:14" x14ac:dyDescent="0.2">
      <c r="A7" s="2" t="s">
        <v>2</v>
      </c>
      <c r="B7" s="51">
        <v>1528267.41</v>
      </c>
      <c r="C7" s="51">
        <v>1496683.96</v>
      </c>
      <c r="D7" s="51">
        <v>1448379.86</v>
      </c>
      <c r="E7" s="51">
        <v>1324275.48</v>
      </c>
      <c r="F7" s="51">
        <v>1536813.52</v>
      </c>
      <c r="G7" s="51">
        <v>1327619.6100000001</v>
      </c>
      <c r="H7" s="51">
        <v>1635690.16</v>
      </c>
      <c r="I7" s="51">
        <v>1490079.76</v>
      </c>
      <c r="J7" s="51">
        <v>1351936.56</v>
      </c>
      <c r="K7" s="51">
        <v>1639423.76</v>
      </c>
      <c r="L7" s="51">
        <v>1362017.28</v>
      </c>
      <c r="M7" s="51">
        <v>1361270.56</v>
      </c>
      <c r="N7" s="51">
        <f t="shared" si="0"/>
        <v>17502457.919999998</v>
      </c>
    </row>
    <row r="8" spans="1:14" x14ac:dyDescent="0.2">
      <c r="A8" s="2" t="s">
        <v>21</v>
      </c>
      <c r="B8" s="51">
        <v>261457.56</v>
      </c>
      <c r="C8" s="51">
        <v>224160.3</v>
      </c>
      <c r="D8" s="51">
        <v>240736.86</v>
      </c>
      <c r="E8" s="51">
        <v>243750.78</v>
      </c>
      <c r="F8" s="51">
        <v>248648.4</v>
      </c>
      <c r="G8" s="51">
        <v>227927.7</v>
      </c>
      <c r="H8" s="51">
        <v>333511.36</v>
      </c>
      <c r="I8" s="51">
        <v>339189.76000000001</v>
      </c>
      <c r="J8" s="51">
        <v>288462.71999999997</v>
      </c>
      <c r="K8" s="51">
        <v>342975.36</v>
      </c>
      <c r="L8" s="51">
        <v>339189.76000000001</v>
      </c>
      <c r="M8" s="51">
        <v>374017.28000000003</v>
      </c>
      <c r="N8" s="51">
        <f t="shared" si="0"/>
        <v>3464027.84</v>
      </c>
    </row>
    <row r="9" spans="1:14" x14ac:dyDescent="0.2">
      <c r="A9" s="3" t="s">
        <v>6</v>
      </c>
      <c r="B9" s="51">
        <f t="shared" ref="B9:N9" si="1">SUM(B3:B8)</f>
        <v>14830279.48</v>
      </c>
      <c r="C9" s="51">
        <f t="shared" si="1"/>
        <v>14196323.850000001</v>
      </c>
      <c r="D9" s="51">
        <f t="shared" si="1"/>
        <v>14624566.810000001</v>
      </c>
      <c r="E9" s="51">
        <f t="shared" si="1"/>
        <v>14051621.609999999</v>
      </c>
      <c r="F9" s="51">
        <f t="shared" si="1"/>
        <v>17250248.32</v>
      </c>
      <c r="G9" s="51">
        <f t="shared" si="1"/>
        <v>14347656.67</v>
      </c>
      <c r="H9" s="51">
        <f t="shared" si="1"/>
        <v>13553381.92</v>
      </c>
      <c r="I9" s="51">
        <f t="shared" si="1"/>
        <v>13222718.08</v>
      </c>
      <c r="J9" s="51">
        <f t="shared" si="1"/>
        <v>11517925.120000003</v>
      </c>
      <c r="K9" s="51">
        <f t="shared" si="1"/>
        <v>13934256.560000001</v>
      </c>
      <c r="L9" s="51">
        <f t="shared" si="1"/>
        <v>11912089.779999997</v>
      </c>
      <c r="M9" s="51">
        <f t="shared" si="1"/>
        <v>11987260.479999999</v>
      </c>
      <c r="N9" s="51">
        <f t="shared" si="1"/>
        <v>165428328.68000001</v>
      </c>
    </row>
    <row r="10" spans="1:14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7" t="s">
        <v>7</v>
      </c>
      <c r="B11" s="49" t="s">
        <v>37</v>
      </c>
      <c r="C11" s="49" t="s">
        <v>38</v>
      </c>
      <c r="D11" s="49" t="s">
        <v>39</v>
      </c>
      <c r="E11" s="49" t="s">
        <v>40</v>
      </c>
      <c r="F11" s="49" t="s">
        <v>41</v>
      </c>
      <c r="G11" s="49" t="s">
        <v>42</v>
      </c>
      <c r="H11" s="49" t="s">
        <v>43</v>
      </c>
      <c r="I11" s="49" t="s">
        <v>44</v>
      </c>
      <c r="J11" s="49" t="s">
        <v>45</v>
      </c>
      <c r="K11" s="49" t="s">
        <v>46</v>
      </c>
      <c r="L11" s="49" t="s">
        <v>47</v>
      </c>
      <c r="M11" s="49" t="s">
        <v>48</v>
      </c>
      <c r="N11" s="49" t="s">
        <v>0</v>
      </c>
    </row>
    <row r="12" spans="1:14" x14ac:dyDescent="0.2">
      <c r="A12" s="2" t="s">
        <v>9</v>
      </c>
      <c r="B12" s="78">
        <f t="shared" ref="B12:M12" si="2">B3/B9</f>
        <v>0.22959031922438186</v>
      </c>
      <c r="C12" s="23">
        <f t="shared" si="2"/>
        <v>0.2320028977079161</v>
      </c>
      <c r="D12" s="23">
        <f t="shared" si="2"/>
        <v>0.23564113144490467</v>
      </c>
      <c r="E12" s="23">
        <f t="shared" si="2"/>
        <v>0.23296086536164565</v>
      </c>
      <c r="F12" s="23">
        <f t="shared" si="2"/>
        <v>0.23854680603229717</v>
      </c>
      <c r="G12" s="23">
        <f t="shared" ref="G12" si="3">G3/G9</f>
        <v>0.24016484498161611</v>
      </c>
      <c r="H12" s="23">
        <f t="shared" si="2"/>
        <v>0.27032178548688018</v>
      </c>
      <c r="I12" s="23">
        <f t="shared" si="2"/>
        <v>0.28387972709465797</v>
      </c>
      <c r="J12" s="23">
        <f t="shared" si="2"/>
        <v>0.27837697906478481</v>
      </c>
      <c r="K12" s="23">
        <f t="shared" si="2"/>
        <v>0.28923618440968335</v>
      </c>
      <c r="L12" s="23">
        <f t="shared" si="2"/>
        <v>0.27653602859262538</v>
      </c>
      <c r="M12" s="23">
        <f t="shared" si="2"/>
        <v>0.26660580249608462</v>
      </c>
      <c r="N12" s="23">
        <f>N3/N9</f>
        <v>0.25462958240653849</v>
      </c>
    </row>
    <row r="13" spans="1:14" x14ac:dyDescent="0.2">
      <c r="A13" s="2" t="s">
        <v>10</v>
      </c>
      <c r="B13" s="78">
        <f t="shared" ref="B13:M13" si="4">B4/B9</f>
        <v>0.13488943365482683</v>
      </c>
      <c r="C13" s="23">
        <f t="shared" si="4"/>
        <v>0.12840822872605853</v>
      </c>
      <c r="D13" s="23">
        <f t="shared" si="4"/>
        <v>0.13169128528874352</v>
      </c>
      <c r="E13" s="23">
        <f t="shared" si="4"/>
        <v>0.13927650874168396</v>
      </c>
      <c r="F13" s="23">
        <f t="shared" si="4"/>
        <v>0.14273074533920679</v>
      </c>
      <c r="G13" s="23">
        <f t="shared" ref="G13" si="5">G4/G9</f>
        <v>0.14771393327465229</v>
      </c>
      <c r="H13" s="23">
        <f t="shared" si="4"/>
        <v>0.19494021607265385</v>
      </c>
      <c r="I13" s="23">
        <f t="shared" si="4"/>
        <v>0.19490721835007166</v>
      </c>
      <c r="J13" s="23">
        <f t="shared" si="4"/>
        <v>0.19422609338859806</v>
      </c>
      <c r="K13" s="23">
        <f t="shared" si="4"/>
        <v>0.19489039751109619</v>
      </c>
      <c r="L13" s="23">
        <f t="shared" si="4"/>
        <v>0.20791461831980926</v>
      </c>
      <c r="M13" s="23">
        <f t="shared" si="4"/>
        <v>0.20935932811230612</v>
      </c>
      <c r="N13" s="23">
        <f>N4/N9</f>
        <v>0.16591009906828735</v>
      </c>
    </row>
    <row r="14" spans="1:14" x14ac:dyDescent="0.2">
      <c r="A14" s="2" t="s">
        <v>1</v>
      </c>
      <c r="B14" s="78">
        <f t="shared" ref="B14:M14" si="6">B5/B9</f>
        <v>0.41499592224812204</v>
      </c>
      <c r="C14" s="23">
        <f t="shared" si="6"/>
        <v>0.41952796955952787</v>
      </c>
      <c r="D14" s="23">
        <f t="shared" si="6"/>
        <v>0.42753853165241207</v>
      </c>
      <c r="E14" s="23">
        <f t="shared" si="6"/>
        <v>0.43267171496229895</v>
      </c>
      <c r="F14" s="23">
        <f t="shared" si="6"/>
        <v>0.43856160326856092</v>
      </c>
      <c r="G14" s="23">
        <f t="shared" ref="G14" si="7">G5/G9</f>
        <v>0.43212397415138315</v>
      </c>
      <c r="H14" s="23">
        <f t="shared" si="6"/>
        <v>0.31433580379766946</v>
      </c>
      <c r="I14" s="23">
        <f t="shared" si="6"/>
        <v>0.30786394562531583</v>
      </c>
      <c r="J14" s="23">
        <f t="shared" si="6"/>
        <v>0.31177232032569413</v>
      </c>
      <c r="K14" s="23">
        <f t="shared" si="6"/>
        <v>0.30132769709817947</v>
      </c>
      <c r="L14" s="23">
        <f t="shared" si="6"/>
        <v>0.30098055892926628</v>
      </c>
      <c r="M14" s="23">
        <f t="shared" si="6"/>
        <v>0.31106065028128932</v>
      </c>
      <c r="N14" s="23">
        <f>N5/N9</f>
        <v>0.37262517527599553</v>
      </c>
    </row>
    <row r="15" spans="1:14" x14ac:dyDescent="0.2">
      <c r="A15" s="2" t="s">
        <v>36</v>
      </c>
      <c r="B15" s="78">
        <f t="shared" ref="B15:M15" si="8">B6/B9</f>
        <v>9.984386349541674E-2</v>
      </c>
      <c r="C15" s="23">
        <f t="shared" si="8"/>
        <v>9.8843307241120726E-2</v>
      </c>
      <c r="D15" s="23">
        <f t="shared" si="8"/>
        <v>8.9630470223821965E-2</v>
      </c>
      <c r="E15" s="23">
        <f t="shared" si="8"/>
        <v>8.3500497847522101E-2</v>
      </c>
      <c r="F15" s="23">
        <f t="shared" si="8"/>
        <v>7.6657296490442631E-2</v>
      </c>
      <c r="G15" s="23">
        <f t="shared" ref="G15" si="9">G6/G9</f>
        <v>7.1579033679232865E-2</v>
      </c>
      <c r="H15" s="23">
        <f t="shared" si="8"/>
        <v>7.5109932414565941E-2</v>
      </c>
      <c r="I15" s="23">
        <f t="shared" si="8"/>
        <v>7.5006182087488021E-2</v>
      </c>
      <c r="J15" s="23">
        <f t="shared" si="8"/>
        <v>7.3203184706934418E-2</v>
      </c>
      <c r="K15" s="23">
        <f t="shared" si="8"/>
        <v>7.2277698897198997E-2</v>
      </c>
      <c r="L15" s="23">
        <f t="shared" si="8"/>
        <v>7.1755310427151608E-2</v>
      </c>
      <c r="M15" s="23">
        <f t="shared" si="8"/>
        <v>6.8213216970154644E-2</v>
      </c>
      <c r="N15" s="23">
        <f>N6/N9</f>
        <v>8.0094542486917414E-2</v>
      </c>
    </row>
    <row r="16" spans="1:14" x14ac:dyDescent="0.2">
      <c r="A16" s="2" t="s">
        <v>2</v>
      </c>
      <c r="B16" s="78">
        <f t="shared" ref="B16:M16" si="10">B7/B9</f>
        <v>0.10305047939662967</v>
      </c>
      <c r="C16" s="23">
        <f t="shared" si="10"/>
        <v>0.10542757236409479</v>
      </c>
      <c r="D16" s="23">
        <f t="shared" si="10"/>
        <v>9.9037453814332849E-2</v>
      </c>
      <c r="E16" s="23">
        <f t="shared" si="10"/>
        <v>9.424360524037767E-2</v>
      </c>
      <c r="F16" s="23">
        <f t="shared" si="10"/>
        <v>8.9089356367016051E-2</v>
      </c>
      <c r="G16" s="23">
        <f t="shared" ref="G16" si="11">G7/G9</f>
        <v>9.2532156332954696E-2</v>
      </c>
      <c r="H16" s="23">
        <f t="shared" si="10"/>
        <v>0.1206850194036294</v>
      </c>
      <c r="I16" s="23">
        <f t="shared" si="10"/>
        <v>0.11269088178275673</v>
      </c>
      <c r="J16" s="23">
        <f t="shared" si="10"/>
        <v>0.11737674502263128</v>
      </c>
      <c r="K16" s="23">
        <f t="shared" si="10"/>
        <v>0.1176541965436583</v>
      </c>
      <c r="L16" s="23">
        <f t="shared" si="10"/>
        <v>0.1143390710743955</v>
      </c>
      <c r="M16" s="23">
        <f t="shared" si="10"/>
        <v>0.11355977141492801</v>
      </c>
      <c r="N16" s="23">
        <f>N7/N9</f>
        <v>0.10580085079536933</v>
      </c>
    </row>
    <row r="17" spans="1:14" x14ac:dyDescent="0.2">
      <c r="A17" s="2" t="s">
        <v>21</v>
      </c>
      <c r="B17" s="78">
        <f t="shared" ref="B17:M17" si="12">B8/B9</f>
        <v>1.7629981980622794E-2</v>
      </c>
      <c r="C17" s="23">
        <f t="shared" si="12"/>
        <v>1.5790024401281882E-2</v>
      </c>
      <c r="D17" s="23">
        <f t="shared" si="12"/>
        <v>1.6461127575784926E-2</v>
      </c>
      <c r="E17" s="23">
        <f t="shared" si="12"/>
        <v>1.7346807846471749E-2</v>
      </c>
      <c r="F17" s="23">
        <f t="shared" si="12"/>
        <v>1.4414192502476393E-2</v>
      </c>
      <c r="G17" s="23">
        <f t="shared" ref="G17" si="13">G8/G9</f>
        <v>1.5886057580160928E-2</v>
      </c>
      <c r="H17" s="23">
        <f t="shared" si="12"/>
        <v>2.4607242824601226E-2</v>
      </c>
      <c r="I17" s="23">
        <f t="shared" si="12"/>
        <v>2.5652045059709843E-2</v>
      </c>
      <c r="J17" s="23">
        <f t="shared" si="12"/>
        <v>2.5044677491357047E-2</v>
      </c>
      <c r="K17" s="23">
        <f t="shared" si="12"/>
        <v>2.4613825540183678E-2</v>
      </c>
      <c r="L17" s="23">
        <f t="shared" si="12"/>
        <v>2.8474412656752164E-2</v>
      </c>
      <c r="M17" s="23">
        <f t="shared" si="12"/>
        <v>3.1201230725237405E-2</v>
      </c>
      <c r="N17" s="23">
        <f>N8/N9</f>
        <v>2.0939749966891824E-2</v>
      </c>
    </row>
    <row r="18" spans="1:14" ht="10.8" thickBot="1" x14ac:dyDescent="0.25">
      <c r="A18" s="12" t="s">
        <v>17</v>
      </c>
      <c r="B18" s="78">
        <f t="shared" ref="B18:N18" si="14">SUM(B12:B17)</f>
        <v>1</v>
      </c>
      <c r="C18" s="65">
        <f t="shared" si="14"/>
        <v>0.99999999999999989</v>
      </c>
      <c r="D18" s="65">
        <f t="shared" si="14"/>
        <v>1</v>
      </c>
      <c r="E18" s="65">
        <f t="shared" si="14"/>
        <v>1</v>
      </c>
      <c r="F18" s="65">
        <f t="shared" si="14"/>
        <v>1</v>
      </c>
      <c r="G18" s="65">
        <f t="shared" ref="G18" si="15">SUM(G12:G17)</f>
        <v>1</v>
      </c>
      <c r="H18" s="65">
        <f t="shared" si="14"/>
        <v>1</v>
      </c>
      <c r="I18" s="65">
        <f t="shared" si="14"/>
        <v>1</v>
      </c>
      <c r="J18" s="65">
        <f t="shared" si="14"/>
        <v>0.99999999999999978</v>
      </c>
      <c r="K18" s="65">
        <f t="shared" si="14"/>
        <v>0.99999999999999989</v>
      </c>
      <c r="L18" s="65">
        <f t="shared" si="14"/>
        <v>1.0000000000000002</v>
      </c>
      <c r="M18" s="65">
        <f t="shared" si="14"/>
        <v>1.0000000000000002</v>
      </c>
      <c r="N18" s="65">
        <f t="shared" si="14"/>
        <v>0.99999999999999989</v>
      </c>
    </row>
    <row r="19" spans="1:14" ht="2.25" customHeight="1" x14ac:dyDescent="0.2"/>
    <row r="20" spans="1:14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16" t="s">
        <v>28</v>
      </c>
      <c r="B21" s="49" t="s">
        <v>37</v>
      </c>
      <c r="C21" s="49" t="s">
        <v>38</v>
      </c>
      <c r="D21" s="49" t="s">
        <v>39</v>
      </c>
      <c r="E21" s="49" t="s">
        <v>40</v>
      </c>
      <c r="F21" s="49" t="s">
        <v>41</v>
      </c>
      <c r="G21" s="49" t="s">
        <v>42</v>
      </c>
      <c r="H21" s="49" t="s">
        <v>43</v>
      </c>
      <c r="I21" s="49" t="s">
        <v>44</v>
      </c>
      <c r="J21" s="49" t="s">
        <v>45</v>
      </c>
      <c r="K21" s="49" t="s">
        <v>46</v>
      </c>
      <c r="L21" s="49" t="s">
        <v>47</v>
      </c>
      <c r="M21" s="49" t="s">
        <v>48</v>
      </c>
      <c r="N21" s="49" t="s">
        <v>0</v>
      </c>
    </row>
    <row r="22" spans="1:14" x14ac:dyDescent="0.2">
      <c r="A22" s="2" t="s">
        <v>9</v>
      </c>
      <c r="B22" s="53">
        <v>9807</v>
      </c>
      <c r="C22" s="53">
        <v>9492</v>
      </c>
      <c r="D22" s="53">
        <v>9925</v>
      </c>
      <c r="E22" s="53">
        <v>9434</v>
      </c>
      <c r="F22" s="53">
        <v>11859</v>
      </c>
      <c r="G22" s="53">
        <v>9931</v>
      </c>
      <c r="H22" s="53">
        <v>10504</v>
      </c>
      <c r="I22" s="53">
        <v>10764</v>
      </c>
      <c r="J22" s="53">
        <v>9194</v>
      </c>
      <c r="K22" s="53">
        <v>11553</v>
      </c>
      <c r="L22" s="53">
        <v>9438</v>
      </c>
      <c r="M22" s="53">
        <v>9159</v>
      </c>
      <c r="N22" s="53">
        <f t="shared" ref="N22:N27" si="16">SUM(B22:M22)</f>
        <v>121060</v>
      </c>
    </row>
    <row r="23" spans="1:14" x14ac:dyDescent="0.2">
      <c r="A23" s="2" t="s">
        <v>10</v>
      </c>
      <c r="B23" s="53">
        <v>6010</v>
      </c>
      <c r="C23" s="53">
        <v>5492</v>
      </c>
      <c r="D23" s="53">
        <v>5789</v>
      </c>
      <c r="E23" s="53">
        <v>5891</v>
      </c>
      <c r="F23" s="53">
        <v>7402</v>
      </c>
      <c r="G23" s="53">
        <v>6380</v>
      </c>
      <c r="H23" s="53">
        <v>7865</v>
      </c>
      <c r="I23" s="53">
        <v>7716</v>
      </c>
      <c r="J23" s="53">
        <v>6701</v>
      </c>
      <c r="K23" s="53">
        <v>8124</v>
      </c>
      <c r="L23" s="53">
        <v>7414</v>
      </c>
      <c r="M23" s="53">
        <v>7518</v>
      </c>
      <c r="N23" s="53">
        <f t="shared" si="16"/>
        <v>82302</v>
      </c>
    </row>
    <row r="24" spans="1:14" x14ac:dyDescent="0.2">
      <c r="A24" s="2" t="s">
        <v>1</v>
      </c>
      <c r="B24" s="53">
        <v>16332</v>
      </c>
      <c r="C24" s="53">
        <v>15816</v>
      </c>
      <c r="D24" s="53">
        <v>16611</v>
      </c>
      <c r="E24" s="53">
        <v>16151</v>
      </c>
      <c r="F24" s="53">
        <v>20102</v>
      </c>
      <c r="G24" s="53">
        <v>16476</v>
      </c>
      <c r="H24" s="53">
        <v>11248</v>
      </c>
      <c r="I24" s="53">
        <v>10769</v>
      </c>
      <c r="J24" s="53">
        <v>9498</v>
      </c>
      <c r="K24" s="53">
        <v>11102</v>
      </c>
      <c r="L24" s="53">
        <v>9486</v>
      </c>
      <c r="M24" s="53">
        <v>9854</v>
      </c>
      <c r="N24" s="53">
        <f t="shared" si="16"/>
        <v>163445</v>
      </c>
    </row>
    <row r="25" spans="1:14" x14ac:dyDescent="0.2">
      <c r="A25" s="2" t="s">
        <v>36</v>
      </c>
      <c r="B25" s="53">
        <v>3971</v>
      </c>
      <c r="C25" s="53">
        <v>3766</v>
      </c>
      <c r="D25" s="53">
        <v>3516</v>
      </c>
      <c r="E25" s="53">
        <v>3138</v>
      </c>
      <c r="F25" s="53">
        <v>3542</v>
      </c>
      <c r="G25" s="53">
        <v>2757</v>
      </c>
      <c r="H25" s="53">
        <v>2715</v>
      </c>
      <c r="I25" s="53">
        <v>2641</v>
      </c>
      <c r="J25" s="53">
        <v>2246</v>
      </c>
      <c r="K25" s="53">
        <v>2678</v>
      </c>
      <c r="L25" s="53">
        <v>2269</v>
      </c>
      <c r="M25" s="53">
        <v>2181</v>
      </c>
      <c r="N25" s="53">
        <f t="shared" si="16"/>
        <v>35420</v>
      </c>
    </row>
    <row r="26" spans="1:14" x14ac:dyDescent="0.2">
      <c r="A26" s="2" t="s">
        <v>2</v>
      </c>
      <c r="B26" s="53">
        <v>4103</v>
      </c>
      <c r="C26" s="53">
        <v>4020</v>
      </c>
      <c r="D26" s="53">
        <v>3893</v>
      </c>
      <c r="E26" s="53">
        <v>3561</v>
      </c>
      <c r="F26" s="53">
        <v>4130</v>
      </c>
      <c r="G26" s="53">
        <v>3658</v>
      </c>
      <c r="H26" s="53">
        <v>4368</v>
      </c>
      <c r="I26" s="53">
        <v>3983</v>
      </c>
      <c r="J26" s="53">
        <v>3620</v>
      </c>
      <c r="K26" s="53">
        <v>4376</v>
      </c>
      <c r="L26" s="53">
        <v>3636</v>
      </c>
      <c r="M26" s="53">
        <v>3628</v>
      </c>
      <c r="N26" s="53">
        <f t="shared" si="16"/>
        <v>46976</v>
      </c>
    </row>
    <row r="27" spans="1:14" x14ac:dyDescent="0.2">
      <c r="A27" s="2" t="s">
        <v>21</v>
      </c>
      <c r="B27" s="53">
        <v>692</v>
      </c>
      <c r="C27" s="53">
        <v>595</v>
      </c>
      <c r="D27" s="53">
        <v>636</v>
      </c>
      <c r="E27" s="53">
        <v>643</v>
      </c>
      <c r="F27" s="53">
        <v>656</v>
      </c>
      <c r="G27" s="53">
        <v>601</v>
      </c>
      <c r="H27" s="53">
        <v>873</v>
      </c>
      <c r="I27" s="53">
        <v>884</v>
      </c>
      <c r="J27" s="53">
        <v>762</v>
      </c>
      <c r="K27" s="53">
        <v>904</v>
      </c>
      <c r="L27" s="53">
        <v>894</v>
      </c>
      <c r="M27" s="53">
        <v>984</v>
      </c>
      <c r="N27" s="53">
        <f t="shared" si="16"/>
        <v>9124</v>
      </c>
    </row>
    <row r="28" spans="1:14" x14ac:dyDescent="0.2">
      <c r="A28" s="3" t="s">
        <v>12</v>
      </c>
      <c r="B28" s="53">
        <f t="shared" ref="B28:G28" si="17">SUM(B22:B27)</f>
        <v>40915</v>
      </c>
      <c r="C28" s="53">
        <f t="shared" si="17"/>
        <v>39181</v>
      </c>
      <c r="D28" s="53">
        <f t="shared" si="17"/>
        <v>40370</v>
      </c>
      <c r="E28" s="53">
        <f t="shared" si="17"/>
        <v>38818</v>
      </c>
      <c r="F28" s="53">
        <f t="shared" si="17"/>
        <v>47691</v>
      </c>
      <c r="G28" s="53">
        <f t="shared" si="17"/>
        <v>39803</v>
      </c>
      <c r="H28" s="53">
        <f t="shared" ref="H28:M28" si="18">SUM(H22:H27)</f>
        <v>37573</v>
      </c>
      <c r="I28" s="53">
        <f t="shared" si="18"/>
        <v>36757</v>
      </c>
      <c r="J28" s="53">
        <f t="shared" si="18"/>
        <v>32021</v>
      </c>
      <c r="K28" s="53">
        <f t="shared" si="18"/>
        <v>38737</v>
      </c>
      <c r="L28" s="53">
        <f t="shared" si="18"/>
        <v>33137</v>
      </c>
      <c r="M28" s="53">
        <f t="shared" si="18"/>
        <v>33324</v>
      </c>
      <c r="N28" s="53">
        <f t="shared" ref="N28" si="19">SUM(N22:N27)</f>
        <v>458327</v>
      </c>
    </row>
    <row r="29" spans="1:14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">
      <c r="A30" s="7" t="s">
        <v>29</v>
      </c>
      <c r="B30" s="49" t="s">
        <v>37</v>
      </c>
      <c r="C30" s="49" t="s">
        <v>38</v>
      </c>
      <c r="D30" s="49" t="s">
        <v>39</v>
      </c>
      <c r="E30" s="49" t="s">
        <v>40</v>
      </c>
      <c r="F30" s="49" t="s">
        <v>41</v>
      </c>
      <c r="G30" s="49" t="s">
        <v>42</v>
      </c>
      <c r="H30" s="49" t="s">
        <v>43</v>
      </c>
      <c r="I30" s="49" t="s">
        <v>44</v>
      </c>
      <c r="J30" s="49" t="s">
        <v>45</v>
      </c>
      <c r="K30" s="49" t="s">
        <v>46</v>
      </c>
      <c r="L30" s="49" t="s">
        <v>47</v>
      </c>
      <c r="M30" s="49" t="s">
        <v>48</v>
      </c>
      <c r="N30" s="49" t="s">
        <v>0</v>
      </c>
    </row>
    <row r="31" spans="1:14" x14ac:dyDescent="0.2">
      <c r="A31" s="2" t="s">
        <v>9</v>
      </c>
      <c r="B31" s="23">
        <f t="shared" ref="B31:M31" si="20">B22/B28</f>
        <v>0.23969204448246365</v>
      </c>
      <c r="C31" s="23">
        <f t="shared" si="20"/>
        <v>0.24226027921696741</v>
      </c>
      <c r="D31" s="23">
        <f t="shared" si="20"/>
        <v>0.24585087936586575</v>
      </c>
      <c r="E31" s="23">
        <f t="shared" si="20"/>
        <v>0.24303158328610439</v>
      </c>
      <c r="F31" s="23">
        <f t="shared" si="20"/>
        <v>0.2486632697993332</v>
      </c>
      <c r="G31" s="23">
        <f t="shared" ref="G31" si="21">G22/G28</f>
        <v>0.24950380624576038</v>
      </c>
      <c r="H31" s="23">
        <f t="shared" si="20"/>
        <v>0.27956245176057276</v>
      </c>
      <c r="I31" s="23">
        <f t="shared" si="20"/>
        <v>0.29284217972086951</v>
      </c>
      <c r="J31" s="23">
        <f t="shared" si="20"/>
        <v>0.28712407482589553</v>
      </c>
      <c r="K31" s="23">
        <f t="shared" si="20"/>
        <v>0.29824199086145031</v>
      </c>
      <c r="L31" s="23">
        <f t="shared" si="20"/>
        <v>0.28481757551981168</v>
      </c>
      <c r="M31" s="23">
        <f t="shared" si="20"/>
        <v>0.27484695714800145</v>
      </c>
      <c r="N31" s="23">
        <f>N22/N28</f>
        <v>0.2641345589502691</v>
      </c>
    </row>
    <row r="32" spans="1:14" x14ac:dyDescent="0.2">
      <c r="A32" s="2" t="s">
        <v>10</v>
      </c>
      <c r="B32" s="23">
        <f t="shared" ref="B32:L32" si="22">B23/B28</f>
        <v>0.14688989368202371</v>
      </c>
      <c r="C32" s="23">
        <f t="shared" si="22"/>
        <v>0.14016998034761746</v>
      </c>
      <c r="D32" s="23">
        <f t="shared" si="22"/>
        <v>0.14339856328957146</v>
      </c>
      <c r="E32" s="23">
        <f t="shared" si="22"/>
        <v>0.15175949301870267</v>
      </c>
      <c r="F32" s="23">
        <f t="shared" si="22"/>
        <v>0.15520748149546035</v>
      </c>
      <c r="G32" s="23">
        <f t="shared" ref="G32" si="23">G23/G28</f>
        <v>0.16028942542019445</v>
      </c>
      <c r="H32" s="23">
        <f t="shared" si="22"/>
        <v>0.20932584568706253</v>
      </c>
      <c r="I32" s="23">
        <f t="shared" si="22"/>
        <v>0.20991919906412385</v>
      </c>
      <c r="J32" s="23">
        <f t="shared" si="22"/>
        <v>0.20926891727303956</v>
      </c>
      <c r="K32" s="23">
        <f t="shared" si="22"/>
        <v>0.20972197124196504</v>
      </c>
      <c r="L32" s="23">
        <f t="shared" si="22"/>
        <v>0.22373781573467724</v>
      </c>
      <c r="M32" s="23">
        <f>M23/M28</f>
        <v>0.22560316888728843</v>
      </c>
      <c r="N32" s="23">
        <f>N23/N28</f>
        <v>0.17957048133756029</v>
      </c>
    </row>
    <row r="33" spans="1:14" x14ac:dyDescent="0.2">
      <c r="A33" s="2" t="s">
        <v>1</v>
      </c>
      <c r="B33" s="23">
        <f t="shared" ref="B33:M33" si="24">B24/B28</f>
        <v>0.39916900892093365</v>
      </c>
      <c r="C33" s="23">
        <f t="shared" si="24"/>
        <v>0.40366504172940965</v>
      </c>
      <c r="D33" s="23">
        <f t="shared" si="24"/>
        <v>0.41146891255883083</v>
      </c>
      <c r="E33" s="23">
        <f t="shared" si="24"/>
        <v>0.41606986449585243</v>
      </c>
      <c r="F33" s="23">
        <f t="shared" si="24"/>
        <v>0.42150510578515865</v>
      </c>
      <c r="G33" s="23">
        <f t="shared" ref="G33" si="25">G24/G28</f>
        <v>0.41393864784061501</v>
      </c>
      <c r="H33" s="23">
        <f t="shared" si="24"/>
        <v>0.29936390493173287</v>
      </c>
      <c r="I33" s="23">
        <f t="shared" si="24"/>
        <v>0.29297820823244553</v>
      </c>
      <c r="J33" s="23">
        <f t="shared" si="24"/>
        <v>0.29661784453952095</v>
      </c>
      <c r="K33" s="23">
        <f t="shared" si="24"/>
        <v>0.28659937527428558</v>
      </c>
      <c r="L33" s="23">
        <f t="shared" si="24"/>
        <v>0.28626610737242358</v>
      </c>
      <c r="M33" s="23">
        <f t="shared" si="24"/>
        <v>0.29570279678309924</v>
      </c>
      <c r="N33" s="23">
        <f>N24/N28</f>
        <v>0.35661220045949726</v>
      </c>
    </row>
    <row r="34" spans="1:14" x14ac:dyDescent="0.2">
      <c r="A34" s="2" t="s">
        <v>36</v>
      </c>
      <c r="B34" s="23">
        <f t="shared" ref="B34:M34" si="26">B25/B28</f>
        <v>9.7054869852132464E-2</v>
      </c>
      <c r="C34" s="23">
        <f t="shared" si="26"/>
        <v>9.6118016385492971E-2</v>
      </c>
      <c r="D34" s="23">
        <f t="shared" si="26"/>
        <v>8.7094377012633145E-2</v>
      </c>
      <c r="E34" s="23">
        <f t="shared" si="26"/>
        <v>8.0838786130145807E-2</v>
      </c>
      <c r="F34" s="23">
        <f t="shared" si="26"/>
        <v>7.4269778364890654E-2</v>
      </c>
      <c r="G34" s="23">
        <f t="shared" ref="G34" si="27">G25/G28</f>
        <v>6.9266135718413183E-2</v>
      </c>
      <c r="H34" s="23">
        <f t="shared" si="26"/>
        <v>7.2259335160886812E-2</v>
      </c>
      <c r="I34" s="23">
        <f t="shared" si="26"/>
        <v>7.1850259814457113E-2</v>
      </c>
      <c r="J34" s="23">
        <f t="shared" si="26"/>
        <v>7.0141469660535277E-2</v>
      </c>
      <c r="K34" s="23">
        <f t="shared" si="26"/>
        <v>6.9132870382321812E-2</v>
      </c>
      <c r="L34" s="23">
        <f t="shared" si="26"/>
        <v>6.8473307782840928E-2</v>
      </c>
      <c r="M34" s="23">
        <f t="shared" si="26"/>
        <v>6.5448325531148724E-2</v>
      </c>
      <c r="N34" s="23">
        <f>N25/N28</f>
        <v>7.7281067883847115E-2</v>
      </c>
    </row>
    <row r="35" spans="1:14" x14ac:dyDescent="0.2">
      <c r="A35" s="2" t="s">
        <v>2</v>
      </c>
      <c r="B35" s="23">
        <f t="shared" ref="B35:M35" si="28">B26/B28</f>
        <v>0.10028107051203715</v>
      </c>
      <c r="C35" s="23">
        <f t="shared" si="28"/>
        <v>0.10260075036369669</v>
      </c>
      <c r="D35" s="23">
        <f t="shared" si="28"/>
        <v>9.6432994798117413E-2</v>
      </c>
      <c r="E35" s="23">
        <f t="shared" si="28"/>
        <v>9.1735792673501987E-2</v>
      </c>
      <c r="F35" s="23">
        <f t="shared" si="28"/>
        <v>8.6599148686334948E-2</v>
      </c>
      <c r="G35" s="23">
        <f t="shared" ref="G35" si="29">G26/G28</f>
        <v>9.1902620405497071E-2</v>
      </c>
      <c r="H35" s="23">
        <f t="shared" si="28"/>
        <v>0.11625369281132729</v>
      </c>
      <c r="I35" s="23">
        <f t="shared" si="28"/>
        <v>0.10836031232146258</v>
      </c>
      <c r="J35" s="23">
        <f t="shared" si="28"/>
        <v>0.11305081040567128</v>
      </c>
      <c r="K35" s="23">
        <f t="shared" si="28"/>
        <v>0.11296693084131451</v>
      </c>
      <c r="L35" s="23">
        <f t="shared" si="28"/>
        <v>0.10972628783535021</v>
      </c>
      <c r="M35" s="23">
        <f t="shared" si="28"/>
        <v>0.10887048373544593</v>
      </c>
      <c r="N35" s="23">
        <f>N26/N28</f>
        <v>0.10249450719682672</v>
      </c>
    </row>
    <row r="36" spans="1:14" x14ac:dyDescent="0.2">
      <c r="A36" s="2" t="s">
        <v>21</v>
      </c>
      <c r="B36" s="23">
        <f t="shared" ref="B36:M36" si="30">B27/B28</f>
        <v>1.6913112550409386E-2</v>
      </c>
      <c r="C36" s="23">
        <f t="shared" si="30"/>
        <v>1.5185931956815803E-2</v>
      </c>
      <c r="D36" s="23">
        <f t="shared" si="30"/>
        <v>1.5754272974981422E-2</v>
      </c>
      <c r="E36" s="23">
        <f t="shared" si="30"/>
        <v>1.6564480395692721E-2</v>
      </c>
      <c r="F36" s="23">
        <f t="shared" si="30"/>
        <v>1.375521586882221E-2</v>
      </c>
      <c r="G36" s="23">
        <f t="shared" ref="G36" si="31">G27/G28</f>
        <v>1.5099364369519886E-2</v>
      </c>
      <c r="H36" s="23">
        <f t="shared" si="30"/>
        <v>2.3234769648417745E-2</v>
      </c>
      <c r="I36" s="23">
        <f t="shared" si="30"/>
        <v>2.4049840846641458E-2</v>
      </c>
      <c r="J36" s="23">
        <f t="shared" si="30"/>
        <v>2.3796883295337436E-2</v>
      </c>
      <c r="K36" s="23">
        <f t="shared" si="30"/>
        <v>2.3336861398662777E-2</v>
      </c>
      <c r="L36" s="23">
        <f t="shared" si="30"/>
        <v>2.6978905754896341E-2</v>
      </c>
      <c r="M36" s="23">
        <f t="shared" si="30"/>
        <v>2.9528267915016206E-2</v>
      </c>
      <c r="N36" s="23">
        <f>N27/N28</f>
        <v>1.9907184171999468E-2</v>
      </c>
    </row>
    <row r="37" spans="1:14" ht="10.8" thickBot="1" x14ac:dyDescent="0.25">
      <c r="A37" s="8" t="s">
        <v>17</v>
      </c>
      <c r="B37" s="65">
        <f t="shared" ref="B37:N37" si="32">SUM(B31:B36)</f>
        <v>1</v>
      </c>
      <c r="C37" s="23">
        <f t="shared" si="32"/>
        <v>1</v>
      </c>
      <c r="D37" s="23">
        <f t="shared" si="32"/>
        <v>1</v>
      </c>
      <c r="E37" s="23">
        <f t="shared" si="32"/>
        <v>1</v>
      </c>
      <c r="F37" s="23">
        <f t="shared" si="32"/>
        <v>1</v>
      </c>
      <c r="G37" s="23">
        <f t="shared" ref="G37" si="33">SUM(G31:G36)</f>
        <v>1</v>
      </c>
      <c r="H37" s="23">
        <f t="shared" si="32"/>
        <v>0.99999999999999989</v>
      </c>
      <c r="I37" s="23">
        <f t="shared" si="32"/>
        <v>1</v>
      </c>
      <c r="J37" s="23">
        <f t="shared" si="32"/>
        <v>1</v>
      </c>
      <c r="K37" s="23">
        <f t="shared" si="32"/>
        <v>1</v>
      </c>
      <c r="L37" s="23">
        <f t="shared" si="32"/>
        <v>0.99999999999999989</v>
      </c>
      <c r="M37" s="23">
        <f t="shared" si="32"/>
        <v>0.99999999999999989</v>
      </c>
      <c r="N37" s="23">
        <f t="shared" si="32"/>
        <v>1</v>
      </c>
    </row>
    <row r="38" spans="1:14" x14ac:dyDescent="0.2">
      <c r="A38" s="43"/>
      <c r="B38" s="43"/>
      <c r="C38" s="43"/>
      <c r="D38" s="43"/>
      <c r="E38" s="43"/>
      <c r="F38" s="43"/>
      <c r="G38" s="22"/>
      <c r="H38" s="22"/>
      <c r="I38" s="22"/>
      <c r="J38" s="22"/>
      <c r="K38" s="22"/>
      <c r="L38" s="22"/>
      <c r="M38" s="43"/>
      <c r="N38" s="43"/>
    </row>
    <row r="39" spans="1:14" x14ac:dyDescent="0.2">
      <c r="A39" s="7" t="s">
        <v>11</v>
      </c>
      <c r="B39" s="49" t="s">
        <v>37</v>
      </c>
      <c r="C39" s="49" t="s">
        <v>38</v>
      </c>
      <c r="D39" s="49" t="s">
        <v>39</v>
      </c>
      <c r="E39" s="49" t="s">
        <v>40</v>
      </c>
      <c r="F39" s="49" t="s">
        <v>41</v>
      </c>
      <c r="G39" s="49" t="s">
        <v>42</v>
      </c>
      <c r="H39" s="49" t="s">
        <v>43</v>
      </c>
      <c r="I39" s="49" t="s">
        <v>44</v>
      </c>
      <c r="J39" s="49" t="s">
        <v>45</v>
      </c>
      <c r="K39" s="49" t="s">
        <v>46</v>
      </c>
      <c r="L39" s="49" t="s">
        <v>47</v>
      </c>
      <c r="M39" s="49" t="s">
        <v>48</v>
      </c>
      <c r="N39" s="49" t="s">
        <v>0</v>
      </c>
    </row>
    <row r="40" spans="1:14" x14ac:dyDescent="0.2">
      <c r="A40" s="2" t="s">
        <v>9</v>
      </c>
      <c r="B40" s="74">
        <f t="shared" ref="B40:N40" si="34">B3/B22</f>
        <v>347.18961965942697</v>
      </c>
      <c r="C40" s="74">
        <f t="shared" si="34"/>
        <v>346.98570058997052</v>
      </c>
      <c r="D40" s="74">
        <f t="shared" si="34"/>
        <v>347.21909017632242</v>
      </c>
      <c r="E40" s="74">
        <f t="shared" si="34"/>
        <v>346.9872726309095</v>
      </c>
      <c r="F40" s="74">
        <f t="shared" si="34"/>
        <v>346.99313938780676</v>
      </c>
      <c r="G40" s="74">
        <f t="shared" ref="G40" si="35">G3/G22</f>
        <v>346.97439734165744</v>
      </c>
      <c r="H40" s="74">
        <f t="shared" si="34"/>
        <v>348.79801980198022</v>
      </c>
      <c r="I40" s="74">
        <f t="shared" si="34"/>
        <v>348.72367149758458</v>
      </c>
      <c r="J40" s="74">
        <f t="shared" si="34"/>
        <v>348.74104850989778</v>
      </c>
      <c r="K40" s="74">
        <f t="shared" si="34"/>
        <v>348.85235003895093</v>
      </c>
      <c r="L40" s="74">
        <f t="shared" si="34"/>
        <v>349.02754820936639</v>
      </c>
      <c r="M40" s="74">
        <f t="shared" si="34"/>
        <v>348.9325472213124</v>
      </c>
      <c r="N40" s="74">
        <f t="shared" si="34"/>
        <v>347.95098504873619</v>
      </c>
    </row>
    <row r="41" spans="1:14" x14ac:dyDescent="0.2">
      <c r="A41" s="2" t="s">
        <v>10</v>
      </c>
      <c r="B41" s="74">
        <f t="shared" ref="B41:N41" si="36">B4/B23</f>
        <v>332.85324459234607</v>
      </c>
      <c r="C41" s="74">
        <f t="shared" si="36"/>
        <v>331.92367079388202</v>
      </c>
      <c r="D41" s="74">
        <f t="shared" si="36"/>
        <v>332.6875107963379</v>
      </c>
      <c r="E41" s="74">
        <f t="shared" si="36"/>
        <v>332.21198438295704</v>
      </c>
      <c r="F41" s="74">
        <f t="shared" si="36"/>
        <v>332.6318292353418</v>
      </c>
      <c r="G41" s="74">
        <f t="shared" ref="G41" si="37">G4/G23</f>
        <v>332.18633228840122</v>
      </c>
      <c r="H41" s="74">
        <f t="shared" si="36"/>
        <v>335.93123966942153</v>
      </c>
      <c r="I41" s="74">
        <f t="shared" si="36"/>
        <v>334.0076723691032</v>
      </c>
      <c r="J41" s="74">
        <f t="shared" si="36"/>
        <v>333.84294881360995</v>
      </c>
      <c r="K41" s="74">
        <f t="shared" si="36"/>
        <v>334.27533234859675</v>
      </c>
      <c r="L41" s="74">
        <f t="shared" si="36"/>
        <v>334.05686538980308</v>
      </c>
      <c r="M41" s="74">
        <f t="shared" si="36"/>
        <v>333.81814312317101</v>
      </c>
      <c r="N41" s="74">
        <f t="shared" si="36"/>
        <v>333.48193725547378</v>
      </c>
    </row>
    <row r="42" spans="1:14" x14ac:dyDescent="0.2">
      <c r="A42" s="2" t="s">
        <v>1</v>
      </c>
      <c r="B42" s="74">
        <f t="shared" ref="B42:N42" si="38">B5/B24</f>
        <v>376.8372220181239</v>
      </c>
      <c r="C42" s="74">
        <f t="shared" si="38"/>
        <v>376.56518209408193</v>
      </c>
      <c r="D42" s="74">
        <f t="shared" si="38"/>
        <v>376.41116248269219</v>
      </c>
      <c r="E42" s="74">
        <f t="shared" si="38"/>
        <v>376.43113243761997</v>
      </c>
      <c r="F42" s="74">
        <f t="shared" si="38"/>
        <v>376.34546612277381</v>
      </c>
      <c r="G42" s="74">
        <f t="shared" ref="G42" si="39">G5/G24</f>
        <v>376.30289026462731</v>
      </c>
      <c r="H42" s="74">
        <f t="shared" si="38"/>
        <v>378.76184210526316</v>
      </c>
      <c r="I42" s="74">
        <f t="shared" si="38"/>
        <v>378.01078651685395</v>
      </c>
      <c r="J42" s="74">
        <f t="shared" si="38"/>
        <v>378.07646241313961</v>
      </c>
      <c r="K42" s="74">
        <f t="shared" si="38"/>
        <v>378.20009367681502</v>
      </c>
      <c r="L42" s="74">
        <f t="shared" si="38"/>
        <v>377.9577735610373</v>
      </c>
      <c r="M42" s="74">
        <f t="shared" si="38"/>
        <v>378.40116094986809</v>
      </c>
      <c r="N42" s="74">
        <f t="shared" si="38"/>
        <v>377.14680761112299</v>
      </c>
    </row>
    <row r="43" spans="1:14" x14ac:dyDescent="0.2">
      <c r="A43" s="2" t="s">
        <v>36</v>
      </c>
      <c r="B43" s="74">
        <f t="shared" ref="B43:N43" si="40">B6/B25</f>
        <v>372.88149080836058</v>
      </c>
      <c r="C43" s="74">
        <f t="shared" si="40"/>
        <v>372.6</v>
      </c>
      <c r="D43" s="74">
        <f t="shared" si="40"/>
        <v>372.81194539249151</v>
      </c>
      <c r="E43" s="74">
        <f t="shared" si="40"/>
        <v>373.90611854684511</v>
      </c>
      <c r="F43" s="74">
        <f t="shared" si="40"/>
        <v>373.33636363636361</v>
      </c>
      <c r="G43" s="74">
        <f t="shared" ref="G43" si="41">G6/G25</f>
        <v>372.50322814653612</v>
      </c>
      <c r="H43" s="74">
        <f t="shared" si="40"/>
        <v>374.95160220994472</v>
      </c>
      <c r="I43" s="74">
        <f t="shared" si="40"/>
        <v>375.53411586520258</v>
      </c>
      <c r="J43" s="74">
        <f t="shared" si="40"/>
        <v>375.40017809439007</v>
      </c>
      <c r="K43" s="74">
        <f t="shared" si="40"/>
        <v>376.07766990291265</v>
      </c>
      <c r="L43" s="74">
        <f t="shared" si="40"/>
        <v>376.71031291317757</v>
      </c>
      <c r="M43" s="74">
        <f t="shared" si="40"/>
        <v>374.91499312242092</v>
      </c>
      <c r="N43" s="74">
        <f t="shared" si="40"/>
        <v>374.07979390175041</v>
      </c>
    </row>
    <row r="44" spans="1:14" x14ac:dyDescent="0.2">
      <c r="A44" s="2" t="s">
        <v>2</v>
      </c>
      <c r="B44" s="74">
        <f t="shared" ref="B44:N44" si="42">B7/B26</f>
        <v>372.4756056543992</v>
      </c>
      <c r="C44" s="74">
        <f t="shared" si="42"/>
        <v>372.30944278606967</v>
      </c>
      <c r="D44" s="74">
        <f t="shared" si="42"/>
        <v>372.04722835859235</v>
      </c>
      <c r="E44" s="74">
        <f t="shared" si="42"/>
        <v>371.88303285593935</v>
      </c>
      <c r="F44" s="74">
        <f t="shared" si="42"/>
        <v>372.10981113801455</v>
      </c>
      <c r="G44" s="74">
        <f t="shared" ref="G44" si="43">G7/G26</f>
        <v>362.93592400218699</v>
      </c>
      <c r="H44" s="74">
        <f t="shared" si="42"/>
        <v>374.47119047619043</v>
      </c>
      <c r="I44" s="74">
        <f t="shared" si="42"/>
        <v>374.10990710519707</v>
      </c>
      <c r="J44" s="74">
        <f t="shared" si="42"/>
        <v>373.46313812154699</v>
      </c>
      <c r="K44" s="74">
        <f t="shared" si="42"/>
        <v>374.63979890310787</v>
      </c>
      <c r="L44" s="74">
        <f t="shared" si="42"/>
        <v>374.59221122112211</v>
      </c>
      <c r="M44" s="74">
        <f t="shared" si="42"/>
        <v>375.21239250275636</v>
      </c>
      <c r="N44" s="74">
        <f t="shared" si="42"/>
        <v>372.58297683923701</v>
      </c>
    </row>
    <row r="45" spans="1:14" x14ac:dyDescent="0.2">
      <c r="A45" s="2" t="s">
        <v>21</v>
      </c>
      <c r="B45" s="74">
        <f>B8/B27</f>
        <v>377.82884393063586</v>
      </c>
      <c r="C45" s="74">
        <f t="shared" ref="C45:N45" si="44">C8/C27</f>
        <v>376.73999999999995</v>
      </c>
      <c r="D45" s="74">
        <f t="shared" si="44"/>
        <v>378.51707547169809</v>
      </c>
      <c r="E45" s="74">
        <f t="shared" si="44"/>
        <v>379.08363919129084</v>
      </c>
      <c r="F45" s="74">
        <f t="shared" si="44"/>
        <v>379.03719512195119</v>
      </c>
      <c r="G45" s="74">
        <f t="shared" ref="G45" si="45">G8/G27</f>
        <v>379.24742096505827</v>
      </c>
      <c r="H45" s="74">
        <f t="shared" si="44"/>
        <v>382.02904925544101</v>
      </c>
      <c r="I45" s="74">
        <f t="shared" si="44"/>
        <v>383.69882352941175</v>
      </c>
      <c r="J45" s="74">
        <f t="shared" si="44"/>
        <v>378.55999999999995</v>
      </c>
      <c r="K45" s="74">
        <f t="shared" si="44"/>
        <v>379.39752212389379</v>
      </c>
      <c r="L45" s="74">
        <f t="shared" si="44"/>
        <v>379.4068903803132</v>
      </c>
      <c r="M45" s="74">
        <f t="shared" si="44"/>
        <v>380.09886178861791</v>
      </c>
      <c r="N45" s="74">
        <f t="shared" si="44"/>
        <v>379.6610960105217</v>
      </c>
    </row>
    <row r="46" spans="1:14" x14ac:dyDescent="0.2">
      <c r="A46" s="11" t="s">
        <v>11</v>
      </c>
      <c r="B46" s="80">
        <f>B9/B28</f>
        <v>362.46558670414277</v>
      </c>
      <c r="C46" s="81">
        <f>C9/C28</f>
        <v>362.32673617314521</v>
      </c>
      <c r="D46" s="81">
        <f t="shared" ref="D46:N46" si="46">D9/D28</f>
        <v>362.26323532325983</v>
      </c>
      <c r="E46" s="81">
        <f t="shared" si="46"/>
        <v>361.98726389819154</v>
      </c>
      <c r="F46" s="81">
        <f t="shared" si="46"/>
        <v>361.70867291522512</v>
      </c>
      <c r="G46" s="81">
        <f t="shared" ref="G46" si="47">G9/G28</f>
        <v>360.46671532296563</v>
      </c>
      <c r="H46" s="81">
        <f t="shared" si="46"/>
        <v>360.72131370931254</v>
      </c>
      <c r="I46" s="81">
        <f t="shared" si="46"/>
        <v>359.73333188236256</v>
      </c>
      <c r="J46" s="81">
        <f t="shared" si="46"/>
        <v>359.69910746072901</v>
      </c>
      <c r="K46" s="81">
        <f t="shared" si="46"/>
        <v>359.71439605545089</v>
      </c>
      <c r="L46" s="81">
        <f t="shared" si="46"/>
        <v>359.48003078130176</v>
      </c>
      <c r="M46" s="81">
        <f t="shared" si="46"/>
        <v>359.71853558996514</v>
      </c>
      <c r="N46" s="81">
        <f t="shared" si="46"/>
        <v>360.93952282977</v>
      </c>
    </row>
    <row r="47" spans="1:14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pageMargins left="0.5" right="0.5" top="0.5" bottom="0.5" header="0.25" footer="0.25"/>
  <pageSetup scale="90" orientation="landscape" r:id="rId1"/>
  <headerFooter>
    <oddHeader>&amp;CHEARING AID PROCUREMENT DISTRIBUTION NOV 1 2016 THROUGH OCT 31 2017</oddHeader>
    <oddFooter>&amp;L&amp;8Nov 2016&amp;C&amp;8&amp;P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WhiteSpace="0" view="pageLayout" topLeftCell="B1" zoomScale="130" zoomScaleNormal="100" zoomScalePageLayoutView="130" workbookViewId="0">
      <selection sqref="A1:XFD1048576"/>
    </sheetView>
  </sheetViews>
  <sheetFormatPr defaultColWidth="9.109375" defaultRowHeight="9.6" x14ac:dyDescent="0.2"/>
  <cols>
    <col min="1" max="1" width="10.5546875" style="86" customWidth="1"/>
    <col min="2" max="2" width="11.6640625" style="86" customWidth="1"/>
    <col min="3" max="3" width="11.44140625" style="86" customWidth="1"/>
    <col min="4" max="4" width="9.88671875" style="86" customWidth="1"/>
    <col min="5" max="13" width="9.109375" style="86"/>
    <col min="14" max="14" width="13.88671875" style="86" customWidth="1"/>
    <col min="15" max="16384" width="9.109375" style="86"/>
  </cols>
  <sheetData>
    <row r="1" spans="1:14" ht="19.2" x14ac:dyDescent="0.2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9.2" x14ac:dyDescent="0.2">
      <c r="A2" s="87" t="s">
        <v>5</v>
      </c>
      <c r="B2" s="88" t="s">
        <v>37</v>
      </c>
      <c r="C2" s="88" t="s">
        <v>38</v>
      </c>
      <c r="D2" s="88" t="s">
        <v>39</v>
      </c>
      <c r="E2" s="88" t="s">
        <v>40</v>
      </c>
      <c r="F2" s="88" t="s">
        <v>41</v>
      </c>
      <c r="G2" s="88" t="s">
        <v>42</v>
      </c>
      <c r="H2" s="88" t="s">
        <v>43</v>
      </c>
      <c r="I2" s="88" t="s">
        <v>44</v>
      </c>
      <c r="J2" s="88" t="s">
        <v>45</v>
      </c>
      <c r="K2" s="88" t="s">
        <v>46</v>
      </c>
      <c r="L2" s="88" t="s">
        <v>47</v>
      </c>
      <c r="M2" s="88" t="s">
        <v>48</v>
      </c>
      <c r="N2" s="21" t="s">
        <v>49</v>
      </c>
    </row>
    <row r="3" spans="1:14" x14ac:dyDescent="0.2">
      <c r="A3" s="89" t="s">
        <v>9</v>
      </c>
      <c r="B3" s="90">
        <v>228503.87</v>
      </c>
      <c r="C3" s="90">
        <v>224054.61</v>
      </c>
      <c r="D3" s="90">
        <v>260728.69</v>
      </c>
      <c r="E3" s="90">
        <v>245658.93</v>
      </c>
      <c r="F3" s="90">
        <v>296323.78000000003</v>
      </c>
      <c r="G3" s="90">
        <v>260920.35</v>
      </c>
      <c r="H3" s="90">
        <v>275480.40000000002</v>
      </c>
      <c r="I3" s="90">
        <v>280404.8</v>
      </c>
      <c r="J3" s="90">
        <v>255117.2</v>
      </c>
      <c r="K3" s="90">
        <v>295490</v>
      </c>
      <c r="L3" s="90">
        <v>256163.61</v>
      </c>
      <c r="M3" s="90">
        <v>235992.81</v>
      </c>
      <c r="N3" s="91">
        <f t="shared" ref="N3:N8" si="0">SUM(B3:M3)</f>
        <v>3114839.05</v>
      </c>
    </row>
    <row r="4" spans="1:14" x14ac:dyDescent="0.2">
      <c r="A4" s="89" t="s">
        <v>10</v>
      </c>
      <c r="B4" s="90">
        <v>61415.34</v>
      </c>
      <c r="C4" s="90">
        <v>56782.080000000002</v>
      </c>
      <c r="D4" s="90">
        <v>59838.06</v>
      </c>
      <c r="E4" s="90">
        <v>62401.14</v>
      </c>
      <c r="F4" s="90">
        <v>74427.899999999994</v>
      </c>
      <c r="G4" s="90">
        <v>68513.100000000006</v>
      </c>
      <c r="H4" s="90">
        <v>73700.639999999999</v>
      </c>
      <c r="I4" s="90">
        <v>73304.399999999994</v>
      </c>
      <c r="J4" s="90">
        <v>61516.26</v>
      </c>
      <c r="K4" s="90">
        <v>78257.399999999994</v>
      </c>
      <c r="L4" s="90">
        <v>69242.94</v>
      </c>
      <c r="M4" s="90">
        <v>77464.92</v>
      </c>
      <c r="N4" s="91">
        <f t="shared" si="0"/>
        <v>816864.18</v>
      </c>
    </row>
    <row r="5" spans="1:14" x14ac:dyDescent="0.2">
      <c r="A5" s="89" t="s">
        <v>1</v>
      </c>
      <c r="B5" s="90">
        <v>560724</v>
      </c>
      <c r="C5" s="90">
        <v>548536</v>
      </c>
      <c r="D5" s="90">
        <v>606246</v>
      </c>
      <c r="E5" s="90">
        <v>605502</v>
      </c>
      <c r="F5" s="90">
        <v>737641</v>
      </c>
      <c r="G5" s="90">
        <v>607495</v>
      </c>
      <c r="H5" s="90">
        <v>713637.67</v>
      </c>
      <c r="I5" s="90">
        <v>693939.12</v>
      </c>
      <c r="J5" s="90">
        <v>594507.80000000005</v>
      </c>
      <c r="K5" s="90">
        <v>728733.9</v>
      </c>
      <c r="L5" s="92">
        <v>608155</v>
      </c>
      <c r="M5" s="90">
        <v>633803.41</v>
      </c>
      <c r="N5" s="91">
        <f t="shared" si="0"/>
        <v>7638920.9000000004</v>
      </c>
    </row>
    <row r="6" spans="1:14" x14ac:dyDescent="0.2">
      <c r="A6" s="89" t="s">
        <v>36</v>
      </c>
      <c r="B6" s="90">
        <v>84070.67</v>
      </c>
      <c r="C6" s="90">
        <v>82539.38</v>
      </c>
      <c r="D6" s="90">
        <v>81922.84</v>
      </c>
      <c r="E6" s="90">
        <v>78832.639999999999</v>
      </c>
      <c r="F6" s="90">
        <v>84178.68</v>
      </c>
      <c r="G6" s="90">
        <v>74994.77</v>
      </c>
      <c r="H6" s="90">
        <v>92069.65</v>
      </c>
      <c r="I6" s="90">
        <v>87643.520000000004</v>
      </c>
      <c r="J6" s="90">
        <v>76248.570000000007</v>
      </c>
      <c r="K6" s="90">
        <v>98553.82</v>
      </c>
      <c r="L6" s="90">
        <v>86155.21</v>
      </c>
      <c r="M6" s="90">
        <v>80732.899999999994</v>
      </c>
      <c r="N6" s="91">
        <f t="shared" si="0"/>
        <v>1007942.65</v>
      </c>
    </row>
    <row r="7" spans="1:14" x14ac:dyDescent="0.2">
      <c r="A7" s="89" t="s">
        <v>2</v>
      </c>
      <c r="B7" s="90">
        <v>159863.70000000001</v>
      </c>
      <c r="C7" s="90">
        <v>147889.43</v>
      </c>
      <c r="D7" s="90">
        <v>168558.69</v>
      </c>
      <c r="E7" s="90">
        <v>168666.93</v>
      </c>
      <c r="F7" s="90">
        <v>188267.89</v>
      </c>
      <c r="G7" s="90">
        <v>171325.38</v>
      </c>
      <c r="H7" s="90">
        <v>212571.41</v>
      </c>
      <c r="I7" s="90">
        <v>213708.79</v>
      </c>
      <c r="J7" s="90">
        <v>166798.79999999999</v>
      </c>
      <c r="K7" s="90">
        <v>195457.76</v>
      </c>
      <c r="L7" s="90">
        <v>174362.09</v>
      </c>
      <c r="M7" s="90">
        <v>153073.97</v>
      </c>
      <c r="N7" s="91">
        <f t="shared" si="0"/>
        <v>2120544.8400000003</v>
      </c>
    </row>
    <row r="8" spans="1:14" x14ac:dyDescent="0.2">
      <c r="A8" s="89" t="s">
        <v>21</v>
      </c>
      <c r="B8" s="90">
        <v>7262.85</v>
      </c>
      <c r="C8" s="90">
        <v>7881.79</v>
      </c>
      <c r="D8" s="90">
        <v>6259.88</v>
      </c>
      <c r="E8" s="90">
        <v>7794.84</v>
      </c>
      <c r="F8" s="90">
        <v>8979.4500000000007</v>
      </c>
      <c r="G8" s="90">
        <v>8666.84</v>
      </c>
      <c r="H8" s="90">
        <v>10370.15</v>
      </c>
      <c r="I8" s="90">
        <v>11278</v>
      </c>
      <c r="J8" s="90">
        <v>8068.32</v>
      </c>
      <c r="K8" s="90">
        <v>10734.6</v>
      </c>
      <c r="L8" s="90">
        <v>9592.9599999999991</v>
      </c>
      <c r="M8" s="90">
        <v>9522.34</v>
      </c>
      <c r="N8" s="91">
        <f t="shared" si="0"/>
        <v>106412.01999999999</v>
      </c>
    </row>
    <row r="9" spans="1:14" x14ac:dyDescent="0.2">
      <c r="A9" s="89" t="s">
        <v>17</v>
      </c>
      <c r="B9" s="90">
        <f t="shared" ref="B9:N9" si="1">SUM(B3:B8)</f>
        <v>1101840.4300000002</v>
      </c>
      <c r="C9" s="90">
        <f t="shared" si="1"/>
        <v>1067683.29</v>
      </c>
      <c r="D9" s="90">
        <f t="shared" si="1"/>
        <v>1183554.1599999999</v>
      </c>
      <c r="E9" s="90">
        <f>SUM(E3:E8)</f>
        <v>1168856.4800000002</v>
      </c>
      <c r="F9" s="90">
        <f t="shared" si="1"/>
        <v>1389818.7</v>
      </c>
      <c r="G9" s="90">
        <f t="shared" si="1"/>
        <v>1191915.4400000002</v>
      </c>
      <c r="H9" s="90">
        <f t="shared" si="1"/>
        <v>1377829.9199999997</v>
      </c>
      <c r="I9" s="90">
        <f t="shared" si="1"/>
        <v>1360278.63</v>
      </c>
      <c r="J9" s="90">
        <f t="shared" si="1"/>
        <v>1162256.9500000002</v>
      </c>
      <c r="K9" s="90">
        <f t="shared" si="1"/>
        <v>1407227.4800000002</v>
      </c>
      <c r="L9" s="90">
        <f t="shared" si="1"/>
        <v>1203671.81</v>
      </c>
      <c r="M9" s="90">
        <f t="shared" si="1"/>
        <v>1190590.3500000001</v>
      </c>
      <c r="N9" s="91">
        <f t="shared" si="1"/>
        <v>14805523.640000001</v>
      </c>
    </row>
    <row r="10" spans="1:14" ht="1.5" customHeight="1" x14ac:dyDescent="0.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9.2" x14ac:dyDescent="0.2">
      <c r="A11" s="87" t="s">
        <v>28</v>
      </c>
      <c r="B11" s="94" t="s">
        <v>37</v>
      </c>
      <c r="C11" s="94" t="s">
        <v>38</v>
      </c>
      <c r="D11" s="94" t="s">
        <v>39</v>
      </c>
      <c r="E11" s="94" t="s">
        <v>40</v>
      </c>
      <c r="F11" s="94" t="s">
        <v>41</v>
      </c>
      <c r="G11" s="94" t="s">
        <v>42</v>
      </c>
      <c r="H11" s="94" t="s">
        <v>43</v>
      </c>
      <c r="I11" s="94" t="s">
        <v>44</v>
      </c>
      <c r="J11" s="94" t="s">
        <v>45</v>
      </c>
      <c r="K11" s="94" t="s">
        <v>46</v>
      </c>
      <c r="L11" s="94" t="s">
        <v>47</v>
      </c>
      <c r="M11" s="94" t="s">
        <v>48</v>
      </c>
      <c r="N11" s="21" t="s">
        <v>49</v>
      </c>
    </row>
    <row r="12" spans="1:14" x14ac:dyDescent="0.2">
      <c r="A12" s="89" t="s">
        <v>9</v>
      </c>
      <c r="B12" s="92">
        <v>1430</v>
      </c>
      <c r="C12" s="92">
        <v>1389</v>
      </c>
      <c r="D12" s="92">
        <v>1631</v>
      </c>
      <c r="E12" s="92">
        <v>1541</v>
      </c>
      <c r="F12" s="92">
        <v>1854</v>
      </c>
      <c r="G12" s="92">
        <v>1624</v>
      </c>
      <c r="H12" s="92">
        <v>1706</v>
      </c>
      <c r="I12" s="92">
        <v>1741</v>
      </c>
      <c r="J12" s="92">
        <v>1583</v>
      </c>
      <c r="K12" s="92">
        <v>1826</v>
      </c>
      <c r="L12" s="92">
        <v>1588</v>
      </c>
      <c r="M12" s="92">
        <v>1457</v>
      </c>
      <c r="N12" s="95">
        <f t="shared" ref="N12:N17" si="2">SUM(B12:M12)</f>
        <v>19370</v>
      </c>
    </row>
    <row r="13" spans="1:14" x14ac:dyDescent="0.2">
      <c r="A13" s="89" t="s">
        <v>10</v>
      </c>
      <c r="B13" s="92">
        <v>622</v>
      </c>
      <c r="C13" s="92">
        <v>573</v>
      </c>
      <c r="D13" s="92">
        <v>596</v>
      </c>
      <c r="E13" s="92">
        <v>627</v>
      </c>
      <c r="F13" s="92">
        <v>746</v>
      </c>
      <c r="G13" s="92">
        <v>686</v>
      </c>
      <c r="H13" s="92">
        <v>732</v>
      </c>
      <c r="I13" s="92">
        <v>734</v>
      </c>
      <c r="J13" s="92">
        <v>620</v>
      </c>
      <c r="K13" s="92">
        <v>786</v>
      </c>
      <c r="L13" s="92">
        <v>695</v>
      </c>
      <c r="M13" s="92">
        <v>778</v>
      </c>
      <c r="N13" s="95">
        <f t="shared" si="2"/>
        <v>8195</v>
      </c>
    </row>
    <row r="14" spans="1:14" x14ac:dyDescent="0.2">
      <c r="A14" s="89" t="s">
        <v>1</v>
      </c>
      <c r="B14" s="92">
        <v>2814</v>
      </c>
      <c r="C14" s="92">
        <v>2753</v>
      </c>
      <c r="D14" s="92">
        <v>3048</v>
      </c>
      <c r="E14" s="92">
        <v>3034</v>
      </c>
      <c r="F14" s="92">
        <v>3690</v>
      </c>
      <c r="G14" s="92">
        <v>3045</v>
      </c>
      <c r="H14" s="92">
        <v>3565</v>
      </c>
      <c r="I14" s="92">
        <v>3466</v>
      </c>
      <c r="J14" s="92">
        <v>2966</v>
      </c>
      <c r="K14" s="92">
        <v>3640</v>
      </c>
      <c r="L14" s="86">
        <v>3037</v>
      </c>
      <c r="M14" s="92">
        <v>3153</v>
      </c>
      <c r="N14" s="95">
        <f t="shared" si="2"/>
        <v>38211</v>
      </c>
    </row>
    <row r="15" spans="1:14" x14ac:dyDescent="0.2">
      <c r="A15" s="89" t="s">
        <v>36</v>
      </c>
      <c r="B15" s="92">
        <v>345</v>
      </c>
      <c r="C15" s="92">
        <v>338</v>
      </c>
      <c r="D15" s="92">
        <v>334</v>
      </c>
      <c r="E15" s="92">
        <v>325</v>
      </c>
      <c r="F15" s="92">
        <v>343</v>
      </c>
      <c r="G15" s="92">
        <v>306</v>
      </c>
      <c r="H15" s="92">
        <v>378</v>
      </c>
      <c r="I15" s="92">
        <v>357</v>
      </c>
      <c r="J15" s="92">
        <v>314</v>
      </c>
      <c r="K15" s="92">
        <v>404</v>
      </c>
      <c r="L15" s="92">
        <v>353</v>
      </c>
      <c r="M15" s="92">
        <v>327</v>
      </c>
      <c r="N15" s="95">
        <f t="shared" si="2"/>
        <v>4124</v>
      </c>
    </row>
    <row r="16" spans="1:14" x14ac:dyDescent="0.2">
      <c r="A16" s="89" t="s">
        <v>2</v>
      </c>
      <c r="B16" s="92">
        <v>594</v>
      </c>
      <c r="C16" s="92">
        <v>528</v>
      </c>
      <c r="D16" s="92">
        <v>584</v>
      </c>
      <c r="E16" s="92">
        <v>601</v>
      </c>
      <c r="F16" s="92">
        <v>725</v>
      </c>
      <c r="G16" s="92">
        <v>655</v>
      </c>
      <c r="H16" s="92">
        <v>866</v>
      </c>
      <c r="I16" s="92">
        <v>834</v>
      </c>
      <c r="J16" s="92">
        <v>662</v>
      </c>
      <c r="K16" s="92">
        <v>781</v>
      </c>
      <c r="L16" s="92">
        <v>701</v>
      </c>
      <c r="M16" s="92">
        <v>605</v>
      </c>
      <c r="N16" s="95">
        <f t="shared" si="2"/>
        <v>8136</v>
      </c>
    </row>
    <row r="17" spans="1:14" x14ac:dyDescent="0.2">
      <c r="A17" s="89" t="s">
        <v>21</v>
      </c>
      <c r="B17" s="92">
        <v>86</v>
      </c>
      <c r="C17" s="92">
        <v>92</v>
      </c>
      <c r="D17" s="92">
        <v>72</v>
      </c>
      <c r="E17" s="92">
        <v>90</v>
      </c>
      <c r="F17" s="92">
        <v>104</v>
      </c>
      <c r="G17" s="92">
        <v>102</v>
      </c>
      <c r="H17" s="92">
        <v>119</v>
      </c>
      <c r="I17" s="92">
        <v>129</v>
      </c>
      <c r="J17" s="92">
        <v>95</v>
      </c>
      <c r="K17" s="92">
        <v>123</v>
      </c>
      <c r="L17" s="92">
        <v>112</v>
      </c>
      <c r="M17" s="92">
        <v>110</v>
      </c>
      <c r="N17" s="95">
        <f t="shared" si="2"/>
        <v>1234</v>
      </c>
    </row>
    <row r="18" spans="1:14" x14ac:dyDescent="0.2">
      <c r="A18" s="89" t="s">
        <v>17</v>
      </c>
      <c r="B18" s="92">
        <f t="shared" ref="B18:N18" si="3">SUM(B12:B17)</f>
        <v>5891</v>
      </c>
      <c r="C18" s="92">
        <f t="shared" si="3"/>
        <v>5673</v>
      </c>
      <c r="D18" s="92">
        <f t="shared" si="3"/>
        <v>6265</v>
      </c>
      <c r="E18" s="92">
        <f t="shared" si="3"/>
        <v>6218</v>
      </c>
      <c r="F18" s="92">
        <f t="shared" si="3"/>
        <v>7462</v>
      </c>
      <c r="G18" s="92">
        <f t="shared" si="3"/>
        <v>6418</v>
      </c>
      <c r="H18" s="92">
        <f t="shared" si="3"/>
        <v>7366</v>
      </c>
      <c r="I18" s="92">
        <f t="shared" si="3"/>
        <v>7261</v>
      </c>
      <c r="J18" s="92">
        <f t="shared" si="3"/>
        <v>6240</v>
      </c>
      <c r="K18" s="92">
        <f t="shared" si="3"/>
        <v>7560</v>
      </c>
      <c r="L18" s="92">
        <f t="shared" si="3"/>
        <v>6486</v>
      </c>
      <c r="M18" s="92">
        <f t="shared" si="3"/>
        <v>6430</v>
      </c>
      <c r="N18" s="95">
        <f t="shared" si="3"/>
        <v>79270</v>
      </c>
    </row>
    <row r="19" spans="1:14" ht="19.2" x14ac:dyDescent="0.2">
      <c r="A19" s="85" t="s">
        <v>24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19.2" x14ac:dyDescent="0.2">
      <c r="A20" s="87" t="s">
        <v>5</v>
      </c>
      <c r="B20" s="94" t="s">
        <v>37</v>
      </c>
      <c r="C20" s="94" t="s">
        <v>38</v>
      </c>
      <c r="D20" s="94" t="s">
        <v>39</v>
      </c>
      <c r="E20" s="94" t="s">
        <v>40</v>
      </c>
      <c r="F20" s="94" t="s">
        <v>41</v>
      </c>
      <c r="G20" s="94" t="s">
        <v>42</v>
      </c>
      <c r="H20" s="94" t="s">
        <v>43</v>
      </c>
      <c r="I20" s="94" t="s">
        <v>44</v>
      </c>
      <c r="J20" s="94" t="s">
        <v>45</v>
      </c>
      <c r="K20" s="94" t="s">
        <v>46</v>
      </c>
      <c r="L20" s="94" t="s">
        <v>47</v>
      </c>
      <c r="M20" s="94" t="s">
        <v>48</v>
      </c>
      <c r="N20" s="21" t="s">
        <v>49</v>
      </c>
    </row>
    <row r="21" spans="1:14" x14ac:dyDescent="0.2">
      <c r="A21" s="89" t="s">
        <v>9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7">
        <f t="shared" ref="N21:N26" si="4">SUM(B21:M21)</f>
        <v>0</v>
      </c>
    </row>
    <row r="22" spans="1:14" x14ac:dyDescent="0.2">
      <c r="A22" s="89" t="s">
        <v>10</v>
      </c>
      <c r="B22" s="90">
        <v>0</v>
      </c>
      <c r="C22" s="90">
        <v>0</v>
      </c>
      <c r="D22" s="90">
        <v>517.5</v>
      </c>
      <c r="E22" s="90">
        <v>1293.75</v>
      </c>
      <c r="F22" s="90">
        <v>258.75</v>
      </c>
      <c r="G22" s="90">
        <v>517.5</v>
      </c>
      <c r="H22" s="90">
        <v>520</v>
      </c>
      <c r="I22" s="90">
        <v>1560</v>
      </c>
      <c r="J22" s="90">
        <v>3120</v>
      </c>
      <c r="K22" s="90">
        <v>260</v>
      </c>
      <c r="L22" s="90">
        <v>1300</v>
      </c>
      <c r="M22" s="90">
        <v>0</v>
      </c>
      <c r="N22" s="91">
        <f>SUM(B22:M22)</f>
        <v>9347.5</v>
      </c>
    </row>
    <row r="23" spans="1:14" x14ac:dyDescent="0.2">
      <c r="A23" s="89" t="s">
        <v>1</v>
      </c>
      <c r="B23" s="90">
        <v>75023</v>
      </c>
      <c r="C23" s="90">
        <v>70645</v>
      </c>
      <c r="D23" s="90">
        <v>69053</v>
      </c>
      <c r="E23" s="90">
        <v>66665</v>
      </c>
      <c r="F23" s="90">
        <v>71043</v>
      </c>
      <c r="G23" s="90">
        <v>69650</v>
      </c>
      <c r="H23" s="90">
        <v>76988.45</v>
      </c>
      <c r="I23" s="90">
        <v>74788.759999999995</v>
      </c>
      <c r="J23" s="90">
        <v>71789.23</v>
      </c>
      <c r="K23" s="90">
        <v>79788.03</v>
      </c>
      <c r="L23" s="90">
        <v>79388.09</v>
      </c>
      <c r="M23" s="90">
        <v>71989.2</v>
      </c>
      <c r="N23" s="91">
        <f t="shared" si="4"/>
        <v>876810.75999999989</v>
      </c>
    </row>
    <row r="24" spans="1:14" x14ac:dyDescent="0.2">
      <c r="A24" s="89" t="s">
        <v>36</v>
      </c>
      <c r="B24" s="90">
        <v>0</v>
      </c>
      <c r="C24" s="90">
        <v>0</v>
      </c>
      <c r="D24" s="90">
        <v>507.56</v>
      </c>
      <c r="E24" s="90">
        <v>0</v>
      </c>
      <c r="F24" s="90">
        <v>507.56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1">
        <f t="shared" si="4"/>
        <v>1015.12</v>
      </c>
    </row>
    <row r="25" spans="1:14" x14ac:dyDescent="0.2">
      <c r="A25" s="89" t="s">
        <v>2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7">
        <f t="shared" si="4"/>
        <v>0</v>
      </c>
    </row>
    <row r="26" spans="1:14" x14ac:dyDescent="0.2">
      <c r="A26" s="89" t="s">
        <v>21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7">
        <f t="shared" si="4"/>
        <v>0</v>
      </c>
    </row>
    <row r="27" spans="1:14" ht="13.5" customHeight="1" x14ac:dyDescent="0.2">
      <c r="A27" s="89" t="s">
        <v>17</v>
      </c>
      <c r="B27" s="90">
        <f t="shared" ref="B27:N27" si="5">SUM(B21:B26)</f>
        <v>75023</v>
      </c>
      <c r="C27" s="90">
        <f t="shared" si="5"/>
        <v>70645</v>
      </c>
      <c r="D27" s="90">
        <f t="shared" si="5"/>
        <v>70078.06</v>
      </c>
      <c r="E27" s="90">
        <f t="shared" si="5"/>
        <v>67958.75</v>
      </c>
      <c r="F27" s="90">
        <f t="shared" si="5"/>
        <v>71809.31</v>
      </c>
      <c r="G27" s="90">
        <f t="shared" si="5"/>
        <v>70167.5</v>
      </c>
      <c r="H27" s="90">
        <f t="shared" si="5"/>
        <v>77508.45</v>
      </c>
      <c r="I27" s="90">
        <f t="shared" si="5"/>
        <v>76348.759999999995</v>
      </c>
      <c r="J27" s="90">
        <f t="shared" si="5"/>
        <v>74909.23</v>
      </c>
      <c r="K27" s="90">
        <f t="shared" si="5"/>
        <v>80048.03</v>
      </c>
      <c r="L27" s="90">
        <f t="shared" si="5"/>
        <v>80688.09</v>
      </c>
      <c r="M27" s="90">
        <f t="shared" si="5"/>
        <v>71989.2</v>
      </c>
      <c r="N27" s="91">
        <f t="shared" si="5"/>
        <v>887173.37999999989</v>
      </c>
    </row>
    <row r="28" spans="1:14" ht="1.5" customHeight="1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9.2" x14ac:dyDescent="0.2">
      <c r="A29" s="87" t="s">
        <v>28</v>
      </c>
      <c r="B29" s="94" t="s">
        <v>37</v>
      </c>
      <c r="C29" s="94" t="s">
        <v>38</v>
      </c>
      <c r="D29" s="94" t="s">
        <v>39</v>
      </c>
      <c r="E29" s="94" t="s">
        <v>40</v>
      </c>
      <c r="F29" s="94" t="s">
        <v>41</v>
      </c>
      <c r="G29" s="94" t="s">
        <v>42</v>
      </c>
      <c r="H29" s="94" t="s">
        <v>43</v>
      </c>
      <c r="I29" s="94" t="s">
        <v>44</v>
      </c>
      <c r="J29" s="94" t="s">
        <v>45</v>
      </c>
      <c r="K29" s="94" t="s">
        <v>46</v>
      </c>
      <c r="L29" s="94" t="s">
        <v>47</v>
      </c>
      <c r="M29" s="94" t="s">
        <v>48</v>
      </c>
      <c r="N29" s="21" t="s">
        <v>49</v>
      </c>
    </row>
    <row r="30" spans="1:14" x14ac:dyDescent="0.2">
      <c r="A30" s="89" t="s">
        <v>9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100">
        <f t="shared" ref="N30:N35" si="6">SUM(B30:M30)</f>
        <v>0</v>
      </c>
    </row>
    <row r="31" spans="1:14" x14ac:dyDescent="0.2">
      <c r="A31" s="89" t="s">
        <v>10</v>
      </c>
      <c r="B31" s="92">
        <v>0</v>
      </c>
      <c r="C31" s="92">
        <v>0</v>
      </c>
      <c r="D31" s="92">
        <v>2</v>
      </c>
      <c r="E31" s="92">
        <v>5</v>
      </c>
      <c r="F31" s="92">
        <v>1</v>
      </c>
      <c r="G31" s="92">
        <v>2</v>
      </c>
      <c r="H31" s="92">
        <v>2</v>
      </c>
      <c r="I31" s="92">
        <v>6</v>
      </c>
      <c r="J31" s="92">
        <v>12</v>
      </c>
      <c r="K31" s="92">
        <v>1</v>
      </c>
      <c r="L31" s="92">
        <v>5</v>
      </c>
      <c r="M31" s="92">
        <v>0</v>
      </c>
      <c r="N31" s="95">
        <f t="shared" si="6"/>
        <v>36</v>
      </c>
    </row>
    <row r="32" spans="1:14" x14ac:dyDescent="0.2">
      <c r="A32" s="89" t="s">
        <v>1</v>
      </c>
      <c r="B32" s="92">
        <v>373</v>
      </c>
      <c r="C32" s="92">
        <v>354</v>
      </c>
      <c r="D32" s="92">
        <v>346</v>
      </c>
      <c r="E32" s="92">
        <v>335</v>
      </c>
      <c r="F32" s="92">
        <v>355</v>
      </c>
      <c r="G32" s="92">
        <v>348</v>
      </c>
      <c r="H32" s="92">
        <v>381</v>
      </c>
      <c r="I32" s="92">
        <v>370</v>
      </c>
      <c r="J32" s="92">
        <v>357</v>
      </c>
      <c r="K32" s="92">
        <v>396</v>
      </c>
      <c r="L32" s="92">
        <v>397</v>
      </c>
      <c r="M32" s="92">
        <v>359</v>
      </c>
      <c r="N32" s="95">
        <f t="shared" si="6"/>
        <v>4371</v>
      </c>
    </row>
    <row r="33" spans="1:14" x14ac:dyDescent="0.2">
      <c r="A33" s="89" t="s">
        <v>36</v>
      </c>
      <c r="B33" s="92">
        <v>0</v>
      </c>
      <c r="C33" s="101">
        <v>0</v>
      </c>
      <c r="D33" s="92">
        <v>1</v>
      </c>
      <c r="E33" s="92">
        <v>0</v>
      </c>
      <c r="F33" s="92">
        <v>1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5">
        <f t="shared" si="6"/>
        <v>2</v>
      </c>
    </row>
    <row r="34" spans="1:14" x14ac:dyDescent="0.2">
      <c r="A34" s="89" t="s">
        <v>2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3">
        <f t="shared" si="6"/>
        <v>0</v>
      </c>
    </row>
    <row r="35" spans="1:14" x14ac:dyDescent="0.2">
      <c r="A35" s="89" t="s">
        <v>21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5">
        <f t="shared" si="6"/>
        <v>0</v>
      </c>
    </row>
    <row r="36" spans="1:14" x14ac:dyDescent="0.2">
      <c r="A36" s="89" t="s">
        <v>17</v>
      </c>
      <c r="B36" s="92">
        <f t="shared" ref="B36:N36" si="7">SUM(B30:B35)</f>
        <v>373</v>
      </c>
      <c r="C36" s="92">
        <f t="shared" si="7"/>
        <v>354</v>
      </c>
      <c r="D36" s="92">
        <f t="shared" si="7"/>
        <v>349</v>
      </c>
      <c r="E36" s="92">
        <f t="shared" si="7"/>
        <v>340</v>
      </c>
      <c r="F36" s="92">
        <f t="shared" si="7"/>
        <v>357</v>
      </c>
      <c r="G36" s="92">
        <f t="shared" si="7"/>
        <v>350</v>
      </c>
      <c r="H36" s="92">
        <f t="shared" si="7"/>
        <v>383</v>
      </c>
      <c r="I36" s="92">
        <f t="shared" si="7"/>
        <v>376</v>
      </c>
      <c r="J36" s="92">
        <f t="shared" si="7"/>
        <v>369</v>
      </c>
      <c r="K36" s="92">
        <f t="shared" si="7"/>
        <v>397</v>
      </c>
      <c r="L36" s="92">
        <f t="shared" si="7"/>
        <v>402</v>
      </c>
      <c r="M36" s="92">
        <f t="shared" si="7"/>
        <v>359</v>
      </c>
      <c r="N36" s="95">
        <f t="shared" si="7"/>
        <v>4409</v>
      </c>
    </row>
    <row r="37" spans="1:14" ht="28.8" x14ac:dyDescent="0.2">
      <c r="A37" s="104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19.2" x14ac:dyDescent="0.2">
      <c r="A38" s="87" t="s">
        <v>5</v>
      </c>
      <c r="B38" s="94" t="s">
        <v>37</v>
      </c>
      <c r="C38" s="94" t="s">
        <v>38</v>
      </c>
      <c r="D38" s="94" t="s">
        <v>39</v>
      </c>
      <c r="E38" s="94" t="s">
        <v>40</v>
      </c>
      <c r="F38" s="94" t="s">
        <v>41</v>
      </c>
      <c r="G38" s="94" t="s">
        <v>42</v>
      </c>
      <c r="H38" s="94" t="s">
        <v>43</v>
      </c>
      <c r="I38" s="94" t="s">
        <v>44</v>
      </c>
      <c r="J38" s="94" t="s">
        <v>45</v>
      </c>
      <c r="K38" s="94" t="s">
        <v>46</v>
      </c>
      <c r="L38" s="94" t="s">
        <v>47</v>
      </c>
      <c r="M38" s="94" t="s">
        <v>48</v>
      </c>
      <c r="N38" s="21" t="s">
        <v>49</v>
      </c>
    </row>
    <row r="39" spans="1:14" x14ac:dyDescent="0.2">
      <c r="A39" s="89" t="s">
        <v>9</v>
      </c>
      <c r="B39" s="105">
        <v>148274.1</v>
      </c>
      <c r="C39" s="105">
        <v>150023.25</v>
      </c>
      <c r="D39" s="105">
        <v>162940.04999999999</v>
      </c>
      <c r="E39" s="105">
        <v>152714.25</v>
      </c>
      <c r="F39" s="105">
        <v>195904.8</v>
      </c>
      <c r="G39" s="105">
        <v>159441.75</v>
      </c>
      <c r="H39" s="105">
        <v>180221.6</v>
      </c>
      <c r="I39" s="105">
        <v>177382.39999999999</v>
      </c>
      <c r="J39" s="105">
        <v>153992.79999999999</v>
      </c>
      <c r="K39" s="105">
        <v>177517.6</v>
      </c>
      <c r="L39" s="105">
        <v>151153.60000000001</v>
      </c>
      <c r="M39" s="105">
        <v>145475.20000000001</v>
      </c>
      <c r="N39" s="106">
        <f t="shared" ref="N39:N44" si="8">SUM(B39:M39)</f>
        <v>1955041.4000000001</v>
      </c>
    </row>
    <row r="40" spans="1:14" x14ac:dyDescent="0.2">
      <c r="A40" s="89" t="s">
        <v>10</v>
      </c>
      <c r="B40" s="105">
        <v>62731.35</v>
      </c>
      <c r="C40" s="105">
        <v>51346.35</v>
      </c>
      <c r="D40" s="105">
        <v>56371.29</v>
      </c>
      <c r="E40" s="105">
        <v>50549.4</v>
      </c>
      <c r="F40" s="105">
        <v>57152.7</v>
      </c>
      <c r="G40" s="105">
        <v>51356.71</v>
      </c>
      <c r="H40" s="105">
        <v>53430</v>
      </c>
      <c r="I40" s="105">
        <v>49665.2</v>
      </c>
      <c r="J40" s="105">
        <v>42478.8</v>
      </c>
      <c r="K40" s="105">
        <v>49192</v>
      </c>
      <c r="L40" s="105">
        <v>40747.199999999997</v>
      </c>
      <c r="M40" s="105">
        <v>40731.599999999999</v>
      </c>
      <c r="N40" s="106">
        <f t="shared" si="8"/>
        <v>605752.6</v>
      </c>
    </row>
    <row r="41" spans="1:14" x14ac:dyDescent="0.2">
      <c r="A41" s="89" t="s">
        <v>1</v>
      </c>
      <c r="B41" s="105">
        <v>317375</v>
      </c>
      <c r="C41" s="105">
        <v>303527</v>
      </c>
      <c r="D41" s="105">
        <v>321691</v>
      </c>
      <c r="E41" s="105">
        <v>316944</v>
      </c>
      <c r="F41" s="105">
        <v>386370</v>
      </c>
      <c r="G41" s="105">
        <v>325618</v>
      </c>
      <c r="H41" s="105">
        <v>370117.4</v>
      </c>
      <c r="I41" s="105">
        <v>367392.8</v>
      </c>
      <c r="J41" s="105">
        <v>323044.49</v>
      </c>
      <c r="K41" s="105">
        <v>373599.95</v>
      </c>
      <c r="L41" s="105">
        <v>331730.49</v>
      </c>
      <c r="M41" s="105">
        <v>336034.67</v>
      </c>
      <c r="N41" s="106">
        <f t="shared" si="8"/>
        <v>4073444.8</v>
      </c>
    </row>
    <row r="42" spans="1:14" x14ac:dyDescent="0.2">
      <c r="A42" s="89" t="s">
        <v>36</v>
      </c>
      <c r="B42" s="105">
        <v>2817</v>
      </c>
      <c r="C42" s="105">
        <v>2698.1</v>
      </c>
      <c r="D42" s="105">
        <v>2212.23</v>
      </c>
      <c r="E42" s="105">
        <v>2253.6</v>
      </c>
      <c r="F42" s="105">
        <v>2698.1</v>
      </c>
      <c r="G42" s="105">
        <v>1802.88</v>
      </c>
      <c r="H42" s="105">
        <v>2377.62</v>
      </c>
      <c r="I42" s="105">
        <v>1811.52</v>
      </c>
      <c r="J42" s="105">
        <v>1924.74</v>
      </c>
      <c r="K42" s="105">
        <v>2377.62</v>
      </c>
      <c r="L42" s="105">
        <v>2151.1799999999998</v>
      </c>
      <c r="M42" s="105">
        <v>1811.52</v>
      </c>
      <c r="N42" s="106">
        <f t="shared" si="8"/>
        <v>26936.11</v>
      </c>
    </row>
    <row r="43" spans="1:14" x14ac:dyDescent="0.2">
      <c r="A43" s="89" t="s">
        <v>2</v>
      </c>
      <c r="B43" s="105">
        <v>189175.63</v>
      </c>
      <c r="C43" s="105">
        <v>186743.33</v>
      </c>
      <c r="D43" s="105">
        <v>193108.68</v>
      </c>
      <c r="E43" s="105">
        <v>190133.01</v>
      </c>
      <c r="F43" s="105">
        <v>219087.69</v>
      </c>
      <c r="G43" s="105">
        <v>201337.1</v>
      </c>
      <c r="H43" s="105">
        <v>231218</v>
      </c>
      <c r="I43" s="105">
        <v>220766</v>
      </c>
      <c r="J43" s="105">
        <v>197392</v>
      </c>
      <c r="K43" s="105">
        <v>218296</v>
      </c>
      <c r="L43" s="105">
        <v>186498</v>
      </c>
      <c r="M43" s="105">
        <v>183404</v>
      </c>
      <c r="N43" s="106">
        <f t="shared" si="8"/>
        <v>2417159.44</v>
      </c>
    </row>
    <row r="44" spans="1:14" x14ac:dyDescent="0.2">
      <c r="A44" s="89" t="s">
        <v>21</v>
      </c>
      <c r="B44" s="105">
        <v>8849.58</v>
      </c>
      <c r="C44" s="105">
        <v>7472.47</v>
      </c>
      <c r="D44" s="105">
        <v>7398.97</v>
      </c>
      <c r="E44" s="105">
        <v>7550.61</v>
      </c>
      <c r="F44" s="105">
        <v>7969.28</v>
      </c>
      <c r="G44" s="105">
        <v>7976</v>
      </c>
      <c r="H44" s="105">
        <v>10013.120000000001</v>
      </c>
      <c r="I44" s="105">
        <v>13867.36</v>
      </c>
      <c r="J44" s="105">
        <v>10174.32</v>
      </c>
      <c r="K44" s="105">
        <v>12212.72</v>
      </c>
      <c r="L44" s="105">
        <v>11220.56</v>
      </c>
      <c r="M44" s="105">
        <v>14207.44</v>
      </c>
      <c r="N44" s="106">
        <f t="shared" si="8"/>
        <v>118912.43000000002</v>
      </c>
    </row>
    <row r="45" spans="1:14" x14ac:dyDescent="0.2">
      <c r="A45" s="89" t="s">
        <v>17</v>
      </c>
      <c r="B45" s="105">
        <f t="shared" ref="B45:N45" si="9">SUM(B39:B44)</f>
        <v>729222.65999999992</v>
      </c>
      <c r="C45" s="105">
        <f t="shared" si="9"/>
        <v>701810.49999999988</v>
      </c>
      <c r="D45" s="105">
        <f t="shared" si="9"/>
        <v>743722.22</v>
      </c>
      <c r="E45" s="105">
        <f t="shared" si="9"/>
        <v>720144.87</v>
      </c>
      <c r="F45" s="105">
        <f t="shared" si="9"/>
        <v>869182.57000000007</v>
      </c>
      <c r="G45" s="105">
        <f t="shared" si="9"/>
        <v>747532.44</v>
      </c>
      <c r="H45" s="105">
        <f t="shared" si="9"/>
        <v>847377.74</v>
      </c>
      <c r="I45" s="105">
        <f t="shared" si="9"/>
        <v>830885.27999999991</v>
      </c>
      <c r="J45" s="105">
        <f t="shared" si="9"/>
        <v>729007.14999999991</v>
      </c>
      <c r="K45" s="105">
        <f t="shared" si="9"/>
        <v>833195.89</v>
      </c>
      <c r="L45" s="105">
        <f t="shared" si="9"/>
        <v>723501.03</v>
      </c>
      <c r="M45" s="105">
        <f t="shared" si="9"/>
        <v>721664.42999999993</v>
      </c>
      <c r="N45" s="106">
        <f t="shared" si="9"/>
        <v>9197246.7799999993</v>
      </c>
    </row>
    <row r="46" spans="1:14" ht="1.5" customHeight="1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ht="19.2" x14ac:dyDescent="0.2">
      <c r="A47" s="89" t="s">
        <v>28</v>
      </c>
      <c r="B47" s="94" t="s">
        <v>37</v>
      </c>
      <c r="C47" s="94" t="s">
        <v>38</v>
      </c>
      <c r="D47" s="94" t="s">
        <v>39</v>
      </c>
      <c r="E47" s="94" t="s">
        <v>40</v>
      </c>
      <c r="F47" s="94" t="s">
        <v>41</v>
      </c>
      <c r="G47" s="94" t="s">
        <v>42</v>
      </c>
      <c r="H47" s="94" t="s">
        <v>43</v>
      </c>
      <c r="I47" s="94" t="s">
        <v>44</v>
      </c>
      <c r="J47" s="94" t="s">
        <v>45</v>
      </c>
      <c r="K47" s="94" t="s">
        <v>46</v>
      </c>
      <c r="L47" s="94" t="s">
        <v>47</v>
      </c>
      <c r="M47" s="94" t="s">
        <v>48</v>
      </c>
      <c r="N47" s="21" t="s">
        <v>49</v>
      </c>
    </row>
    <row r="48" spans="1:14" x14ac:dyDescent="0.2">
      <c r="A48" s="89" t="s">
        <v>9</v>
      </c>
      <c r="B48" s="92">
        <v>1098</v>
      </c>
      <c r="C48" s="92">
        <v>1104</v>
      </c>
      <c r="D48" s="92">
        <v>1203</v>
      </c>
      <c r="E48" s="92">
        <v>1123</v>
      </c>
      <c r="F48" s="92">
        <v>1445</v>
      </c>
      <c r="G48" s="92">
        <v>1182</v>
      </c>
      <c r="H48" s="92">
        <v>1330</v>
      </c>
      <c r="I48" s="92">
        <v>1295</v>
      </c>
      <c r="J48" s="92">
        <v>1133</v>
      </c>
      <c r="K48" s="92">
        <v>1293</v>
      </c>
      <c r="L48" s="92">
        <v>1109</v>
      </c>
      <c r="M48" s="92">
        <v>1067</v>
      </c>
      <c r="N48" s="95">
        <f t="shared" ref="N48:N53" si="10">SUM(B48:M48)</f>
        <v>14382</v>
      </c>
    </row>
    <row r="49" spans="1:14" x14ac:dyDescent="0.2">
      <c r="A49" s="89" t="s">
        <v>10</v>
      </c>
      <c r="B49" s="92">
        <v>548</v>
      </c>
      <c r="C49" s="92">
        <v>442</v>
      </c>
      <c r="D49" s="92">
        <v>484</v>
      </c>
      <c r="E49" s="92">
        <v>439</v>
      </c>
      <c r="F49" s="92">
        <v>499</v>
      </c>
      <c r="G49" s="92">
        <v>441</v>
      </c>
      <c r="H49" s="92">
        <v>456</v>
      </c>
      <c r="I49" s="92">
        <v>424</v>
      </c>
      <c r="J49" s="92">
        <v>355</v>
      </c>
      <c r="K49" s="92">
        <v>419</v>
      </c>
      <c r="L49" s="92">
        <v>344</v>
      </c>
      <c r="M49" s="92">
        <v>347</v>
      </c>
      <c r="N49" s="95">
        <f t="shared" si="10"/>
        <v>5198</v>
      </c>
    </row>
    <row r="50" spans="1:14" x14ac:dyDescent="0.2">
      <c r="A50" s="89" t="s">
        <v>1</v>
      </c>
      <c r="B50" s="92">
        <v>2529</v>
      </c>
      <c r="C50" s="92">
        <v>2404</v>
      </c>
      <c r="D50" s="92">
        <v>2588</v>
      </c>
      <c r="E50" s="92">
        <v>2563</v>
      </c>
      <c r="F50" s="92">
        <v>3205</v>
      </c>
      <c r="G50" s="92">
        <v>2624</v>
      </c>
      <c r="H50" s="92">
        <v>3022</v>
      </c>
      <c r="I50" s="92">
        <v>2981</v>
      </c>
      <c r="J50" s="92">
        <v>2598</v>
      </c>
      <c r="K50" s="92">
        <v>3038</v>
      </c>
      <c r="L50" s="92">
        <v>2608</v>
      </c>
      <c r="M50" s="92">
        <v>2742</v>
      </c>
      <c r="N50" s="95">
        <f t="shared" si="10"/>
        <v>32902</v>
      </c>
    </row>
    <row r="51" spans="1:14" x14ac:dyDescent="0.2">
      <c r="A51" s="89" t="s">
        <v>36</v>
      </c>
      <c r="B51" s="92">
        <v>25</v>
      </c>
      <c r="C51" s="92">
        <v>21</v>
      </c>
      <c r="D51" s="92">
        <v>15</v>
      </c>
      <c r="E51" s="92">
        <v>20</v>
      </c>
      <c r="F51" s="92">
        <v>21</v>
      </c>
      <c r="G51" s="92">
        <v>16</v>
      </c>
      <c r="H51" s="92">
        <v>21</v>
      </c>
      <c r="I51" s="92">
        <v>15</v>
      </c>
      <c r="J51" s="92">
        <v>17</v>
      </c>
      <c r="K51" s="92">
        <v>20</v>
      </c>
      <c r="L51" s="92">
        <v>19</v>
      </c>
      <c r="M51" s="92">
        <v>15</v>
      </c>
      <c r="N51" s="95">
        <f t="shared" si="10"/>
        <v>225</v>
      </c>
    </row>
    <row r="52" spans="1:14" x14ac:dyDescent="0.2">
      <c r="A52" s="89" t="s">
        <v>2</v>
      </c>
      <c r="B52" s="92">
        <v>700</v>
      </c>
      <c r="C52" s="92">
        <v>690</v>
      </c>
      <c r="D52" s="92">
        <v>709</v>
      </c>
      <c r="E52" s="92">
        <v>698</v>
      </c>
      <c r="F52" s="92">
        <v>808</v>
      </c>
      <c r="G52" s="92">
        <v>742</v>
      </c>
      <c r="H52" s="92">
        <v>848</v>
      </c>
      <c r="I52" s="92">
        <v>812</v>
      </c>
      <c r="J52" s="92">
        <v>717</v>
      </c>
      <c r="K52" s="92">
        <v>793</v>
      </c>
      <c r="L52" s="92">
        <v>676</v>
      </c>
      <c r="M52" s="92">
        <v>661</v>
      </c>
      <c r="N52" s="95">
        <f t="shared" si="10"/>
        <v>8854</v>
      </c>
    </row>
    <row r="53" spans="1:14" x14ac:dyDescent="0.2">
      <c r="A53" s="89" t="s">
        <v>21</v>
      </c>
      <c r="B53" s="92">
        <v>70</v>
      </c>
      <c r="C53" s="92">
        <v>62</v>
      </c>
      <c r="D53" s="92">
        <v>56</v>
      </c>
      <c r="E53" s="92">
        <v>59</v>
      </c>
      <c r="F53" s="92">
        <v>64</v>
      </c>
      <c r="G53" s="92">
        <v>67</v>
      </c>
      <c r="H53" s="92">
        <v>81</v>
      </c>
      <c r="I53" s="92">
        <v>111</v>
      </c>
      <c r="J53" s="92">
        <v>81</v>
      </c>
      <c r="K53" s="92">
        <v>99</v>
      </c>
      <c r="L53" s="92">
        <v>88</v>
      </c>
      <c r="M53" s="92">
        <v>116</v>
      </c>
      <c r="N53" s="95">
        <f t="shared" si="10"/>
        <v>954</v>
      </c>
    </row>
    <row r="54" spans="1:14" x14ac:dyDescent="0.2">
      <c r="A54" s="89" t="s">
        <v>17</v>
      </c>
      <c r="B54" s="92">
        <f>SUM(B48:B53)</f>
        <v>4970</v>
      </c>
      <c r="C54" s="92">
        <f>SUM(C48:C53)</f>
        <v>4723</v>
      </c>
      <c r="D54" s="92">
        <f>SUM(D48:D53)</f>
        <v>5055</v>
      </c>
      <c r="E54" s="92">
        <f>SUM(E48:E53)</f>
        <v>4902</v>
      </c>
      <c r="F54" s="92">
        <f>SUM(F49:F53)</f>
        <v>4597</v>
      </c>
      <c r="G54" s="92">
        <f t="shared" ref="G54:N54" si="11">SUM(G48:G53)</f>
        <v>5072</v>
      </c>
      <c r="H54" s="92">
        <f t="shared" si="11"/>
        <v>5758</v>
      </c>
      <c r="I54" s="92">
        <f t="shared" si="11"/>
        <v>5638</v>
      </c>
      <c r="J54" s="92">
        <f t="shared" si="11"/>
        <v>4901</v>
      </c>
      <c r="K54" s="92">
        <f t="shared" si="11"/>
        <v>5662</v>
      </c>
      <c r="L54" s="92">
        <f t="shared" si="11"/>
        <v>4844</v>
      </c>
      <c r="M54" s="92">
        <f t="shared" si="11"/>
        <v>4948</v>
      </c>
      <c r="N54" s="95">
        <f t="shared" si="11"/>
        <v>62515</v>
      </c>
    </row>
    <row r="55" spans="1:14" ht="4.5" customHeight="1" x14ac:dyDescent="0.2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5"/>
    </row>
    <row r="56" spans="1:14" ht="28.8" x14ac:dyDescent="0.2">
      <c r="A56" s="107" t="s">
        <v>26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1:14" ht="19.2" x14ac:dyDescent="0.2">
      <c r="A57" s="87" t="s">
        <v>6</v>
      </c>
      <c r="B57" s="94" t="s">
        <v>37</v>
      </c>
      <c r="C57" s="94" t="s">
        <v>38</v>
      </c>
      <c r="D57" s="94" t="s">
        <v>39</v>
      </c>
      <c r="E57" s="94" t="s">
        <v>40</v>
      </c>
      <c r="F57" s="94" t="s">
        <v>41</v>
      </c>
      <c r="G57" s="94" t="s">
        <v>42</v>
      </c>
      <c r="H57" s="94" t="s">
        <v>43</v>
      </c>
      <c r="I57" s="94" t="s">
        <v>44</v>
      </c>
      <c r="J57" s="94" t="s">
        <v>45</v>
      </c>
      <c r="K57" s="94" t="s">
        <v>46</v>
      </c>
      <c r="L57" s="94" t="s">
        <v>47</v>
      </c>
      <c r="M57" s="94" t="s">
        <v>48</v>
      </c>
      <c r="N57" s="21" t="s">
        <v>49</v>
      </c>
    </row>
    <row r="58" spans="1:14" x14ac:dyDescent="0.2">
      <c r="A58" s="89" t="s">
        <v>9</v>
      </c>
      <c r="B58" s="105">
        <f>B3+B21+B39</f>
        <v>376777.97</v>
      </c>
      <c r="C58" s="105">
        <f t="shared" ref="C58:M58" si="12">C3+C21+C39</f>
        <v>374077.86</v>
      </c>
      <c r="D58" s="105">
        <f t="shared" si="12"/>
        <v>423668.74</v>
      </c>
      <c r="E58" s="105">
        <f t="shared" si="12"/>
        <v>398373.18</v>
      </c>
      <c r="F58" s="105">
        <f t="shared" si="12"/>
        <v>492228.58</v>
      </c>
      <c r="G58" s="105">
        <f t="shared" ref="G58" si="13">G3+G21+G39</f>
        <v>420362.1</v>
      </c>
      <c r="H58" s="105">
        <f t="shared" si="12"/>
        <v>455702</v>
      </c>
      <c r="I58" s="105">
        <f t="shared" si="12"/>
        <v>457787.19999999995</v>
      </c>
      <c r="J58" s="105">
        <f t="shared" si="12"/>
        <v>409110</v>
      </c>
      <c r="K58" s="105">
        <f t="shared" si="12"/>
        <v>473007.6</v>
      </c>
      <c r="L58" s="105">
        <f t="shared" si="12"/>
        <v>407317.20999999996</v>
      </c>
      <c r="M58" s="105">
        <f t="shared" si="12"/>
        <v>381468.01</v>
      </c>
      <c r="N58" s="106">
        <f t="shared" ref="N58:N63" si="14">SUM(B58:M58)</f>
        <v>5069880.4499999993</v>
      </c>
    </row>
    <row r="59" spans="1:14" x14ac:dyDescent="0.2">
      <c r="A59" s="89" t="s">
        <v>10</v>
      </c>
      <c r="B59" s="105">
        <f t="shared" ref="B59:M59" si="15">B4+B22+B40</f>
        <v>124146.69</v>
      </c>
      <c r="C59" s="105">
        <f t="shared" si="15"/>
        <v>108128.43</v>
      </c>
      <c r="D59" s="105">
        <f t="shared" si="15"/>
        <v>116726.85</v>
      </c>
      <c r="E59" s="105">
        <f t="shared" si="15"/>
        <v>114244.29000000001</v>
      </c>
      <c r="F59" s="105">
        <f t="shared" si="15"/>
        <v>131839.34999999998</v>
      </c>
      <c r="G59" s="105">
        <f t="shared" ref="G59" si="16">G4+G22+G40</f>
        <v>120387.31</v>
      </c>
      <c r="H59" s="105">
        <f t="shared" si="15"/>
        <v>127650.64</v>
      </c>
      <c r="I59" s="105">
        <f t="shared" si="15"/>
        <v>124529.59999999999</v>
      </c>
      <c r="J59" s="105">
        <f t="shared" si="15"/>
        <v>107115.06</v>
      </c>
      <c r="K59" s="105">
        <f t="shared" si="15"/>
        <v>127709.4</v>
      </c>
      <c r="L59" s="105">
        <f t="shared" si="15"/>
        <v>111290.14</v>
      </c>
      <c r="M59" s="105">
        <f t="shared" si="15"/>
        <v>118196.51999999999</v>
      </c>
      <c r="N59" s="106">
        <f t="shared" si="14"/>
        <v>1431964.2799999998</v>
      </c>
    </row>
    <row r="60" spans="1:14" x14ac:dyDescent="0.2">
      <c r="A60" s="89" t="s">
        <v>1</v>
      </c>
      <c r="B60" s="105">
        <f>B5+B23+B41</f>
        <v>953122</v>
      </c>
      <c r="C60" s="105">
        <f>C5+C41+C23</f>
        <v>922708</v>
      </c>
      <c r="D60" s="105">
        <f t="shared" ref="D60:M60" si="17">D5+D23+D41</f>
        <v>996990</v>
      </c>
      <c r="E60" s="105">
        <f t="shared" si="17"/>
        <v>989111</v>
      </c>
      <c r="F60" s="105">
        <f t="shared" si="17"/>
        <v>1195054</v>
      </c>
      <c r="G60" s="105">
        <f t="shared" ref="G60" si="18">G5+G23+G41</f>
        <v>1002763</v>
      </c>
      <c r="H60" s="105">
        <f t="shared" si="17"/>
        <v>1160743.52</v>
      </c>
      <c r="I60" s="105">
        <f t="shared" si="17"/>
        <v>1136120.68</v>
      </c>
      <c r="J60" s="105">
        <f t="shared" si="17"/>
        <v>989341.52</v>
      </c>
      <c r="K60" s="105">
        <f t="shared" si="17"/>
        <v>1182121.8800000001</v>
      </c>
      <c r="L60" s="105">
        <f>L5+L23+L41</f>
        <v>1019273.58</v>
      </c>
      <c r="M60" s="105">
        <f t="shared" si="17"/>
        <v>1041827.28</v>
      </c>
      <c r="N60" s="106">
        <f t="shared" si="14"/>
        <v>12589176.459999999</v>
      </c>
    </row>
    <row r="61" spans="1:14" x14ac:dyDescent="0.2">
      <c r="A61" s="89" t="s">
        <v>36</v>
      </c>
      <c r="B61" s="105">
        <f>B6+B24+B42</f>
        <v>86887.67</v>
      </c>
      <c r="C61" s="105">
        <f t="shared" ref="C61:D63" si="19">C6+C24+C42</f>
        <v>85237.48000000001</v>
      </c>
      <c r="D61" s="105">
        <f t="shared" si="19"/>
        <v>84642.62999999999</v>
      </c>
      <c r="E61" s="105">
        <f>E6+E24+E42</f>
        <v>81086.240000000005</v>
      </c>
      <c r="F61" s="105">
        <f t="shared" ref="F61:M62" si="20">F6+F24+F42</f>
        <v>87384.34</v>
      </c>
      <c r="G61" s="105">
        <f t="shared" ref="G61" si="21">G6+G24+G42</f>
        <v>76797.650000000009</v>
      </c>
      <c r="H61" s="105">
        <f t="shared" si="20"/>
        <v>94447.26999999999</v>
      </c>
      <c r="I61" s="105">
        <f t="shared" si="20"/>
        <v>89455.040000000008</v>
      </c>
      <c r="J61" s="105">
        <f t="shared" si="20"/>
        <v>78173.310000000012</v>
      </c>
      <c r="K61" s="105">
        <f t="shared" si="20"/>
        <v>100931.44</v>
      </c>
      <c r="L61" s="105">
        <f t="shared" si="20"/>
        <v>88306.39</v>
      </c>
      <c r="M61" s="105">
        <f t="shared" si="20"/>
        <v>82544.42</v>
      </c>
      <c r="N61" s="106">
        <f t="shared" si="14"/>
        <v>1035893.8800000001</v>
      </c>
    </row>
    <row r="62" spans="1:14" x14ac:dyDescent="0.2">
      <c r="A62" s="89" t="s">
        <v>2</v>
      </c>
      <c r="B62" s="105">
        <f>B7+B25+B43</f>
        <v>349039.33</v>
      </c>
      <c r="C62" s="105">
        <f t="shared" si="19"/>
        <v>334632.76</v>
      </c>
      <c r="D62" s="105">
        <f t="shared" si="19"/>
        <v>361667.37</v>
      </c>
      <c r="E62" s="105">
        <f>E7+E25+E43</f>
        <v>358799.94</v>
      </c>
      <c r="F62" s="105">
        <f t="shared" si="20"/>
        <v>407355.58</v>
      </c>
      <c r="G62" s="105">
        <f t="shared" ref="G62" si="22">G7+G25+G43</f>
        <v>372662.48</v>
      </c>
      <c r="H62" s="105">
        <f t="shared" si="20"/>
        <v>443789.41000000003</v>
      </c>
      <c r="I62" s="105">
        <f t="shared" si="20"/>
        <v>434474.79000000004</v>
      </c>
      <c r="J62" s="105">
        <f t="shared" si="20"/>
        <v>364190.8</v>
      </c>
      <c r="K62" s="105">
        <f t="shared" si="20"/>
        <v>413753.76</v>
      </c>
      <c r="L62" s="105">
        <f t="shared" si="20"/>
        <v>360860.08999999997</v>
      </c>
      <c r="M62" s="105">
        <f t="shared" si="20"/>
        <v>336477.97</v>
      </c>
      <c r="N62" s="106">
        <f t="shared" si="14"/>
        <v>4537704.2799999993</v>
      </c>
    </row>
    <row r="63" spans="1:14" x14ac:dyDescent="0.2">
      <c r="A63" s="89" t="s">
        <v>21</v>
      </c>
      <c r="B63" s="105">
        <f>B8+B26+B44</f>
        <v>16112.43</v>
      </c>
      <c r="C63" s="105">
        <f t="shared" si="19"/>
        <v>15354.26</v>
      </c>
      <c r="D63" s="105">
        <f t="shared" si="19"/>
        <v>13658.85</v>
      </c>
      <c r="E63" s="105">
        <f>E8+E26+E44</f>
        <v>15345.45</v>
      </c>
      <c r="F63" s="105">
        <f>F8+F26+F44</f>
        <v>16948.73</v>
      </c>
      <c r="G63" s="105">
        <f>G8+G26+G44</f>
        <v>16642.84</v>
      </c>
      <c r="H63" s="105">
        <f>H8+H26+H44</f>
        <v>20383.27</v>
      </c>
      <c r="I63" s="105">
        <f>+I8+I26+I44</f>
        <v>25145.360000000001</v>
      </c>
      <c r="J63" s="105">
        <f>J8+J26+J44</f>
        <v>18242.64</v>
      </c>
      <c r="K63" s="105">
        <f>K8+K26+K44</f>
        <v>22947.32</v>
      </c>
      <c r="L63" s="105">
        <f>L8+L26+L44</f>
        <v>20813.519999999997</v>
      </c>
      <c r="M63" s="105">
        <f>M8+M26+M44</f>
        <v>23729.78</v>
      </c>
      <c r="N63" s="106">
        <f t="shared" si="14"/>
        <v>225324.45</v>
      </c>
    </row>
    <row r="64" spans="1:14" x14ac:dyDescent="0.2">
      <c r="A64" s="89" t="s">
        <v>17</v>
      </c>
      <c r="B64" s="105">
        <f t="shared" ref="B64:N64" si="23">SUM(B58:B63)</f>
        <v>1906086.0899999999</v>
      </c>
      <c r="C64" s="105">
        <f t="shared" si="23"/>
        <v>1840138.79</v>
      </c>
      <c r="D64" s="105">
        <f t="shared" si="23"/>
        <v>1997354.44</v>
      </c>
      <c r="E64" s="105">
        <f t="shared" si="23"/>
        <v>1956960.0999999999</v>
      </c>
      <c r="F64" s="105">
        <f t="shared" si="23"/>
        <v>2330810.58</v>
      </c>
      <c r="G64" s="105">
        <f t="shared" ref="G64" si="24">SUM(G58:G63)</f>
        <v>2009615.38</v>
      </c>
      <c r="H64" s="105">
        <f t="shared" si="23"/>
        <v>2302716.1100000003</v>
      </c>
      <c r="I64" s="105">
        <f t="shared" si="23"/>
        <v>2267512.67</v>
      </c>
      <c r="J64" s="105">
        <f t="shared" si="23"/>
        <v>1966173.33</v>
      </c>
      <c r="K64" s="105">
        <f t="shared" si="23"/>
        <v>2320471.4</v>
      </c>
      <c r="L64" s="105">
        <f t="shared" si="23"/>
        <v>2007860.9299999997</v>
      </c>
      <c r="M64" s="105">
        <f t="shared" si="23"/>
        <v>1984243.98</v>
      </c>
      <c r="N64" s="106">
        <f t="shared" si="23"/>
        <v>24889943.799999993</v>
      </c>
    </row>
    <row r="65" spans="1:14" ht="2.25" customHeigh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9.2" x14ac:dyDescent="0.2">
      <c r="A66" s="87" t="s">
        <v>12</v>
      </c>
      <c r="B66" s="94" t="s">
        <v>37</v>
      </c>
      <c r="C66" s="94" t="s">
        <v>38</v>
      </c>
      <c r="D66" s="94" t="s">
        <v>39</v>
      </c>
      <c r="E66" s="94" t="s">
        <v>40</v>
      </c>
      <c r="F66" s="94" t="s">
        <v>41</v>
      </c>
      <c r="G66" s="94" t="s">
        <v>42</v>
      </c>
      <c r="H66" s="94" t="s">
        <v>43</v>
      </c>
      <c r="I66" s="94" t="s">
        <v>44</v>
      </c>
      <c r="J66" s="94" t="s">
        <v>45</v>
      </c>
      <c r="K66" s="94" t="s">
        <v>46</v>
      </c>
      <c r="L66" s="94" t="s">
        <v>47</v>
      </c>
      <c r="M66" s="94" t="s">
        <v>48</v>
      </c>
      <c r="N66" s="21" t="s">
        <v>49</v>
      </c>
    </row>
    <row r="67" spans="1:14" x14ac:dyDescent="0.2">
      <c r="A67" s="89" t="s">
        <v>9</v>
      </c>
      <c r="B67" s="92">
        <f t="shared" ref="B67:B72" si="25">B12+B30+B48</f>
        <v>2528</v>
      </c>
      <c r="C67" s="92">
        <f t="shared" ref="C67:M67" si="26">C12+C30+C48</f>
        <v>2493</v>
      </c>
      <c r="D67" s="92">
        <f t="shared" si="26"/>
        <v>2834</v>
      </c>
      <c r="E67" s="92">
        <f t="shared" si="26"/>
        <v>2664</v>
      </c>
      <c r="F67" s="92">
        <f t="shared" si="26"/>
        <v>3299</v>
      </c>
      <c r="G67" s="92">
        <f t="shared" si="26"/>
        <v>2806</v>
      </c>
      <c r="H67" s="92">
        <f t="shared" si="26"/>
        <v>3036</v>
      </c>
      <c r="I67" s="92">
        <f t="shared" si="26"/>
        <v>3036</v>
      </c>
      <c r="J67" s="92">
        <f t="shared" si="26"/>
        <v>2716</v>
      </c>
      <c r="K67" s="92">
        <f t="shared" si="26"/>
        <v>3119</v>
      </c>
      <c r="L67" s="92">
        <f t="shared" si="26"/>
        <v>2697</v>
      </c>
      <c r="M67" s="92">
        <f t="shared" si="26"/>
        <v>2524</v>
      </c>
      <c r="N67" s="95">
        <f t="shared" ref="N67:N72" si="27">SUM(B67:M67)</f>
        <v>33752</v>
      </c>
    </row>
    <row r="68" spans="1:14" x14ac:dyDescent="0.2">
      <c r="A68" s="89" t="s">
        <v>10</v>
      </c>
      <c r="B68" s="92">
        <f t="shared" si="25"/>
        <v>1170</v>
      </c>
      <c r="C68" s="92">
        <f t="shared" ref="C68:M68" si="28">C13+C31+C49</f>
        <v>1015</v>
      </c>
      <c r="D68" s="92">
        <f t="shared" si="28"/>
        <v>1082</v>
      </c>
      <c r="E68" s="92">
        <f t="shared" si="28"/>
        <v>1071</v>
      </c>
      <c r="F68" s="92">
        <f t="shared" si="28"/>
        <v>1246</v>
      </c>
      <c r="G68" s="92">
        <f t="shared" si="28"/>
        <v>1129</v>
      </c>
      <c r="H68" s="92">
        <f t="shared" si="28"/>
        <v>1190</v>
      </c>
      <c r="I68" s="92">
        <f t="shared" si="28"/>
        <v>1164</v>
      </c>
      <c r="J68" s="92">
        <f t="shared" si="28"/>
        <v>987</v>
      </c>
      <c r="K68" s="92">
        <f t="shared" si="28"/>
        <v>1206</v>
      </c>
      <c r="L68" s="92">
        <f t="shared" si="28"/>
        <v>1044</v>
      </c>
      <c r="M68" s="92">
        <f t="shared" si="28"/>
        <v>1125</v>
      </c>
      <c r="N68" s="95">
        <f t="shared" si="27"/>
        <v>13429</v>
      </c>
    </row>
    <row r="69" spans="1:14" x14ac:dyDescent="0.2">
      <c r="A69" s="89" t="s">
        <v>1</v>
      </c>
      <c r="B69" s="92">
        <f t="shared" si="25"/>
        <v>5716</v>
      </c>
      <c r="C69" s="92">
        <f t="shared" ref="C69:M69" si="29">C14+C32+C50</f>
        <v>5511</v>
      </c>
      <c r="D69" s="92">
        <f t="shared" si="29"/>
        <v>5982</v>
      </c>
      <c r="E69" s="92">
        <f t="shared" si="29"/>
        <v>5932</v>
      </c>
      <c r="F69" s="92">
        <f t="shared" si="29"/>
        <v>7250</v>
      </c>
      <c r="G69" s="92">
        <f t="shared" si="29"/>
        <v>6017</v>
      </c>
      <c r="H69" s="92">
        <f t="shared" si="29"/>
        <v>6968</v>
      </c>
      <c r="I69" s="92">
        <f t="shared" si="29"/>
        <v>6817</v>
      </c>
      <c r="J69" s="92">
        <f t="shared" si="29"/>
        <v>5921</v>
      </c>
      <c r="K69" s="92">
        <f t="shared" si="29"/>
        <v>7074</v>
      </c>
      <c r="L69" s="92">
        <f>L14+L32+L50</f>
        <v>6042</v>
      </c>
      <c r="M69" s="92">
        <f t="shared" si="29"/>
        <v>6254</v>
      </c>
      <c r="N69" s="95">
        <f t="shared" si="27"/>
        <v>75484</v>
      </c>
    </row>
    <row r="70" spans="1:14" x14ac:dyDescent="0.2">
      <c r="A70" s="89" t="s">
        <v>36</v>
      </c>
      <c r="B70" s="92">
        <f t="shared" si="25"/>
        <v>370</v>
      </c>
      <c r="C70" s="92">
        <f t="shared" ref="C70:M70" si="30">C15+C33+C51</f>
        <v>359</v>
      </c>
      <c r="D70" s="92">
        <f t="shared" si="30"/>
        <v>350</v>
      </c>
      <c r="E70" s="92">
        <f t="shared" si="30"/>
        <v>345</v>
      </c>
      <c r="F70" s="92">
        <f t="shared" si="30"/>
        <v>365</v>
      </c>
      <c r="G70" s="92">
        <f t="shared" si="30"/>
        <v>322</v>
      </c>
      <c r="H70" s="92">
        <f t="shared" si="30"/>
        <v>399</v>
      </c>
      <c r="I70" s="92">
        <f t="shared" si="30"/>
        <v>372</v>
      </c>
      <c r="J70" s="92">
        <f t="shared" si="30"/>
        <v>331</v>
      </c>
      <c r="K70" s="92">
        <f t="shared" si="30"/>
        <v>424</v>
      </c>
      <c r="L70" s="92">
        <f t="shared" si="30"/>
        <v>372</v>
      </c>
      <c r="M70" s="92">
        <f t="shared" si="30"/>
        <v>342</v>
      </c>
      <c r="N70" s="95">
        <f t="shared" si="27"/>
        <v>4351</v>
      </c>
    </row>
    <row r="71" spans="1:14" x14ac:dyDescent="0.2">
      <c r="A71" s="89" t="s">
        <v>2</v>
      </c>
      <c r="B71" s="92">
        <f t="shared" si="25"/>
        <v>1294</v>
      </c>
      <c r="C71" s="92">
        <f t="shared" ref="C71:M71" si="31">C16+C34+C52</f>
        <v>1218</v>
      </c>
      <c r="D71" s="92">
        <f t="shared" si="31"/>
        <v>1293</v>
      </c>
      <c r="E71" s="92">
        <f t="shared" si="31"/>
        <v>1299</v>
      </c>
      <c r="F71" s="92">
        <f t="shared" si="31"/>
        <v>1533</v>
      </c>
      <c r="G71" s="92">
        <f t="shared" si="31"/>
        <v>1397</v>
      </c>
      <c r="H71" s="92">
        <f t="shared" si="31"/>
        <v>1714</v>
      </c>
      <c r="I71" s="92">
        <f t="shared" si="31"/>
        <v>1646</v>
      </c>
      <c r="J71" s="92">
        <f t="shared" si="31"/>
        <v>1379</v>
      </c>
      <c r="K71" s="92">
        <f t="shared" si="31"/>
        <v>1574</v>
      </c>
      <c r="L71" s="92">
        <f t="shared" si="31"/>
        <v>1377</v>
      </c>
      <c r="M71" s="92">
        <f t="shared" si="31"/>
        <v>1266</v>
      </c>
      <c r="N71" s="95">
        <f t="shared" si="27"/>
        <v>16990</v>
      </c>
    </row>
    <row r="72" spans="1:14" x14ac:dyDescent="0.2">
      <c r="A72" s="89" t="s">
        <v>21</v>
      </c>
      <c r="B72" s="92">
        <f t="shared" si="25"/>
        <v>156</v>
      </c>
      <c r="C72" s="92">
        <f t="shared" ref="C72:H72" si="32">C17+C35+C53</f>
        <v>154</v>
      </c>
      <c r="D72" s="92">
        <f t="shared" si="32"/>
        <v>128</v>
      </c>
      <c r="E72" s="92">
        <f t="shared" si="32"/>
        <v>149</v>
      </c>
      <c r="F72" s="92">
        <f t="shared" si="32"/>
        <v>168</v>
      </c>
      <c r="G72" s="92">
        <f t="shared" si="32"/>
        <v>169</v>
      </c>
      <c r="H72" s="92">
        <f t="shared" si="32"/>
        <v>200</v>
      </c>
      <c r="I72" s="92">
        <f>I17+I35+I53</f>
        <v>240</v>
      </c>
      <c r="J72" s="92">
        <f>J17+J35+J53</f>
        <v>176</v>
      </c>
      <c r="K72" s="92">
        <f>K17+K35+K53</f>
        <v>222</v>
      </c>
      <c r="L72" s="92">
        <f>L17+L35+L53</f>
        <v>200</v>
      </c>
      <c r="M72" s="92">
        <f>M17+M35+M53</f>
        <v>226</v>
      </c>
      <c r="N72" s="95">
        <f t="shared" si="27"/>
        <v>2188</v>
      </c>
    </row>
    <row r="73" spans="1:14" x14ac:dyDescent="0.2">
      <c r="A73" s="89" t="s">
        <v>17</v>
      </c>
      <c r="B73" s="92">
        <f t="shared" ref="B73:N73" si="33">SUM(B67:B72)</f>
        <v>11234</v>
      </c>
      <c r="C73" s="92">
        <f t="shared" si="33"/>
        <v>10750</v>
      </c>
      <c r="D73" s="92">
        <f t="shared" si="33"/>
        <v>11669</v>
      </c>
      <c r="E73" s="92">
        <f t="shared" si="33"/>
        <v>11460</v>
      </c>
      <c r="F73" s="92">
        <f t="shared" si="33"/>
        <v>13861</v>
      </c>
      <c r="G73" s="92">
        <f t="shared" si="33"/>
        <v>11840</v>
      </c>
      <c r="H73" s="92">
        <f t="shared" si="33"/>
        <v>13507</v>
      </c>
      <c r="I73" s="92">
        <f t="shared" si="33"/>
        <v>13275</v>
      </c>
      <c r="J73" s="92">
        <f t="shared" si="33"/>
        <v>11510</v>
      </c>
      <c r="K73" s="92">
        <f t="shared" si="33"/>
        <v>13619</v>
      </c>
      <c r="L73" s="92">
        <f t="shared" si="33"/>
        <v>11732</v>
      </c>
      <c r="M73" s="92">
        <f t="shared" si="33"/>
        <v>11737</v>
      </c>
      <c r="N73" s="95">
        <f t="shared" si="33"/>
        <v>146194</v>
      </c>
    </row>
    <row r="74" spans="1:14" ht="1.5" customHeigh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1:14" ht="19.2" x14ac:dyDescent="0.2">
      <c r="A75" s="87" t="s">
        <v>25</v>
      </c>
      <c r="B75" s="94" t="s">
        <v>37</v>
      </c>
      <c r="C75" s="94" t="s">
        <v>38</v>
      </c>
      <c r="D75" s="94" t="s">
        <v>39</v>
      </c>
      <c r="E75" s="94" t="s">
        <v>40</v>
      </c>
      <c r="F75" s="94" t="s">
        <v>41</v>
      </c>
      <c r="G75" s="94" t="s">
        <v>42</v>
      </c>
      <c r="H75" s="94" t="s">
        <v>43</v>
      </c>
      <c r="I75" s="94" t="s">
        <v>44</v>
      </c>
      <c r="J75" s="94" t="s">
        <v>45</v>
      </c>
      <c r="K75" s="94" t="s">
        <v>46</v>
      </c>
      <c r="L75" s="94" t="s">
        <v>47</v>
      </c>
      <c r="M75" s="94" t="s">
        <v>48</v>
      </c>
      <c r="N75" s="21" t="s">
        <v>49</v>
      </c>
    </row>
    <row r="76" spans="1:14" x14ac:dyDescent="0.2">
      <c r="A76" s="89" t="s">
        <v>9</v>
      </c>
      <c r="B76" s="108">
        <f>B58/B64</f>
        <v>0.19767101390472872</v>
      </c>
      <c r="C76" s="108">
        <f>C58/C64</f>
        <v>0.20328785091259338</v>
      </c>
      <c r="D76" s="108">
        <f>D58/D64</f>
        <v>0.21211495141543329</v>
      </c>
      <c r="E76" s="108">
        <f t="shared" ref="E76:M76" si="34">E58/E64</f>
        <v>0.20356734917589786</v>
      </c>
      <c r="F76" s="108">
        <f t="shared" si="34"/>
        <v>0.21118343301839654</v>
      </c>
      <c r="G76" s="108">
        <f t="shared" ref="G76" si="35">G58/G64</f>
        <v>0.20917539952346503</v>
      </c>
      <c r="H76" s="108">
        <f t="shared" si="34"/>
        <v>0.19789760362600664</v>
      </c>
      <c r="I76" s="108">
        <f t="shared" si="34"/>
        <v>0.20188958855960878</v>
      </c>
      <c r="J76" s="108">
        <f t="shared" si="34"/>
        <v>0.20807422914235135</v>
      </c>
      <c r="K76" s="108">
        <f t="shared" si="34"/>
        <v>0.20384116779030328</v>
      </c>
      <c r="L76" s="108">
        <f t="shared" si="34"/>
        <v>0.20286126589454581</v>
      </c>
      <c r="M76" s="108">
        <f t="shared" si="34"/>
        <v>0.19224854092791555</v>
      </c>
      <c r="N76" s="109">
        <f>N58/N64</f>
        <v>0.20369192034897246</v>
      </c>
    </row>
    <row r="77" spans="1:14" x14ac:dyDescent="0.2">
      <c r="A77" s="89" t="s">
        <v>10</v>
      </c>
      <c r="B77" s="108">
        <f t="shared" ref="B77:M77" si="36">B59/B64</f>
        <v>6.5131732848436041E-2</v>
      </c>
      <c r="C77" s="108">
        <f t="shared" si="36"/>
        <v>5.8761018781632222E-2</v>
      </c>
      <c r="D77" s="108">
        <f t="shared" si="36"/>
        <v>5.8440729227807964E-2</v>
      </c>
      <c r="E77" s="108">
        <f t="shared" si="36"/>
        <v>5.8378446244254041E-2</v>
      </c>
      <c r="F77" s="108">
        <f t="shared" si="36"/>
        <v>5.6563734149516334E-2</v>
      </c>
      <c r="G77" s="108">
        <f t="shared" ref="G77" si="37">G59/G64</f>
        <v>5.990564721892206E-2</v>
      </c>
      <c r="H77" s="108">
        <f t="shared" si="36"/>
        <v>5.5434814324549969E-2</v>
      </c>
      <c r="I77" s="108">
        <f t="shared" si="36"/>
        <v>5.4919031610085774E-2</v>
      </c>
      <c r="J77" s="108">
        <f t="shared" si="36"/>
        <v>5.4478950744388334E-2</v>
      </c>
      <c r="K77" s="108">
        <f t="shared" si="36"/>
        <v>5.5035972432153225E-2</v>
      </c>
      <c r="L77" s="108">
        <f t="shared" si="36"/>
        <v>5.5427215270332501E-2</v>
      </c>
      <c r="M77" s="108">
        <f t="shared" si="36"/>
        <v>5.956753362557763E-2</v>
      </c>
      <c r="N77" s="109">
        <f>N59/N64</f>
        <v>5.7531840630351293E-2</v>
      </c>
    </row>
    <row r="78" spans="1:14" x14ac:dyDescent="0.2">
      <c r="A78" s="89" t="s">
        <v>1</v>
      </c>
      <c r="B78" s="108">
        <f t="shared" ref="B78:M78" si="38">B60/B64</f>
        <v>0.50004142257813766</v>
      </c>
      <c r="C78" s="108">
        <f t="shared" si="38"/>
        <v>0.50143391629715062</v>
      </c>
      <c r="D78" s="108">
        <f t="shared" si="38"/>
        <v>0.49915527261150505</v>
      </c>
      <c r="E78" s="108">
        <f t="shared" si="38"/>
        <v>0.50543237953599573</v>
      </c>
      <c r="F78" s="108">
        <f t="shared" si="38"/>
        <v>0.51272034298042357</v>
      </c>
      <c r="G78" s="108">
        <f t="shared" ref="G78" si="39">G60/G64</f>
        <v>0.49898254660053409</v>
      </c>
      <c r="H78" s="108">
        <f t="shared" si="38"/>
        <v>0.50407582374537685</v>
      </c>
      <c r="I78" s="108">
        <f t="shared" si="38"/>
        <v>0.50104270420680819</v>
      </c>
      <c r="J78" s="108">
        <f t="shared" si="38"/>
        <v>0.50318123275530346</v>
      </c>
      <c r="K78" s="108">
        <f t="shared" si="38"/>
        <v>0.50943178183536331</v>
      </c>
      <c r="L78" s="108">
        <f t="shared" si="38"/>
        <v>0.5076415227622364</v>
      </c>
      <c r="M78" s="108">
        <f t="shared" si="38"/>
        <v>0.52504998906434885</v>
      </c>
      <c r="N78" s="109">
        <f>N60/N64</f>
        <v>0.50579368764986932</v>
      </c>
    </row>
    <row r="79" spans="1:14" x14ac:dyDescent="0.2">
      <c r="A79" s="89" t="s">
        <v>36</v>
      </c>
      <c r="B79" s="108">
        <f t="shared" ref="B79:M79" si="40">B61/B64</f>
        <v>4.5584336644521654E-2</v>
      </c>
      <c r="C79" s="108">
        <f t="shared" si="40"/>
        <v>4.6321223411631904E-2</v>
      </c>
      <c r="D79" s="108">
        <f t="shared" si="40"/>
        <v>4.2377370938730327E-2</v>
      </c>
      <c r="E79" s="108">
        <f t="shared" si="40"/>
        <v>4.1434794710428692E-2</v>
      </c>
      <c r="F79" s="108">
        <f t="shared" si="40"/>
        <v>3.7490965911095187E-2</v>
      </c>
      <c r="G79" s="108">
        <f t="shared" ref="G79" si="41">G61/G64</f>
        <v>3.8215098652360044E-2</v>
      </c>
      <c r="H79" s="108">
        <f t="shared" si="40"/>
        <v>4.1015594406033827E-2</v>
      </c>
      <c r="I79" s="108">
        <f t="shared" si="40"/>
        <v>3.9450734359071968E-2</v>
      </c>
      <c r="J79" s="108">
        <f t="shared" si="40"/>
        <v>3.9759114218073544E-2</v>
      </c>
      <c r="K79" s="108">
        <f t="shared" si="40"/>
        <v>4.3496093078328829E-2</v>
      </c>
      <c r="L79" s="108">
        <f t="shared" si="40"/>
        <v>4.398033184499487E-2</v>
      </c>
      <c r="M79" s="108">
        <f t="shared" si="40"/>
        <v>4.1599934701578384E-2</v>
      </c>
      <c r="N79" s="109">
        <f>N61/N64</f>
        <v>4.1618972237293696E-2</v>
      </c>
    </row>
    <row r="80" spans="1:14" x14ac:dyDescent="0.2">
      <c r="A80" s="89" t="s">
        <v>2</v>
      </c>
      <c r="B80" s="108">
        <f t="shared" ref="B80:M80" si="42">B62/B64</f>
        <v>0.18311834488021475</v>
      </c>
      <c r="C80" s="108">
        <f t="shared" si="42"/>
        <v>0.18185191346354912</v>
      </c>
      <c r="D80" s="108">
        <f t="shared" si="42"/>
        <v>0.1810732050141286</v>
      </c>
      <c r="E80" s="108">
        <f t="shared" si="42"/>
        <v>0.18334555722418666</v>
      </c>
      <c r="F80" s="108">
        <f t="shared" si="42"/>
        <v>0.17476992059989704</v>
      </c>
      <c r="G80" s="108">
        <f t="shared" ref="G80" si="43">G62/G64</f>
        <v>0.1854397033923974</v>
      </c>
      <c r="H80" s="108">
        <f t="shared" si="42"/>
        <v>0.19272432588314153</v>
      </c>
      <c r="I80" s="108">
        <f t="shared" si="42"/>
        <v>0.19160853906055575</v>
      </c>
      <c r="J80" s="108">
        <f t="shared" si="42"/>
        <v>0.18522822705564823</v>
      </c>
      <c r="K80" s="108">
        <f t="shared" si="42"/>
        <v>0.17830590801506971</v>
      </c>
      <c r="L80" s="108">
        <f t="shared" si="42"/>
        <v>0.17972364749385308</v>
      </c>
      <c r="M80" s="108">
        <f t="shared" si="42"/>
        <v>0.16957489774014584</v>
      </c>
      <c r="N80" s="109">
        <f>N62/N64</f>
        <v>0.18231074832720195</v>
      </c>
    </row>
    <row r="81" spans="1:14" x14ac:dyDescent="0.2">
      <c r="A81" s="89" t="s">
        <v>21</v>
      </c>
      <c r="B81" s="108">
        <f t="shared" ref="B81:M81" si="44">B63/B64</f>
        <v>8.4531491439612787E-3</v>
      </c>
      <c r="C81" s="108">
        <f t="shared" si="44"/>
        <v>8.3440771334427448E-3</v>
      </c>
      <c r="D81" s="108">
        <f t="shared" si="44"/>
        <v>6.8384707923947645E-3</v>
      </c>
      <c r="E81" s="108">
        <f t="shared" si="44"/>
        <v>7.8414731092371279E-3</v>
      </c>
      <c r="F81" s="108">
        <f t="shared" si="44"/>
        <v>7.2716033406712947E-3</v>
      </c>
      <c r="G81" s="108">
        <f t="shared" ref="G81" si="45">G63/G64</f>
        <v>8.2816046123213895E-3</v>
      </c>
      <c r="H81" s="108">
        <f t="shared" si="44"/>
        <v>8.8518380148910319E-3</v>
      </c>
      <c r="I81" s="108">
        <f t="shared" si="44"/>
        <v>1.1089402203869494E-2</v>
      </c>
      <c r="J81" s="108">
        <f t="shared" si="44"/>
        <v>9.2782460842351054E-3</v>
      </c>
      <c r="K81" s="108">
        <f t="shared" si="44"/>
        <v>9.8890768487816753E-3</v>
      </c>
      <c r="L81" s="108">
        <f t="shared" si="44"/>
        <v>1.0366016734037451E-2</v>
      </c>
      <c r="M81" s="108">
        <f t="shared" si="44"/>
        <v>1.1959103940433776E-2</v>
      </c>
      <c r="N81" s="109">
        <f>N63/N64</f>
        <v>9.0528308063114252E-3</v>
      </c>
    </row>
    <row r="82" spans="1:14" x14ac:dyDescent="0.2">
      <c r="A82" s="89" t="s">
        <v>17</v>
      </c>
      <c r="B82" s="108">
        <f t="shared" ref="B82:M82" si="46">SUM(B76:B81)</f>
        <v>1</v>
      </c>
      <c r="C82" s="108">
        <f t="shared" si="46"/>
        <v>1</v>
      </c>
      <c r="D82" s="108">
        <f t="shared" si="46"/>
        <v>1</v>
      </c>
      <c r="E82" s="108">
        <f t="shared" si="46"/>
        <v>1.0000000000000002</v>
      </c>
      <c r="F82" s="108">
        <f t="shared" si="46"/>
        <v>1</v>
      </c>
      <c r="G82" s="108">
        <f t="shared" ref="G82" si="47">SUM(G76:G81)</f>
        <v>1</v>
      </c>
      <c r="H82" s="108">
        <f t="shared" si="46"/>
        <v>0.99999999999999978</v>
      </c>
      <c r="I82" s="108">
        <f t="shared" si="46"/>
        <v>1</v>
      </c>
      <c r="J82" s="108">
        <f t="shared" si="46"/>
        <v>1</v>
      </c>
      <c r="K82" s="108">
        <f t="shared" si="46"/>
        <v>1</v>
      </c>
      <c r="L82" s="108">
        <f t="shared" si="46"/>
        <v>1</v>
      </c>
      <c r="M82" s="108">
        <f t="shared" si="46"/>
        <v>1.0000000000000002</v>
      </c>
      <c r="N82" s="109">
        <f>SUM(N76:N81)</f>
        <v>1.0000000000000002</v>
      </c>
    </row>
  </sheetData>
  <pageMargins left="0" right="0" top="0.75" bottom="0.75" header="0.3" footer="0.3"/>
  <pageSetup orientation="landscape" r:id="rId1"/>
  <headerFooter>
    <oddHeader>&amp;CWireless Device Procurement Distribution - Nov 2014 - Oct 2015</oddHeader>
  </headerFooter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="120" zoomScaleNormal="100" zoomScalePageLayoutView="120" workbookViewId="0">
      <selection sqref="A1:XFD1048576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ht="30.6" x14ac:dyDescent="0.2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17" t="s">
        <v>5</v>
      </c>
      <c r="B2" s="110" t="s">
        <v>37</v>
      </c>
      <c r="C2" s="110" t="s">
        <v>38</v>
      </c>
      <c r="D2" s="110" t="s">
        <v>39</v>
      </c>
      <c r="E2" s="110" t="s">
        <v>40</v>
      </c>
      <c r="F2" s="110" t="s">
        <v>41</v>
      </c>
      <c r="G2" s="110" t="s">
        <v>42</v>
      </c>
      <c r="H2" s="110" t="s">
        <v>43</v>
      </c>
      <c r="I2" s="110" t="s">
        <v>44</v>
      </c>
      <c r="J2" s="110" t="s">
        <v>45</v>
      </c>
      <c r="K2" s="110" t="s">
        <v>46</v>
      </c>
      <c r="L2" s="110" t="s">
        <v>47</v>
      </c>
      <c r="M2" s="110" t="s">
        <v>48</v>
      </c>
      <c r="N2" s="49" t="s">
        <v>0</v>
      </c>
    </row>
    <row r="3" spans="1:14" x14ac:dyDescent="0.2">
      <c r="A3" s="2" t="s">
        <v>9</v>
      </c>
      <c r="B3" s="51">
        <v>131708.84</v>
      </c>
      <c r="C3" s="51">
        <v>127051.16</v>
      </c>
      <c r="D3" s="51">
        <v>133778.92000000001</v>
      </c>
      <c r="E3" s="51">
        <v>119029.6</v>
      </c>
      <c r="F3" s="51">
        <v>139601.01999999999</v>
      </c>
      <c r="G3" s="51">
        <v>120840.92</v>
      </c>
      <c r="H3" s="51">
        <v>128050</v>
      </c>
      <c r="I3" s="51">
        <v>132080</v>
      </c>
      <c r="J3" s="51">
        <v>118040</v>
      </c>
      <c r="K3" s="51">
        <v>144430</v>
      </c>
      <c r="L3" s="51">
        <v>119340</v>
      </c>
      <c r="M3" s="51">
        <v>119860</v>
      </c>
      <c r="N3" s="51">
        <f t="shared" ref="N3:N8" si="0">SUM(B3:M3)</f>
        <v>1533810.46</v>
      </c>
    </row>
    <row r="4" spans="1:14" x14ac:dyDescent="0.2">
      <c r="A4" s="2" t="s">
        <v>10</v>
      </c>
      <c r="B4" s="51">
        <v>51623.25</v>
      </c>
      <c r="C4" s="51">
        <v>48771.68</v>
      </c>
      <c r="D4" s="51">
        <v>52409.89</v>
      </c>
      <c r="E4" s="51">
        <v>47395.06</v>
      </c>
      <c r="F4" s="51">
        <v>54868.14</v>
      </c>
      <c r="G4" s="51">
        <v>62341.22</v>
      </c>
      <c r="H4" s="51">
        <v>70543.199999999997</v>
      </c>
      <c r="I4" s="51">
        <v>66887.600000000006</v>
      </c>
      <c r="J4" s="51">
        <v>58193.2</v>
      </c>
      <c r="K4" s="51">
        <v>71333.600000000006</v>
      </c>
      <c r="L4" s="51">
        <v>58489.599999999999</v>
      </c>
      <c r="M4" s="51">
        <v>65405.599999999999</v>
      </c>
      <c r="N4" s="51">
        <f t="shared" si="0"/>
        <v>708262.04</v>
      </c>
    </row>
    <row r="5" spans="1:14" x14ac:dyDescent="0.2">
      <c r="A5" s="2" t="s">
        <v>1</v>
      </c>
      <c r="B5" s="51">
        <v>248193</v>
      </c>
      <c r="C5" s="51">
        <v>241879.5</v>
      </c>
      <c r="D5" s="51">
        <v>245916</v>
      </c>
      <c r="E5" s="51">
        <v>235462.5</v>
      </c>
      <c r="F5" s="51">
        <v>293008.5</v>
      </c>
      <c r="G5" s="51">
        <v>249228</v>
      </c>
      <c r="H5" s="51">
        <v>266864</v>
      </c>
      <c r="I5" s="51">
        <v>260000</v>
      </c>
      <c r="J5" s="51">
        <v>226616</v>
      </c>
      <c r="K5" s="51">
        <v>270504</v>
      </c>
      <c r="L5" s="51">
        <v>222664</v>
      </c>
      <c r="M5" s="51">
        <v>233688</v>
      </c>
      <c r="N5" s="51">
        <f t="shared" si="0"/>
        <v>2994023.5</v>
      </c>
    </row>
    <row r="6" spans="1:14" x14ac:dyDescent="0.2">
      <c r="A6" s="2" t="s">
        <v>36</v>
      </c>
      <c r="B6" s="51">
        <v>28148.12</v>
      </c>
      <c r="C6" s="51">
        <v>26083.200000000001</v>
      </c>
      <c r="D6" s="51">
        <v>21844.68</v>
      </c>
      <c r="E6" s="51">
        <v>23366.2</v>
      </c>
      <c r="F6" s="51">
        <v>27278.68</v>
      </c>
      <c r="G6" s="51">
        <v>20866.560000000001</v>
      </c>
      <c r="H6" s="51">
        <v>31995.599999999999</v>
      </c>
      <c r="I6" s="51">
        <v>30357.599999999999</v>
      </c>
      <c r="J6" s="51">
        <v>30685.200000000001</v>
      </c>
      <c r="K6" s="51">
        <v>35817.599999999999</v>
      </c>
      <c r="L6" s="51">
        <v>31558.799999999999</v>
      </c>
      <c r="M6" s="51">
        <v>35271.599999999999</v>
      </c>
      <c r="N6" s="51">
        <f t="shared" si="0"/>
        <v>343273.83999999997</v>
      </c>
    </row>
    <row r="7" spans="1:14" x14ac:dyDescent="0.2">
      <c r="A7" s="2" t="s">
        <v>2</v>
      </c>
      <c r="B7" s="51">
        <v>161493.53</v>
      </c>
      <c r="C7" s="51">
        <v>146877.4</v>
      </c>
      <c r="D7" s="51">
        <v>157213.57999999999</v>
      </c>
      <c r="E7" s="51">
        <v>147957.92000000001</v>
      </c>
      <c r="F7" s="51">
        <v>187040.46</v>
      </c>
      <c r="G7" s="51">
        <v>156972.49</v>
      </c>
      <c r="H7" s="51">
        <v>168357.28</v>
      </c>
      <c r="I7" s="51">
        <v>176637.76</v>
      </c>
      <c r="J7" s="51">
        <v>150889.44</v>
      </c>
      <c r="K7" s="51">
        <v>185654.56</v>
      </c>
      <c r="L7" s="51">
        <v>159060.72</v>
      </c>
      <c r="M7" s="51">
        <v>156170.56</v>
      </c>
      <c r="N7" s="51">
        <f t="shared" si="0"/>
        <v>1954325.7</v>
      </c>
    </row>
    <row r="8" spans="1:14" x14ac:dyDescent="0.2">
      <c r="A8" s="2" t="s">
        <v>21</v>
      </c>
      <c r="B8" s="51">
        <v>14783.94</v>
      </c>
      <c r="C8" s="51">
        <v>15212.46</v>
      </c>
      <c r="D8" s="51">
        <v>14855.36</v>
      </c>
      <c r="E8" s="51">
        <v>15283.88</v>
      </c>
      <c r="F8" s="51">
        <v>13855.48</v>
      </c>
      <c r="G8" s="51">
        <v>12712.76</v>
      </c>
      <c r="H8" s="51">
        <v>14423.76</v>
      </c>
      <c r="I8" s="51">
        <v>13993.2</v>
      </c>
      <c r="J8" s="51">
        <v>10189.92</v>
      </c>
      <c r="K8" s="51">
        <v>14136.72</v>
      </c>
      <c r="L8" s="51">
        <v>13060.32</v>
      </c>
      <c r="M8" s="51">
        <v>12845.04</v>
      </c>
      <c r="N8" s="51">
        <f t="shared" si="0"/>
        <v>165352.84</v>
      </c>
    </row>
    <row r="9" spans="1:14" x14ac:dyDescent="0.2">
      <c r="A9" s="3" t="s">
        <v>6</v>
      </c>
      <c r="B9" s="51">
        <f t="shared" ref="B9:N9" si="1">SUM(B3:B8)</f>
        <v>635950.67999999993</v>
      </c>
      <c r="C9" s="51">
        <f t="shared" si="1"/>
        <v>605875.39999999991</v>
      </c>
      <c r="D9" s="51">
        <f t="shared" si="1"/>
        <v>626018.42999999993</v>
      </c>
      <c r="E9" s="51">
        <f t="shared" si="1"/>
        <v>588495.16</v>
      </c>
      <c r="F9" s="51">
        <f t="shared" si="1"/>
        <v>715652.27999999991</v>
      </c>
      <c r="G9" s="51">
        <f t="shared" si="1"/>
        <v>622961.94999999995</v>
      </c>
      <c r="H9" s="51">
        <f t="shared" si="1"/>
        <v>680233.84</v>
      </c>
      <c r="I9" s="51">
        <f t="shared" si="1"/>
        <v>679956.15999999992</v>
      </c>
      <c r="J9" s="51">
        <f t="shared" si="1"/>
        <v>594613.76000000013</v>
      </c>
      <c r="K9" s="51">
        <f t="shared" si="1"/>
        <v>721876.47999999998</v>
      </c>
      <c r="L9" s="51">
        <f t="shared" si="1"/>
        <v>604173.43999999994</v>
      </c>
      <c r="M9" s="51">
        <f t="shared" si="1"/>
        <v>623240.80000000005</v>
      </c>
      <c r="N9" s="51">
        <f t="shared" si="1"/>
        <v>7699048.3799999999</v>
      </c>
    </row>
    <row r="10" spans="1:14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7" t="s">
        <v>7</v>
      </c>
      <c r="B11" s="111" t="s">
        <v>37</v>
      </c>
      <c r="C11" s="111" t="s">
        <v>38</v>
      </c>
      <c r="D11" s="111" t="s">
        <v>39</v>
      </c>
      <c r="E11" s="111" t="s">
        <v>40</v>
      </c>
      <c r="F11" s="111" t="s">
        <v>41</v>
      </c>
      <c r="G11" s="111" t="s">
        <v>42</v>
      </c>
      <c r="H11" s="111" t="s">
        <v>43</v>
      </c>
      <c r="I11" s="111" t="s">
        <v>44</v>
      </c>
      <c r="J11" s="111" t="s">
        <v>45</v>
      </c>
      <c r="K11" s="111" t="s">
        <v>46</v>
      </c>
      <c r="L11" s="111" t="s">
        <v>47</v>
      </c>
      <c r="M11" s="111" t="s">
        <v>48</v>
      </c>
      <c r="N11" s="49" t="s">
        <v>0</v>
      </c>
    </row>
    <row r="12" spans="1:14" x14ac:dyDescent="0.2">
      <c r="A12" s="2" t="s">
        <v>9</v>
      </c>
      <c r="B12" s="78">
        <f t="shared" ref="B12:M12" si="2">B3/B9</f>
        <v>0.20710543150924851</v>
      </c>
      <c r="C12" s="23">
        <f t="shared" si="2"/>
        <v>0.20969849576332036</v>
      </c>
      <c r="D12" s="23">
        <f t="shared" si="2"/>
        <v>0.2136980535860582</v>
      </c>
      <c r="E12" s="23">
        <f t="shared" si="2"/>
        <v>0.20226096676818889</v>
      </c>
      <c r="F12" s="23">
        <f t="shared" si="2"/>
        <v>0.19506822503241381</v>
      </c>
      <c r="G12" s="23">
        <f t="shared" ref="G12" si="3">G3/G9</f>
        <v>0.1939780110165637</v>
      </c>
      <c r="H12" s="23">
        <f t="shared" si="2"/>
        <v>0.1882440897089154</v>
      </c>
      <c r="I12" s="23">
        <f t="shared" si="2"/>
        <v>0.19424781738869756</v>
      </c>
      <c r="J12" s="23">
        <f t="shared" si="2"/>
        <v>0.19851541948844234</v>
      </c>
      <c r="K12" s="23">
        <f t="shared" si="2"/>
        <v>0.20007578027753448</v>
      </c>
      <c r="L12" s="23">
        <f t="shared" si="2"/>
        <v>0.19752606139058349</v>
      </c>
      <c r="M12" s="23">
        <f t="shared" si="2"/>
        <v>0.19231731940527641</v>
      </c>
      <c r="N12" s="23">
        <f>N3/N9</f>
        <v>0.19922078473807434</v>
      </c>
    </row>
    <row r="13" spans="1:14" x14ac:dyDescent="0.2">
      <c r="A13" s="2" t="s">
        <v>10</v>
      </c>
      <c r="B13" s="78">
        <f t="shared" ref="B13:M13" si="4">B4/B9</f>
        <v>8.1174926961317201E-2</v>
      </c>
      <c r="C13" s="23">
        <f t="shared" si="4"/>
        <v>8.0497871344504174E-2</v>
      </c>
      <c r="D13" s="23">
        <f t="shared" si="4"/>
        <v>8.3719404235431227E-2</v>
      </c>
      <c r="E13" s="23">
        <f t="shared" si="4"/>
        <v>8.0536023439852916E-2</v>
      </c>
      <c r="F13" s="23">
        <f t="shared" si="4"/>
        <v>7.6668714029668156E-2</v>
      </c>
      <c r="G13" s="23">
        <f t="shared" ref="G13" si="5">G4/G9</f>
        <v>0.100072275682327</v>
      </c>
      <c r="H13" s="23">
        <f t="shared" si="4"/>
        <v>0.1037043379082699</v>
      </c>
      <c r="I13" s="23">
        <f t="shared" si="4"/>
        <v>9.8370459648457351E-2</v>
      </c>
      <c r="J13" s="23">
        <f t="shared" si="4"/>
        <v>9.7867227290535597E-2</v>
      </c>
      <c r="K13" s="23">
        <f t="shared" si="4"/>
        <v>9.8816905629062757E-2</v>
      </c>
      <c r="L13" s="23">
        <f t="shared" si="4"/>
        <v>9.6809287081537382E-2</v>
      </c>
      <c r="M13" s="23">
        <f t="shared" si="4"/>
        <v>0.10494434895789877</v>
      </c>
      <c r="N13" s="23">
        <f>N4/N9</f>
        <v>9.1993452312868831E-2</v>
      </c>
    </row>
    <row r="14" spans="1:14" x14ac:dyDescent="0.2">
      <c r="A14" s="2" t="s">
        <v>1</v>
      </c>
      <c r="B14" s="78">
        <f t="shared" ref="B14:M14" si="6">B5/B9</f>
        <v>0.39027083043609612</v>
      </c>
      <c r="C14" s="23">
        <f t="shared" si="6"/>
        <v>0.39922317360962345</v>
      </c>
      <c r="D14" s="23">
        <f t="shared" si="6"/>
        <v>0.39282549556887653</v>
      </c>
      <c r="E14" s="23">
        <f t="shared" si="6"/>
        <v>0.40010949282913388</v>
      </c>
      <c r="F14" s="23">
        <f t="shared" si="6"/>
        <v>0.40942858450754888</v>
      </c>
      <c r="G14" s="23">
        <f t="shared" ref="G14" si="7">G5/G9</f>
        <v>0.40006937823409605</v>
      </c>
      <c r="H14" s="23">
        <f t="shared" si="6"/>
        <v>0.39231214959843813</v>
      </c>
      <c r="I14" s="23">
        <f t="shared" si="6"/>
        <v>0.38237759328483772</v>
      </c>
      <c r="J14" s="23">
        <f t="shared" si="6"/>
        <v>0.38111462472715052</v>
      </c>
      <c r="K14" s="23">
        <f t="shared" si="6"/>
        <v>0.37472338758010237</v>
      </c>
      <c r="L14" s="23">
        <f t="shared" si="6"/>
        <v>0.368543178594544</v>
      </c>
      <c r="M14" s="23">
        <f t="shared" si="6"/>
        <v>0.37495619670599228</v>
      </c>
      <c r="N14" s="23">
        <f>N5/N9</f>
        <v>0.38888228157880467</v>
      </c>
    </row>
    <row r="15" spans="1:14" x14ac:dyDescent="0.2">
      <c r="A15" s="2" t="s">
        <v>36</v>
      </c>
      <c r="B15" s="78">
        <f t="shared" ref="B15:M15" si="8">B6/B9</f>
        <v>4.4261482667177901E-2</v>
      </c>
      <c r="C15" s="23">
        <f t="shared" si="8"/>
        <v>4.3050435782670836E-2</v>
      </c>
      <c r="D15" s="23">
        <f t="shared" si="8"/>
        <v>3.4894627623023818E-2</v>
      </c>
      <c r="E15" s="23">
        <f t="shared" si="8"/>
        <v>3.9704999442986069E-2</v>
      </c>
      <c r="F15" s="23">
        <f t="shared" si="8"/>
        <v>3.8117226427337038E-2</v>
      </c>
      <c r="G15" s="23">
        <f t="shared" ref="G15" si="9">G6/G9</f>
        <v>3.3495721528417594E-2</v>
      </c>
      <c r="H15" s="23">
        <f t="shared" si="8"/>
        <v>4.7036178029602291E-2</v>
      </c>
      <c r="I15" s="23">
        <f t="shared" si="8"/>
        <v>4.4646407791937646E-2</v>
      </c>
      <c r="J15" s="23">
        <f t="shared" si="8"/>
        <v>5.1605263894330317E-2</v>
      </c>
      <c r="K15" s="23">
        <f t="shared" si="8"/>
        <v>4.9617352819141577E-2</v>
      </c>
      <c r="L15" s="23">
        <f t="shared" si="8"/>
        <v>5.2234669567732074E-2</v>
      </c>
      <c r="M15" s="23">
        <f t="shared" si="8"/>
        <v>5.6593855857960514E-2</v>
      </c>
      <c r="N15" s="23">
        <f>N6/N9</f>
        <v>4.458652849769467E-2</v>
      </c>
    </row>
    <row r="16" spans="1:14" x14ac:dyDescent="0.2">
      <c r="A16" s="2" t="s">
        <v>2</v>
      </c>
      <c r="B16" s="78">
        <f t="shared" ref="B16:M16" si="10">B7/B9</f>
        <v>0.25394033700852403</v>
      </c>
      <c r="C16" s="23">
        <f t="shared" si="10"/>
        <v>0.24242179167531808</v>
      </c>
      <c r="D16" s="23">
        <f t="shared" si="10"/>
        <v>0.25113251058758768</v>
      </c>
      <c r="E16" s="23">
        <f t="shared" si="10"/>
        <v>0.25141739483464909</v>
      </c>
      <c r="F16" s="23">
        <f t="shared" si="10"/>
        <v>0.26135661860813192</v>
      </c>
      <c r="G16" s="23">
        <f t="shared" ref="G16" si="11">G7/G9</f>
        <v>0.2519776528887519</v>
      </c>
      <c r="H16" s="23">
        <f t="shared" si="10"/>
        <v>0.24749912471276056</v>
      </c>
      <c r="I16" s="23">
        <f t="shared" si="10"/>
        <v>0.25977815981547991</v>
      </c>
      <c r="J16" s="23">
        <f t="shared" si="10"/>
        <v>0.25376042424581624</v>
      </c>
      <c r="K16" s="23">
        <f t="shared" si="10"/>
        <v>0.25718327877921721</v>
      </c>
      <c r="L16" s="23">
        <f t="shared" si="10"/>
        <v>0.26326996433342059</v>
      </c>
      <c r="M16" s="23">
        <f t="shared" si="10"/>
        <v>0.25057820348090176</v>
      </c>
      <c r="N16" s="23">
        <f>N7/N9</f>
        <v>0.25383990378301791</v>
      </c>
    </row>
    <row r="17" spans="1:14" x14ac:dyDescent="0.2">
      <c r="A17" s="2" t="s">
        <v>21</v>
      </c>
      <c r="B17" s="78">
        <f t="shared" ref="B17:M17" si="12">B8/B9</f>
        <v>2.3246991417636351E-2</v>
      </c>
      <c r="C17" s="23">
        <f t="shared" si="12"/>
        <v>2.510823182456327E-2</v>
      </c>
      <c r="D17" s="23">
        <f t="shared" si="12"/>
        <v>2.3729908399022698E-2</v>
      </c>
      <c r="E17" s="23">
        <f t="shared" si="12"/>
        <v>2.5971122685189117E-2</v>
      </c>
      <c r="F17" s="23">
        <f t="shared" si="12"/>
        <v>1.9360631394900331E-2</v>
      </c>
      <c r="G17" s="23">
        <f t="shared" ref="G17" si="13">G8/G9</f>
        <v>2.0406960649843865E-2</v>
      </c>
      <c r="H17" s="23">
        <f t="shared" si="12"/>
        <v>2.1204120042013788E-2</v>
      </c>
      <c r="I17" s="23">
        <f t="shared" si="12"/>
        <v>2.0579562070589967E-2</v>
      </c>
      <c r="J17" s="23">
        <f t="shared" si="12"/>
        <v>1.713704035372474E-2</v>
      </c>
      <c r="K17" s="23">
        <f t="shared" si="12"/>
        <v>1.9583294914941679E-2</v>
      </c>
      <c r="L17" s="23">
        <f t="shared" si="12"/>
        <v>2.1616839032182547E-2</v>
      </c>
      <c r="M17" s="23">
        <f t="shared" si="12"/>
        <v>2.0610075591970232E-2</v>
      </c>
      <c r="N17" s="23">
        <f>N8/N9</f>
        <v>2.1477049089539558E-2</v>
      </c>
    </row>
    <row r="18" spans="1:14" ht="10.8" thickBot="1" x14ac:dyDescent="0.25">
      <c r="A18" s="12" t="s">
        <v>17</v>
      </c>
      <c r="B18" s="78">
        <f t="shared" ref="B18:N18" si="14">SUM(B12:B17)</f>
        <v>1</v>
      </c>
      <c r="C18" s="65">
        <f t="shared" si="14"/>
        <v>1.0000000000000002</v>
      </c>
      <c r="D18" s="65">
        <f t="shared" si="14"/>
        <v>1.0000000000000002</v>
      </c>
      <c r="E18" s="65">
        <f t="shared" si="14"/>
        <v>1</v>
      </c>
      <c r="F18" s="65">
        <f t="shared" si="14"/>
        <v>1.0000000000000002</v>
      </c>
      <c r="G18" s="65">
        <f t="shared" ref="G18" si="15">SUM(G12:G17)</f>
        <v>1.0000000000000002</v>
      </c>
      <c r="H18" s="65">
        <f t="shared" si="14"/>
        <v>1</v>
      </c>
      <c r="I18" s="65">
        <f t="shared" si="14"/>
        <v>1.0000000000000002</v>
      </c>
      <c r="J18" s="65">
        <f t="shared" si="14"/>
        <v>0.99999999999999978</v>
      </c>
      <c r="K18" s="65">
        <f t="shared" si="14"/>
        <v>1</v>
      </c>
      <c r="L18" s="65">
        <f t="shared" si="14"/>
        <v>1</v>
      </c>
      <c r="M18" s="65">
        <f t="shared" si="14"/>
        <v>1</v>
      </c>
      <c r="N18" s="65">
        <f t="shared" si="14"/>
        <v>0.99999999999999989</v>
      </c>
    </row>
    <row r="19" spans="1:14" ht="1.5" customHeight="1" x14ac:dyDescent="0.2"/>
    <row r="20" spans="1:14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16" t="s">
        <v>28</v>
      </c>
      <c r="B21" s="111" t="s">
        <v>37</v>
      </c>
      <c r="C21" s="111" t="s">
        <v>38</v>
      </c>
      <c r="D21" s="111" t="s">
        <v>39</v>
      </c>
      <c r="E21" s="111" t="s">
        <v>40</v>
      </c>
      <c r="F21" s="111" t="s">
        <v>41</v>
      </c>
      <c r="G21" s="111" t="s">
        <v>42</v>
      </c>
      <c r="H21" s="111" t="s">
        <v>43</v>
      </c>
      <c r="I21" s="111" t="s">
        <v>44</v>
      </c>
      <c r="J21" s="111" t="s">
        <v>45</v>
      </c>
      <c r="K21" s="111" t="s">
        <v>46</v>
      </c>
      <c r="L21" s="111" t="s">
        <v>47</v>
      </c>
      <c r="M21" s="111" t="s">
        <v>48</v>
      </c>
      <c r="N21" s="49" t="s">
        <v>0</v>
      </c>
    </row>
    <row r="22" spans="1:14" x14ac:dyDescent="0.2">
      <c r="A22" s="2" t="s">
        <v>9</v>
      </c>
      <c r="B22" s="53">
        <v>1014</v>
      </c>
      <c r="C22" s="53">
        <v>975</v>
      </c>
      <c r="D22" s="53">
        <v>1030</v>
      </c>
      <c r="E22" s="53">
        <v>918</v>
      </c>
      <c r="F22" s="53">
        <v>1077</v>
      </c>
      <c r="G22" s="53">
        <v>932</v>
      </c>
      <c r="H22" s="53">
        <v>980</v>
      </c>
      <c r="I22" s="53">
        <v>1012</v>
      </c>
      <c r="J22" s="53">
        <v>907</v>
      </c>
      <c r="K22" s="53">
        <v>1109</v>
      </c>
      <c r="L22" s="53">
        <v>916</v>
      </c>
      <c r="M22" s="53">
        <v>918</v>
      </c>
      <c r="N22" s="53">
        <f t="shared" ref="N22:N27" si="16">SUM(B22:M22)</f>
        <v>11788</v>
      </c>
    </row>
    <row r="23" spans="1:14" x14ac:dyDescent="0.2">
      <c r="A23" s="2" t="s">
        <v>10</v>
      </c>
      <c r="B23" s="53">
        <v>520</v>
      </c>
      <c r="C23" s="53">
        <v>495</v>
      </c>
      <c r="D23" s="53">
        <v>529</v>
      </c>
      <c r="E23" s="53">
        <v>478</v>
      </c>
      <c r="F23" s="53">
        <v>554</v>
      </c>
      <c r="G23" s="53">
        <v>632</v>
      </c>
      <c r="H23" s="53">
        <v>710</v>
      </c>
      <c r="I23" s="53">
        <v>672</v>
      </c>
      <c r="J23" s="53">
        <v>587</v>
      </c>
      <c r="K23" s="53">
        <v>713</v>
      </c>
      <c r="L23" s="53">
        <v>586</v>
      </c>
      <c r="M23" s="53">
        <v>657</v>
      </c>
      <c r="N23" s="53">
        <f t="shared" si="16"/>
        <v>7133</v>
      </c>
    </row>
    <row r="24" spans="1:14" x14ac:dyDescent="0.2">
      <c r="A24" s="2" t="s">
        <v>1</v>
      </c>
      <c r="B24" s="53">
        <v>2385</v>
      </c>
      <c r="C24" s="53">
        <v>2323</v>
      </c>
      <c r="D24" s="53">
        <v>2369</v>
      </c>
      <c r="E24" s="53">
        <v>2267</v>
      </c>
      <c r="F24" s="53">
        <v>2823</v>
      </c>
      <c r="G24" s="53">
        <v>2400</v>
      </c>
      <c r="H24" s="53">
        <v>2559</v>
      </c>
      <c r="I24" s="53">
        <v>2495</v>
      </c>
      <c r="J24" s="53">
        <v>2176</v>
      </c>
      <c r="K24" s="53">
        <v>2589</v>
      </c>
      <c r="L24" s="53">
        <v>2134</v>
      </c>
      <c r="M24" s="53">
        <v>2236</v>
      </c>
      <c r="N24" s="53">
        <f t="shared" si="16"/>
        <v>28756</v>
      </c>
    </row>
    <row r="25" spans="1:14" x14ac:dyDescent="0.2">
      <c r="A25" s="2" t="s">
        <v>36</v>
      </c>
      <c r="B25" s="53">
        <v>259</v>
      </c>
      <c r="C25" s="53">
        <v>238</v>
      </c>
      <c r="D25" s="53">
        <v>201</v>
      </c>
      <c r="E25" s="53">
        <v>213</v>
      </c>
      <c r="F25" s="53">
        <v>250</v>
      </c>
      <c r="G25" s="53">
        <v>189</v>
      </c>
      <c r="H25" s="53">
        <v>291</v>
      </c>
      <c r="I25" s="53">
        <v>276</v>
      </c>
      <c r="J25" s="53">
        <v>280</v>
      </c>
      <c r="K25" s="53">
        <v>327</v>
      </c>
      <c r="L25" s="53">
        <v>285</v>
      </c>
      <c r="M25" s="53">
        <v>323</v>
      </c>
      <c r="N25" s="53">
        <f t="shared" si="16"/>
        <v>3132</v>
      </c>
    </row>
    <row r="26" spans="1:14" x14ac:dyDescent="0.2">
      <c r="A26" s="2" t="s">
        <v>2</v>
      </c>
      <c r="B26" s="53">
        <v>1385</v>
      </c>
      <c r="C26" s="53">
        <v>1254</v>
      </c>
      <c r="D26" s="53">
        <v>1348</v>
      </c>
      <c r="E26" s="53">
        <v>1264</v>
      </c>
      <c r="F26" s="53">
        <v>1592</v>
      </c>
      <c r="G26" s="53">
        <v>1340</v>
      </c>
      <c r="H26" s="53">
        <v>1430</v>
      </c>
      <c r="I26" s="53">
        <v>1493</v>
      </c>
      <c r="J26" s="53">
        <v>1273</v>
      </c>
      <c r="K26" s="53">
        <v>1578</v>
      </c>
      <c r="L26" s="53">
        <v>1347</v>
      </c>
      <c r="M26" s="53">
        <v>1324</v>
      </c>
      <c r="N26" s="53">
        <f t="shared" si="16"/>
        <v>16628</v>
      </c>
    </row>
    <row r="27" spans="1:14" x14ac:dyDescent="0.2">
      <c r="A27" s="2" t="s">
        <v>21</v>
      </c>
      <c r="B27" s="53">
        <v>206</v>
      </c>
      <c r="C27" s="53">
        <v>213</v>
      </c>
      <c r="D27" s="53">
        <v>204</v>
      </c>
      <c r="E27" s="53">
        <v>212</v>
      </c>
      <c r="F27" s="53">
        <v>194</v>
      </c>
      <c r="G27" s="53">
        <v>177</v>
      </c>
      <c r="H27" s="53">
        <v>201</v>
      </c>
      <c r="I27" s="53">
        <v>193</v>
      </c>
      <c r="J27" s="53">
        <v>142</v>
      </c>
      <c r="K27" s="53">
        <v>194</v>
      </c>
      <c r="L27" s="53">
        <v>182</v>
      </c>
      <c r="M27" s="53">
        <v>178</v>
      </c>
      <c r="N27" s="53">
        <f t="shared" si="16"/>
        <v>2296</v>
      </c>
    </row>
    <row r="28" spans="1:14" x14ac:dyDescent="0.2">
      <c r="A28" s="3" t="s">
        <v>12</v>
      </c>
      <c r="B28" s="53">
        <f t="shared" ref="B28:N28" si="17">SUM(B22:B27)</f>
        <v>5769</v>
      </c>
      <c r="C28" s="53">
        <f t="shared" si="17"/>
        <v>5498</v>
      </c>
      <c r="D28" s="53">
        <f t="shared" si="17"/>
        <v>5681</v>
      </c>
      <c r="E28" s="53">
        <f t="shared" si="17"/>
        <v>5352</v>
      </c>
      <c r="F28" s="53">
        <f t="shared" si="17"/>
        <v>6490</v>
      </c>
      <c r="G28" s="53">
        <f t="shared" si="17"/>
        <v>5670</v>
      </c>
      <c r="H28" s="53">
        <f t="shared" si="17"/>
        <v>6171</v>
      </c>
      <c r="I28" s="53">
        <f t="shared" si="17"/>
        <v>6141</v>
      </c>
      <c r="J28" s="53">
        <f t="shared" si="17"/>
        <v>5365</v>
      </c>
      <c r="K28" s="53">
        <f t="shared" si="17"/>
        <v>6510</v>
      </c>
      <c r="L28" s="53">
        <f t="shared" si="17"/>
        <v>5450</v>
      </c>
      <c r="M28" s="53">
        <f t="shared" si="17"/>
        <v>5636</v>
      </c>
      <c r="N28" s="53">
        <f t="shared" si="17"/>
        <v>69733</v>
      </c>
    </row>
    <row r="29" spans="1:14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">
      <c r="A30" s="7" t="s">
        <v>29</v>
      </c>
      <c r="B30" s="111" t="s">
        <v>37</v>
      </c>
      <c r="C30" s="111" t="s">
        <v>38</v>
      </c>
      <c r="D30" s="111" t="s">
        <v>39</v>
      </c>
      <c r="E30" s="111" t="s">
        <v>40</v>
      </c>
      <c r="F30" s="111" t="s">
        <v>41</v>
      </c>
      <c r="G30" s="111" t="s">
        <v>42</v>
      </c>
      <c r="H30" s="111" t="s">
        <v>43</v>
      </c>
      <c r="I30" s="111" t="s">
        <v>44</v>
      </c>
      <c r="J30" s="111" t="s">
        <v>45</v>
      </c>
      <c r="K30" s="111" t="s">
        <v>46</v>
      </c>
      <c r="L30" s="111" t="s">
        <v>47</v>
      </c>
      <c r="M30" s="111" t="s">
        <v>48</v>
      </c>
      <c r="N30" s="49" t="s">
        <v>0</v>
      </c>
    </row>
    <row r="31" spans="1:14" x14ac:dyDescent="0.2">
      <c r="A31" s="2" t="s">
        <v>9</v>
      </c>
      <c r="B31" s="23">
        <f t="shared" ref="B31:M31" si="18">B22/B28</f>
        <v>0.17576703068122726</v>
      </c>
      <c r="C31" s="23">
        <f t="shared" si="18"/>
        <v>0.17733721353219353</v>
      </c>
      <c r="D31" s="23">
        <f t="shared" si="18"/>
        <v>0.18130610807956346</v>
      </c>
      <c r="E31" s="23">
        <f t="shared" si="18"/>
        <v>0.17152466367713004</v>
      </c>
      <c r="F31" s="23">
        <f t="shared" si="18"/>
        <v>0.16594761171032357</v>
      </c>
      <c r="G31" s="23">
        <f t="shared" ref="G31" si="19">G22/G28</f>
        <v>0.16437389770723104</v>
      </c>
      <c r="H31" s="23">
        <f t="shared" si="18"/>
        <v>0.15880732458272565</v>
      </c>
      <c r="I31" s="23">
        <f t="shared" si="18"/>
        <v>0.16479400749063669</v>
      </c>
      <c r="J31" s="23">
        <f t="shared" si="18"/>
        <v>0.16905871388630009</v>
      </c>
      <c r="K31" s="23">
        <f t="shared" si="18"/>
        <v>0.17035330261136714</v>
      </c>
      <c r="L31" s="23">
        <f t="shared" si="18"/>
        <v>0.16807339449541284</v>
      </c>
      <c r="M31" s="23">
        <f t="shared" si="18"/>
        <v>0.16288147622427254</v>
      </c>
      <c r="N31" s="23">
        <f>N22/N28</f>
        <v>0.16904478510891544</v>
      </c>
    </row>
    <row r="32" spans="1:14" x14ac:dyDescent="0.2">
      <c r="A32" s="2" t="s">
        <v>10</v>
      </c>
      <c r="B32" s="23">
        <f t="shared" ref="B32:L32" si="20">B23/B28</f>
        <v>9.0136938810885775E-2</v>
      </c>
      <c r="C32" s="23">
        <f t="shared" si="20"/>
        <v>9.0032739177882862E-2</v>
      </c>
      <c r="D32" s="23">
        <f t="shared" si="20"/>
        <v>9.3117408906882596E-2</v>
      </c>
      <c r="E32" s="23">
        <f t="shared" si="20"/>
        <v>8.9312406576980571E-2</v>
      </c>
      <c r="F32" s="23">
        <f t="shared" si="20"/>
        <v>8.5362095531587051E-2</v>
      </c>
      <c r="G32" s="23">
        <f t="shared" ref="G32" si="21">G23/G28</f>
        <v>0.11146384479717814</v>
      </c>
      <c r="H32" s="23">
        <f t="shared" si="20"/>
        <v>0.11505428617728083</v>
      </c>
      <c r="I32" s="23">
        <f t="shared" si="20"/>
        <v>0.10942843185148998</v>
      </c>
      <c r="J32" s="23">
        <f t="shared" si="20"/>
        <v>0.10941286113699907</v>
      </c>
      <c r="K32" s="23">
        <f t="shared" si="20"/>
        <v>0.10952380952380952</v>
      </c>
      <c r="L32" s="23">
        <f t="shared" si="20"/>
        <v>0.10752293577981652</v>
      </c>
      <c r="M32" s="23">
        <f>M23/M28</f>
        <v>0.11657203690560682</v>
      </c>
      <c r="N32" s="23">
        <f>N23/N28</f>
        <v>0.10229016391091736</v>
      </c>
    </row>
    <row r="33" spans="1:14" x14ac:dyDescent="0.2">
      <c r="A33" s="2" t="s">
        <v>1</v>
      </c>
      <c r="B33" s="23">
        <f t="shared" ref="B33:M33" si="22">B24/B28</f>
        <v>0.41341653666146644</v>
      </c>
      <c r="C33" s="23">
        <f t="shared" si="22"/>
        <v>0.42251727901054931</v>
      </c>
      <c r="D33" s="23">
        <f t="shared" si="22"/>
        <v>0.41700404858299595</v>
      </c>
      <c r="E33" s="23">
        <f t="shared" si="22"/>
        <v>0.42357997010463377</v>
      </c>
      <c r="F33" s="23">
        <f t="shared" si="22"/>
        <v>0.43497688751926039</v>
      </c>
      <c r="G33" s="23">
        <f t="shared" ref="G33" si="23">G24/G28</f>
        <v>0.42328042328042326</v>
      </c>
      <c r="H33" s="23">
        <f t="shared" si="22"/>
        <v>0.41468157510938258</v>
      </c>
      <c r="I33" s="23">
        <f t="shared" si="22"/>
        <v>0.40628562123432665</v>
      </c>
      <c r="J33" s="23">
        <f t="shared" si="22"/>
        <v>0.40559179869524697</v>
      </c>
      <c r="K33" s="23">
        <f t="shared" si="22"/>
        <v>0.39769585253456219</v>
      </c>
      <c r="L33" s="23">
        <f t="shared" si="22"/>
        <v>0.39155963302752295</v>
      </c>
      <c r="M33" s="23">
        <f t="shared" si="22"/>
        <v>0.39673527324343505</v>
      </c>
      <c r="N33" s="23">
        <f>N24/N28</f>
        <v>0.41237290809229488</v>
      </c>
    </row>
    <row r="34" spans="1:14" x14ac:dyDescent="0.2">
      <c r="A34" s="2" t="s">
        <v>36</v>
      </c>
      <c r="B34" s="23">
        <f t="shared" ref="B34:M34" si="24">B25/B28</f>
        <v>4.4895129138498871E-2</v>
      </c>
      <c r="C34" s="23">
        <f t="shared" si="24"/>
        <v>4.3288468534012366E-2</v>
      </c>
      <c r="D34" s="23">
        <f t="shared" si="24"/>
        <v>3.5381094877662382E-2</v>
      </c>
      <c r="E34" s="23">
        <f t="shared" si="24"/>
        <v>3.9798206278026903E-2</v>
      </c>
      <c r="F34" s="23">
        <f t="shared" si="24"/>
        <v>3.8520801232665637E-2</v>
      </c>
      <c r="G34" s="23">
        <f t="shared" ref="G34" si="25">G25/G28</f>
        <v>3.3333333333333333E-2</v>
      </c>
      <c r="H34" s="23">
        <f t="shared" si="24"/>
        <v>4.7156052503646087E-2</v>
      </c>
      <c r="I34" s="23">
        <f t="shared" si="24"/>
        <v>4.49438202247191E-2</v>
      </c>
      <c r="J34" s="23">
        <f t="shared" si="24"/>
        <v>5.2190121155638397E-2</v>
      </c>
      <c r="K34" s="23">
        <f t="shared" si="24"/>
        <v>5.0230414746543779E-2</v>
      </c>
      <c r="L34" s="23">
        <f t="shared" si="24"/>
        <v>5.2293577981651379E-2</v>
      </c>
      <c r="M34" s="23">
        <f t="shared" si="24"/>
        <v>5.7310149041873669E-2</v>
      </c>
      <c r="N34" s="23">
        <f>N25/N28</f>
        <v>4.491417262988829E-2</v>
      </c>
    </row>
    <row r="35" spans="1:14" x14ac:dyDescent="0.2">
      <c r="A35" s="2" t="s">
        <v>2</v>
      </c>
      <c r="B35" s="23">
        <f t="shared" ref="B35:M35" si="26">B26/B28</f>
        <v>0.24007626971745535</v>
      </c>
      <c r="C35" s="23">
        <f t="shared" si="26"/>
        <v>0.22808293925063661</v>
      </c>
      <c r="D35" s="23">
        <f t="shared" si="26"/>
        <v>0.23728216863228305</v>
      </c>
      <c r="E35" s="23">
        <f t="shared" si="26"/>
        <v>0.23617339312406577</v>
      </c>
      <c r="F35" s="23">
        <f t="shared" si="26"/>
        <v>0.2453004622496148</v>
      </c>
      <c r="G35" s="23">
        <f t="shared" ref="G35" si="27">G26/G28</f>
        <v>0.23633156966490299</v>
      </c>
      <c r="H35" s="23">
        <f t="shared" si="26"/>
        <v>0.23172905525846701</v>
      </c>
      <c r="I35" s="23">
        <f t="shared" si="26"/>
        <v>0.24312001302719427</v>
      </c>
      <c r="J35" s="23">
        <f t="shared" si="26"/>
        <v>0.23727865796831313</v>
      </c>
      <c r="K35" s="23">
        <f t="shared" si="26"/>
        <v>0.24239631336405529</v>
      </c>
      <c r="L35" s="23">
        <f t="shared" si="26"/>
        <v>0.2471559633027523</v>
      </c>
      <c r="M35" s="23">
        <f t="shared" si="26"/>
        <v>0.23491838183108588</v>
      </c>
      <c r="N35" s="23">
        <f>N26/N28</f>
        <v>0.23845238265957294</v>
      </c>
    </row>
    <row r="36" spans="1:14" x14ac:dyDescent="0.2">
      <c r="A36" s="2" t="s">
        <v>21</v>
      </c>
      <c r="B36" s="23">
        <f t="shared" ref="B36:M36" si="28">B27/B28</f>
        <v>3.5708094990466288E-2</v>
      </c>
      <c r="C36" s="23">
        <f t="shared" si="28"/>
        <v>3.8741360494725353E-2</v>
      </c>
      <c r="D36" s="23">
        <f t="shared" si="28"/>
        <v>3.5909170920612569E-2</v>
      </c>
      <c r="E36" s="23">
        <f t="shared" si="28"/>
        <v>3.9611360239162931E-2</v>
      </c>
      <c r="F36" s="23">
        <f t="shared" si="28"/>
        <v>2.9892141756548536E-2</v>
      </c>
      <c r="G36" s="23">
        <f t="shared" ref="G36" si="29">G27/G28</f>
        <v>3.1216931216931216E-2</v>
      </c>
      <c r="H36" s="23">
        <f t="shared" si="28"/>
        <v>3.2571706368497814E-2</v>
      </c>
      <c r="I36" s="23">
        <f t="shared" si="28"/>
        <v>3.1428106171633281E-2</v>
      </c>
      <c r="J36" s="23">
        <f t="shared" si="28"/>
        <v>2.646784715750233E-2</v>
      </c>
      <c r="K36" s="23">
        <f t="shared" si="28"/>
        <v>2.9800307219662057E-2</v>
      </c>
      <c r="L36" s="23">
        <f t="shared" si="28"/>
        <v>3.339449541284404E-2</v>
      </c>
      <c r="M36" s="23">
        <f t="shared" si="28"/>
        <v>3.1582682753726048E-2</v>
      </c>
      <c r="N36" s="23">
        <f>N27/N28</f>
        <v>3.2925587598411084E-2</v>
      </c>
    </row>
    <row r="37" spans="1:14" ht="10.8" thickBot="1" x14ac:dyDescent="0.25">
      <c r="A37" s="8" t="s">
        <v>17</v>
      </c>
      <c r="B37" s="65">
        <f t="shared" ref="B37:N37" si="30">SUM(B31:B36)</f>
        <v>1</v>
      </c>
      <c r="C37" s="23">
        <f t="shared" si="30"/>
        <v>1</v>
      </c>
      <c r="D37" s="23">
        <f t="shared" si="30"/>
        <v>0.99999999999999989</v>
      </c>
      <c r="E37" s="23">
        <f t="shared" si="30"/>
        <v>0.99999999999999989</v>
      </c>
      <c r="F37" s="23">
        <f t="shared" si="30"/>
        <v>0.99999999999999989</v>
      </c>
      <c r="G37" s="23">
        <f t="shared" ref="G37" si="31">SUM(G31:G36)</f>
        <v>1</v>
      </c>
      <c r="H37" s="23">
        <f t="shared" si="30"/>
        <v>1</v>
      </c>
      <c r="I37" s="23">
        <f t="shared" si="30"/>
        <v>1</v>
      </c>
      <c r="J37" s="23">
        <f t="shared" si="30"/>
        <v>1</v>
      </c>
      <c r="K37" s="23">
        <f t="shared" si="30"/>
        <v>1</v>
      </c>
      <c r="L37" s="23">
        <f t="shared" si="30"/>
        <v>1</v>
      </c>
      <c r="M37" s="23">
        <f t="shared" si="30"/>
        <v>1</v>
      </c>
      <c r="N37" s="23">
        <f t="shared" si="30"/>
        <v>1</v>
      </c>
    </row>
    <row r="38" spans="1:14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x14ac:dyDescent="0.2">
      <c r="A39" s="7" t="s">
        <v>11</v>
      </c>
      <c r="B39" s="111" t="s">
        <v>37</v>
      </c>
      <c r="C39" s="111" t="s">
        <v>38</v>
      </c>
      <c r="D39" s="111" t="s">
        <v>39</v>
      </c>
      <c r="E39" s="111" t="s">
        <v>40</v>
      </c>
      <c r="F39" s="111" t="s">
        <v>41</v>
      </c>
      <c r="G39" s="111" t="s">
        <v>42</v>
      </c>
      <c r="H39" s="111" t="s">
        <v>43</v>
      </c>
      <c r="I39" s="111" t="s">
        <v>44</v>
      </c>
      <c r="J39" s="111" t="s">
        <v>45</v>
      </c>
      <c r="K39" s="111" t="s">
        <v>46</v>
      </c>
      <c r="L39" s="111" t="s">
        <v>47</v>
      </c>
      <c r="M39" s="111" t="s">
        <v>48</v>
      </c>
      <c r="N39" s="49" t="s">
        <v>0</v>
      </c>
    </row>
    <row r="40" spans="1:14" x14ac:dyDescent="0.2">
      <c r="A40" s="2" t="s">
        <v>9</v>
      </c>
      <c r="B40" s="74">
        <f t="shared" ref="B40:N40" si="32">B3/B22</f>
        <v>129.89037475345168</v>
      </c>
      <c r="C40" s="74">
        <f t="shared" si="32"/>
        <v>130.30888205128207</v>
      </c>
      <c r="D40" s="74">
        <f t="shared" si="32"/>
        <v>129.88244660194175</v>
      </c>
      <c r="E40" s="74">
        <f t="shared" si="32"/>
        <v>129.66187363834425</v>
      </c>
      <c r="F40" s="74">
        <f t="shared" si="32"/>
        <v>129.62025998142988</v>
      </c>
      <c r="G40" s="74">
        <f t="shared" ref="G40" si="33">G3/G22</f>
        <v>129.65763948497855</v>
      </c>
      <c r="H40" s="74">
        <f t="shared" si="32"/>
        <v>130.66326530612244</v>
      </c>
      <c r="I40" s="74">
        <f t="shared" si="32"/>
        <v>130.51383399209487</v>
      </c>
      <c r="J40" s="74">
        <f t="shared" si="32"/>
        <v>130.1433296582139</v>
      </c>
      <c r="K40" s="74">
        <f t="shared" si="32"/>
        <v>130.23444544634805</v>
      </c>
      <c r="L40" s="74">
        <f t="shared" si="32"/>
        <v>130.28384279475983</v>
      </c>
      <c r="M40" s="74">
        <f t="shared" si="32"/>
        <v>130.56644880174292</v>
      </c>
      <c r="N40" s="74">
        <f t="shared" si="32"/>
        <v>130.11625890736343</v>
      </c>
    </row>
    <row r="41" spans="1:14" x14ac:dyDescent="0.2">
      <c r="A41" s="2" t="s">
        <v>10</v>
      </c>
      <c r="B41" s="74">
        <f t="shared" ref="B41:N41" si="34">B4/B23</f>
        <v>99.275480769230768</v>
      </c>
      <c r="C41" s="74">
        <f t="shared" si="34"/>
        <v>98.528646464646471</v>
      </c>
      <c r="D41" s="74">
        <f t="shared" si="34"/>
        <v>99.073516068052925</v>
      </c>
      <c r="E41" s="74">
        <f t="shared" si="34"/>
        <v>99.152845188284516</v>
      </c>
      <c r="F41" s="74">
        <f t="shared" si="34"/>
        <v>99.039963898916966</v>
      </c>
      <c r="G41" s="74">
        <f t="shared" ref="G41" si="35">G4/G23</f>
        <v>98.641170886075955</v>
      </c>
      <c r="H41" s="74">
        <f t="shared" si="34"/>
        <v>99.356619718309858</v>
      </c>
      <c r="I41" s="74">
        <f t="shared" si="34"/>
        <v>99.535119047619062</v>
      </c>
      <c r="J41" s="74">
        <f t="shared" si="34"/>
        <v>99.136626916524691</v>
      </c>
      <c r="K41" s="74">
        <f t="shared" si="34"/>
        <v>100.04712482468445</v>
      </c>
      <c r="L41" s="74">
        <f t="shared" si="34"/>
        <v>99.811604095563141</v>
      </c>
      <c r="M41" s="74">
        <f t="shared" si="34"/>
        <v>99.551902587519024</v>
      </c>
      <c r="N41" s="74">
        <f t="shared" si="34"/>
        <v>99.293710921071082</v>
      </c>
    </row>
    <row r="42" spans="1:14" x14ac:dyDescent="0.2">
      <c r="A42" s="2" t="s">
        <v>1</v>
      </c>
      <c r="B42" s="74">
        <f t="shared" ref="B42:N42" si="36">B5/B24</f>
        <v>104.06415094339623</v>
      </c>
      <c r="C42" s="74">
        <f t="shared" si="36"/>
        <v>104.12376237623762</v>
      </c>
      <c r="D42" s="74">
        <f t="shared" si="36"/>
        <v>103.80582524271844</v>
      </c>
      <c r="E42" s="74">
        <f t="shared" si="36"/>
        <v>103.86524040582268</v>
      </c>
      <c r="F42" s="74">
        <f t="shared" si="36"/>
        <v>103.79330499468651</v>
      </c>
      <c r="G42" s="74">
        <f t="shared" ref="G42" si="37">G5/G24</f>
        <v>103.845</v>
      </c>
      <c r="H42" s="74">
        <f t="shared" si="36"/>
        <v>104.28448612739351</v>
      </c>
      <c r="I42" s="74">
        <f t="shared" si="36"/>
        <v>104.20841683366733</v>
      </c>
      <c r="J42" s="74">
        <f t="shared" si="36"/>
        <v>104.14338235294117</v>
      </c>
      <c r="K42" s="74">
        <f t="shared" si="36"/>
        <v>104.48203939745075</v>
      </c>
      <c r="L42" s="74">
        <f t="shared" si="36"/>
        <v>104.34114339268979</v>
      </c>
      <c r="M42" s="74">
        <f t="shared" si="36"/>
        <v>104.51162790697674</v>
      </c>
      <c r="N42" s="74">
        <f t="shared" si="36"/>
        <v>104.11821880650994</v>
      </c>
    </row>
    <row r="43" spans="1:14" x14ac:dyDescent="0.2">
      <c r="A43" s="2" t="s">
        <v>36</v>
      </c>
      <c r="B43" s="74">
        <f t="shared" ref="B43:N43" si="38">B6/B25</f>
        <v>108.67999999999999</v>
      </c>
      <c r="C43" s="74">
        <f t="shared" si="38"/>
        <v>109.59327731092438</v>
      </c>
      <c r="D43" s="74">
        <f t="shared" si="38"/>
        <v>108.68</v>
      </c>
      <c r="E43" s="74">
        <f t="shared" si="38"/>
        <v>109.70046948356809</v>
      </c>
      <c r="F43" s="74">
        <f t="shared" si="38"/>
        <v>109.11472000000001</v>
      </c>
      <c r="G43" s="74">
        <f t="shared" ref="G43" si="39">G6/G25</f>
        <v>110.40507936507937</v>
      </c>
      <c r="H43" s="74">
        <f t="shared" si="38"/>
        <v>109.95051546391753</v>
      </c>
      <c r="I43" s="74">
        <f t="shared" si="38"/>
        <v>109.99130434782609</v>
      </c>
      <c r="J43" s="74">
        <f t="shared" si="38"/>
        <v>109.59</v>
      </c>
      <c r="K43" s="74">
        <f t="shared" si="38"/>
        <v>109.53394495412843</v>
      </c>
      <c r="L43" s="74">
        <f t="shared" si="38"/>
        <v>110.73263157894736</v>
      </c>
      <c r="M43" s="74">
        <f t="shared" si="38"/>
        <v>109.19999999999999</v>
      </c>
      <c r="N43" s="74">
        <f t="shared" si="38"/>
        <v>109.60212005108556</v>
      </c>
    </row>
    <row r="44" spans="1:14" x14ac:dyDescent="0.2">
      <c r="A44" s="2" t="s">
        <v>2</v>
      </c>
      <c r="B44" s="74">
        <f t="shared" ref="B44:N44" si="40">B7/B26</f>
        <v>116.60182671480145</v>
      </c>
      <c r="C44" s="74">
        <f t="shared" si="40"/>
        <v>117.12711323763955</v>
      </c>
      <c r="D44" s="74">
        <f t="shared" si="40"/>
        <v>116.62728486646883</v>
      </c>
      <c r="E44" s="74">
        <f t="shared" si="40"/>
        <v>117.05531645569621</v>
      </c>
      <c r="F44" s="74">
        <f t="shared" si="40"/>
        <v>117.48772613065326</v>
      </c>
      <c r="G44" s="74">
        <f t="shared" ref="G44" si="41">G7/G26</f>
        <v>117.14364925373134</v>
      </c>
      <c r="H44" s="74">
        <f t="shared" si="40"/>
        <v>117.73236363636363</v>
      </c>
      <c r="I44" s="74">
        <f t="shared" si="40"/>
        <v>118.31062290689887</v>
      </c>
      <c r="J44" s="74">
        <f t="shared" si="40"/>
        <v>118.53058915946583</v>
      </c>
      <c r="K44" s="74">
        <f t="shared" si="40"/>
        <v>117.6518124207858</v>
      </c>
      <c r="L44" s="74">
        <f t="shared" si="40"/>
        <v>118.08516703786192</v>
      </c>
      <c r="M44" s="74">
        <f t="shared" si="40"/>
        <v>117.95359516616314</v>
      </c>
      <c r="N44" s="74">
        <f t="shared" si="40"/>
        <v>117.53221674284339</v>
      </c>
    </row>
    <row r="45" spans="1:14" x14ac:dyDescent="0.2">
      <c r="A45" s="2" t="s">
        <v>21</v>
      </c>
      <c r="B45" s="74">
        <f t="shared" ref="B45:N45" si="42">B8/B27</f>
        <v>71.766699029126215</v>
      </c>
      <c r="C45" s="74">
        <f t="shared" si="42"/>
        <v>71.42</v>
      </c>
      <c r="D45" s="74">
        <f t="shared" si="42"/>
        <v>72.820392156862752</v>
      </c>
      <c r="E45" s="74">
        <f t="shared" si="42"/>
        <v>72.093773584905662</v>
      </c>
      <c r="F45" s="74">
        <f t="shared" si="42"/>
        <v>71.42</v>
      </c>
      <c r="G45" s="74">
        <f t="shared" ref="G45" si="43">G8/G27</f>
        <v>71.823502824858764</v>
      </c>
      <c r="H45" s="74">
        <f t="shared" si="42"/>
        <v>71.760000000000005</v>
      </c>
      <c r="I45" s="74">
        <f t="shared" si="42"/>
        <v>72.503626943005187</v>
      </c>
      <c r="J45" s="74">
        <f t="shared" si="42"/>
        <v>71.760000000000005</v>
      </c>
      <c r="K45" s="74">
        <f t="shared" si="42"/>
        <v>72.869690721649476</v>
      </c>
      <c r="L45" s="74">
        <f t="shared" si="42"/>
        <v>71.760000000000005</v>
      </c>
      <c r="M45" s="74">
        <f t="shared" si="42"/>
        <v>72.163146067415738</v>
      </c>
      <c r="N45" s="74">
        <f t="shared" si="42"/>
        <v>72.017787456445987</v>
      </c>
    </row>
    <row r="46" spans="1:14" x14ac:dyDescent="0.2">
      <c r="A46" s="11" t="s">
        <v>11</v>
      </c>
      <c r="B46" s="80">
        <f t="shared" ref="B46:N46" si="44">B9/B28</f>
        <v>110.23586063442536</v>
      </c>
      <c r="C46" s="81">
        <f t="shared" si="44"/>
        <v>110.19923608584938</v>
      </c>
      <c r="D46" s="81">
        <f t="shared" si="44"/>
        <v>110.19511177609574</v>
      </c>
      <c r="E46" s="81">
        <f t="shared" si="44"/>
        <v>109.95798953662182</v>
      </c>
      <c r="F46" s="81">
        <f t="shared" si="44"/>
        <v>110.26999691833589</v>
      </c>
      <c r="G46" s="81">
        <f t="shared" ref="G46" si="45">G9/G28</f>
        <v>109.86983245149911</v>
      </c>
      <c r="H46" s="81">
        <f t="shared" si="44"/>
        <v>110.23073083778965</v>
      </c>
      <c r="I46" s="81">
        <f t="shared" si="44"/>
        <v>110.72401237583455</v>
      </c>
      <c r="J46" s="81">
        <f t="shared" si="44"/>
        <v>110.8320149114632</v>
      </c>
      <c r="K46" s="81">
        <f t="shared" si="44"/>
        <v>110.88732411674347</v>
      </c>
      <c r="L46" s="81">
        <f t="shared" si="44"/>
        <v>110.8575119266055</v>
      </c>
      <c r="M46" s="81">
        <f t="shared" si="44"/>
        <v>110.5821149751597</v>
      </c>
      <c r="N46" s="81">
        <f t="shared" si="44"/>
        <v>110.40753129795075</v>
      </c>
    </row>
    <row r="47" spans="1:14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</sheetData>
  <pageMargins left="0.5" right="0.5" top="0.5" bottom="0.5" header="0.25" footer="0.25"/>
  <pageSetup scale="90" orientation="landscape" r:id="rId1"/>
  <headerFooter differentOddEven="1">
    <oddHeader>&amp;CHEARING AID PROCUREMENT DISTRIBUTION - NOV 1 2016 THROUGH OCT 31 2017</oddHeader>
    <oddFooter>&amp;L&amp;8Nov 2016&amp;C&amp;8Page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zoomScale="120" zoomScaleNormal="100" zoomScalePageLayoutView="120" workbookViewId="0">
      <selection sqref="A1:XFD1048576"/>
    </sheetView>
  </sheetViews>
  <sheetFormatPr defaultColWidth="9.109375" defaultRowHeight="10.199999999999999" x14ac:dyDescent="0.2"/>
  <cols>
    <col min="1" max="1" width="9.6640625" style="1" customWidth="1"/>
    <col min="2" max="16384" width="9.109375" style="1"/>
  </cols>
  <sheetData>
    <row r="1" spans="1:14" ht="51" x14ac:dyDescent="0.2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17" t="s">
        <v>19</v>
      </c>
      <c r="B2" s="111" t="s">
        <v>37</v>
      </c>
      <c r="C2" s="111" t="s">
        <v>38</v>
      </c>
      <c r="D2" s="111" t="s">
        <v>39</v>
      </c>
      <c r="E2" s="111" t="s">
        <v>40</v>
      </c>
      <c r="F2" s="111" t="s">
        <v>41</v>
      </c>
      <c r="G2" s="111" t="s">
        <v>42</v>
      </c>
      <c r="H2" s="111" t="s">
        <v>43</v>
      </c>
      <c r="I2" s="111" t="s">
        <v>44</v>
      </c>
      <c r="J2" s="111" t="s">
        <v>45</v>
      </c>
      <c r="K2" s="111" t="s">
        <v>46</v>
      </c>
      <c r="L2" s="111" t="s">
        <v>47</v>
      </c>
      <c r="M2" s="111" t="s">
        <v>48</v>
      </c>
      <c r="N2" s="49" t="s">
        <v>0</v>
      </c>
    </row>
    <row r="3" spans="1:14" x14ac:dyDescent="0.2">
      <c r="A3" s="15" t="s">
        <v>1</v>
      </c>
      <c r="B3" s="53">
        <v>213003</v>
      </c>
      <c r="C3" s="53">
        <v>206793</v>
      </c>
      <c r="D3" s="53">
        <v>206482.5</v>
      </c>
      <c r="E3" s="53">
        <v>206482.5</v>
      </c>
      <c r="F3" s="53">
        <v>246537</v>
      </c>
      <c r="G3" s="53">
        <v>203067</v>
      </c>
      <c r="H3" s="53">
        <v>240552</v>
      </c>
      <c r="I3" s="53">
        <v>250224</v>
      </c>
      <c r="J3" s="53">
        <v>213096</v>
      </c>
      <c r="K3" s="53">
        <v>255840</v>
      </c>
      <c r="L3" s="53">
        <v>216528</v>
      </c>
      <c r="M3" s="53">
        <v>227760</v>
      </c>
      <c r="N3" s="53">
        <f>SUM(B3:M3)</f>
        <v>2686365</v>
      </c>
    </row>
    <row r="4" spans="1:14" x14ac:dyDescent="0.2">
      <c r="A4" s="15" t="s">
        <v>36</v>
      </c>
      <c r="B4" s="53">
        <v>15548</v>
      </c>
      <c r="C4" s="53">
        <v>14651</v>
      </c>
      <c r="D4" s="53">
        <v>18239</v>
      </c>
      <c r="E4" s="53">
        <v>12558</v>
      </c>
      <c r="F4" s="53">
        <v>16744</v>
      </c>
      <c r="G4" s="53">
        <v>10166</v>
      </c>
      <c r="H4" s="53">
        <v>14721.56</v>
      </c>
      <c r="I4" s="53">
        <v>22833.439999999999</v>
      </c>
      <c r="J4" s="53">
        <v>12918.92</v>
      </c>
      <c r="K4" s="53">
        <v>20429.82</v>
      </c>
      <c r="L4" s="53">
        <v>13519.8</v>
      </c>
      <c r="M4" s="53">
        <v>16524.2</v>
      </c>
      <c r="N4" s="53">
        <f>SUM(B4:M4)</f>
        <v>188853.74000000002</v>
      </c>
    </row>
    <row r="5" spans="1:14" x14ac:dyDescent="0.2">
      <c r="A5" s="15" t="s">
        <v>2</v>
      </c>
      <c r="B5" s="53">
        <v>23287.5</v>
      </c>
      <c r="C5" s="53">
        <v>28255.5</v>
      </c>
      <c r="D5" s="53">
        <v>19251</v>
      </c>
      <c r="E5" s="53">
        <v>25150.5</v>
      </c>
      <c r="F5" s="53">
        <v>26392.5</v>
      </c>
      <c r="G5" s="53">
        <v>28566</v>
      </c>
      <c r="H5" s="53">
        <v>26832</v>
      </c>
      <c r="I5" s="53">
        <v>23400</v>
      </c>
      <c r="J5" s="53">
        <v>21840</v>
      </c>
      <c r="K5" s="53">
        <v>24336</v>
      </c>
      <c r="L5" s="53">
        <v>19968</v>
      </c>
      <c r="M5" s="53">
        <v>25896</v>
      </c>
      <c r="N5" s="53">
        <f>SUM(B5:M5)</f>
        <v>293175</v>
      </c>
    </row>
    <row r="6" spans="1:14" x14ac:dyDescent="0.2">
      <c r="A6" s="2" t="s">
        <v>21</v>
      </c>
      <c r="B6" s="53">
        <v>2121.8200000000002</v>
      </c>
      <c r="C6" s="53">
        <v>1392.13</v>
      </c>
      <c r="D6" s="53">
        <v>1640.53</v>
      </c>
      <c r="E6" s="53">
        <v>1604.3</v>
      </c>
      <c r="F6" s="53">
        <v>2246.02</v>
      </c>
      <c r="G6" s="53">
        <v>1578.43</v>
      </c>
      <c r="H6" s="53">
        <v>1482</v>
      </c>
      <c r="I6" s="53">
        <v>1679.6</v>
      </c>
      <c r="J6" s="53">
        <v>790.4</v>
      </c>
      <c r="K6" s="53">
        <v>1284.4000000000001</v>
      </c>
      <c r="L6" s="53">
        <v>988</v>
      </c>
      <c r="M6" s="53">
        <v>2173.6</v>
      </c>
      <c r="N6" s="53">
        <f>SUM(B6:M6)</f>
        <v>18981.23</v>
      </c>
    </row>
    <row r="7" spans="1:14" x14ac:dyDescent="0.2">
      <c r="A7" s="3" t="s">
        <v>6</v>
      </c>
      <c r="B7" s="53">
        <f t="shared" ref="B7:N7" si="0">SUM(B3:B6)</f>
        <v>253960.32000000001</v>
      </c>
      <c r="C7" s="53">
        <f t="shared" si="0"/>
        <v>251091.63</v>
      </c>
      <c r="D7" s="53">
        <f t="shared" si="0"/>
        <v>245613.03</v>
      </c>
      <c r="E7" s="53">
        <f t="shared" si="0"/>
        <v>245795.3</v>
      </c>
      <c r="F7" s="53">
        <f t="shared" si="0"/>
        <v>291919.52</v>
      </c>
      <c r="G7" s="53">
        <f t="shared" si="0"/>
        <v>243377.43</v>
      </c>
      <c r="H7" s="53">
        <f>SUM(H3:H6)</f>
        <v>283587.56</v>
      </c>
      <c r="I7" s="53">
        <f t="shared" si="0"/>
        <v>298137.03999999998</v>
      </c>
      <c r="J7" s="53">
        <f t="shared" si="0"/>
        <v>248645.32</v>
      </c>
      <c r="K7" s="53">
        <f t="shared" si="0"/>
        <v>301890.22000000003</v>
      </c>
      <c r="L7" s="53">
        <f t="shared" si="0"/>
        <v>251003.8</v>
      </c>
      <c r="M7" s="53">
        <f t="shared" si="0"/>
        <v>272353.8</v>
      </c>
      <c r="N7" s="53">
        <f t="shared" si="0"/>
        <v>3187374.97</v>
      </c>
    </row>
    <row r="8" spans="1:14" ht="1.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x14ac:dyDescent="0.2">
      <c r="A9" s="16" t="s">
        <v>7</v>
      </c>
      <c r="B9" s="111" t="s">
        <v>37</v>
      </c>
      <c r="C9" s="111" t="s">
        <v>38</v>
      </c>
      <c r="D9" s="111" t="s">
        <v>39</v>
      </c>
      <c r="E9" s="111" t="s">
        <v>40</v>
      </c>
      <c r="F9" s="111" t="s">
        <v>41</v>
      </c>
      <c r="G9" s="111" t="s">
        <v>42</v>
      </c>
      <c r="H9" s="111" t="s">
        <v>43</v>
      </c>
      <c r="I9" s="111" t="s">
        <v>44</v>
      </c>
      <c r="J9" s="111" t="s">
        <v>45</v>
      </c>
      <c r="K9" s="111" t="s">
        <v>46</v>
      </c>
      <c r="L9" s="111" t="s">
        <v>47</v>
      </c>
      <c r="M9" s="111" t="s">
        <v>48</v>
      </c>
      <c r="N9" s="49" t="s">
        <v>0</v>
      </c>
    </row>
    <row r="10" spans="1:14" x14ac:dyDescent="0.2">
      <c r="A10" s="4" t="s">
        <v>1</v>
      </c>
      <c r="B10" s="78">
        <f t="shared" ref="B10:M10" si="1">B3/B7</f>
        <v>0.83872551428506625</v>
      </c>
      <c r="C10" s="78">
        <f t="shared" si="1"/>
        <v>0.82357583962476166</v>
      </c>
      <c r="D10" s="78">
        <f t="shared" si="1"/>
        <v>0.84068219019161972</v>
      </c>
      <c r="E10" s="78">
        <f t="shared" si="1"/>
        <v>0.84005878061948303</v>
      </c>
      <c r="F10" s="78">
        <f t="shared" si="1"/>
        <v>0.8445375629557077</v>
      </c>
      <c r="G10" s="78">
        <f t="shared" ref="G10" si="2">G3/G7</f>
        <v>0.83437071383324246</v>
      </c>
      <c r="H10" s="78">
        <f>H3/H7</f>
        <v>0.84824595267860126</v>
      </c>
      <c r="I10" s="78">
        <f t="shared" si="1"/>
        <v>0.8392918907358845</v>
      </c>
      <c r="J10" s="78">
        <f t="shared" si="1"/>
        <v>0.85702799473563385</v>
      </c>
      <c r="K10" s="78">
        <f t="shared" si="1"/>
        <v>0.84746037814673159</v>
      </c>
      <c r="L10" s="78">
        <f t="shared" si="1"/>
        <v>0.86264829456765202</v>
      </c>
      <c r="M10" s="78">
        <f t="shared" si="1"/>
        <v>0.83626518153960039</v>
      </c>
      <c r="N10" s="78">
        <f>N3/N7</f>
        <v>0.84281423594162186</v>
      </c>
    </row>
    <row r="11" spans="1:14" x14ac:dyDescent="0.2">
      <c r="A11" s="4" t="s">
        <v>36</v>
      </c>
      <c r="B11" s="78">
        <f t="shared" ref="B11:G11" si="3">B4/B7</f>
        <v>6.1222162580359007E-2</v>
      </c>
      <c r="C11" s="78">
        <f t="shared" si="3"/>
        <v>5.8349216977085214E-2</v>
      </c>
      <c r="D11" s="78">
        <f t="shared" si="3"/>
        <v>7.4259089593088773E-2</v>
      </c>
      <c r="E11" s="78">
        <f t="shared" si="3"/>
        <v>5.1091294259898383E-2</v>
      </c>
      <c r="F11" s="78">
        <f t="shared" si="3"/>
        <v>5.7358274636790302E-2</v>
      </c>
      <c r="G11" s="78">
        <f t="shared" si="3"/>
        <v>4.1770512573824123E-2</v>
      </c>
      <c r="H11" s="78">
        <f t="shared" ref="H11:N11" si="4">H4/H7</f>
        <v>5.1911868066427169E-2</v>
      </c>
      <c r="I11" s="78">
        <f t="shared" si="4"/>
        <v>7.6587062110766241E-2</v>
      </c>
      <c r="J11" s="78">
        <f t="shared" si="4"/>
        <v>5.1957221636023551E-2</v>
      </c>
      <c r="K11" s="78">
        <f t="shared" si="4"/>
        <v>6.7673010407558076E-2</v>
      </c>
      <c r="L11" s="78">
        <f t="shared" si="4"/>
        <v>5.3862929565209772E-2</v>
      </c>
      <c r="M11" s="78">
        <f t="shared" si="4"/>
        <v>6.0671817319971309E-2</v>
      </c>
      <c r="N11" s="78">
        <f t="shared" si="4"/>
        <v>5.9250556265741147E-2</v>
      </c>
    </row>
    <row r="12" spans="1:14" x14ac:dyDescent="0.2">
      <c r="A12" s="4" t="s">
        <v>2</v>
      </c>
      <c r="B12" s="78">
        <f t="shared" ref="B12:G12" si="5">B5/B7</f>
        <v>9.1697395876647186E-2</v>
      </c>
      <c r="C12" s="78">
        <f t="shared" si="5"/>
        <v>0.11253063274152149</v>
      </c>
      <c r="D12" s="78">
        <f t="shared" si="5"/>
        <v>7.8379392168241233E-2</v>
      </c>
      <c r="E12" s="78">
        <f t="shared" si="5"/>
        <v>0.10232294921831296</v>
      </c>
      <c r="F12" s="78">
        <f t="shared" si="5"/>
        <v>9.0410192507852843E-2</v>
      </c>
      <c r="G12" s="78">
        <f t="shared" si="5"/>
        <v>0.11737325026400353</v>
      </c>
      <c r="H12" s="78">
        <f t="shared" ref="H12:N12" si="6">H5/H7</f>
        <v>9.4616280065317387E-2</v>
      </c>
      <c r="I12" s="78">
        <f t="shared" si="6"/>
        <v>7.8487396265824613E-2</v>
      </c>
      <c r="J12" s="78">
        <f t="shared" si="6"/>
        <v>8.7835958464852662E-2</v>
      </c>
      <c r="K12" s="78">
        <f t="shared" si="6"/>
        <v>8.0612084750542753E-2</v>
      </c>
      <c r="L12" s="78">
        <f t="shared" si="6"/>
        <v>7.9552580478861282E-2</v>
      </c>
      <c r="M12" s="78">
        <f t="shared" si="6"/>
        <v>9.508220557231073E-2</v>
      </c>
      <c r="N12" s="78">
        <f t="shared" si="6"/>
        <v>9.1980078515832731E-2</v>
      </c>
    </row>
    <row r="13" spans="1:14" x14ac:dyDescent="0.2">
      <c r="A13" s="2" t="s">
        <v>21</v>
      </c>
      <c r="B13" s="23">
        <f t="shared" ref="B13:M13" si="7">B6/B7</f>
        <v>8.3549272579275385E-3</v>
      </c>
      <c r="C13" s="23">
        <f t="shared" si="7"/>
        <v>5.5443106566316052E-3</v>
      </c>
      <c r="D13" s="23">
        <f t="shared" si="7"/>
        <v>6.6793280470502725E-3</v>
      </c>
      <c r="E13" s="23">
        <f t="shared" si="7"/>
        <v>6.5269759023056989E-3</v>
      </c>
      <c r="F13" s="23">
        <f t="shared" si="7"/>
        <v>7.6939698996490533E-3</v>
      </c>
      <c r="G13" s="23">
        <f t="shared" ref="G13" si="8">G6/G7</f>
        <v>6.485523328929885E-3</v>
      </c>
      <c r="H13" s="23">
        <f t="shared" si="7"/>
        <v>5.2258991896541587E-3</v>
      </c>
      <c r="I13" s="23">
        <f>I6/I7</f>
        <v>5.6336508875247434E-3</v>
      </c>
      <c r="J13" s="23">
        <f t="shared" si="7"/>
        <v>3.1788251634899058E-3</v>
      </c>
      <c r="K13" s="23">
        <f t="shared" si="7"/>
        <v>4.2545266951675344E-3</v>
      </c>
      <c r="L13" s="23">
        <f t="shared" si="7"/>
        <v>3.9361953882769904E-3</v>
      </c>
      <c r="M13" s="23">
        <f t="shared" si="7"/>
        <v>7.9807955681176473E-3</v>
      </c>
      <c r="N13" s="78">
        <f>N6/N7</f>
        <v>5.955129276804228E-3</v>
      </c>
    </row>
    <row r="14" spans="1:14" ht="3.75" customHeight="1" x14ac:dyDescent="0.2"/>
    <row r="15" spans="1:14" ht="2.25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x14ac:dyDescent="0.2">
      <c r="A16" s="16" t="s">
        <v>28</v>
      </c>
      <c r="B16" s="111" t="s">
        <v>37</v>
      </c>
      <c r="C16" s="111" t="s">
        <v>38</v>
      </c>
      <c r="D16" s="111" t="s">
        <v>39</v>
      </c>
      <c r="E16" s="111" t="s">
        <v>40</v>
      </c>
      <c r="F16" s="111" t="s">
        <v>41</v>
      </c>
      <c r="G16" s="111" t="s">
        <v>42</v>
      </c>
      <c r="H16" s="111" t="s">
        <v>43</v>
      </c>
      <c r="I16" s="111" t="s">
        <v>44</v>
      </c>
      <c r="J16" s="111" t="s">
        <v>45</v>
      </c>
      <c r="K16" s="111" t="s">
        <v>46</v>
      </c>
      <c r="L16" s="111" t="s">
        <v>47</v>
      </c>
      <c r="M16" s="111" t="s">
        <v>48</v>
      </c>
      <c r="N16" s="49" t="s">
        <v>0</v>
      </c>
    </row>
    <row r="17" spans="1:14" x14ac:dyDescent="0.2">
      <c r="A17" s="2" t="s">
        <v>1</v>
      </c>
      <c r="B17" s="62">
        <v>685</v>
      </c>
      <c r="C17" s="62">
        <v>665</v>
      </c>
      <c r="D17" s="62">
        <v>664</v>
      </c>
      <c r="E17" s="62">
        <v>663</v>
      </c>
      <c r="F17" s="62">
        <v>791</v>
      </c>
      <c r="G17" s="62">
        <v>651</v>
      </c>
      <c r="H17" s="62">
        <v>768</v>
      </c>
      <c r="I17" s="62">
        <v>801</v>
      </c>
      <c r="J17" s="62">
        <v>683</v>
      </c>
      <c r="K17" s="62">
        <v>817</v>
      </c>
      <c r="L17" s="62">
        <v>694</v>
      </c>
      <c r="M17" s="62">
        <v>729</v>
      </c>
      <c r="N17" s="62">
        <f>SUM(B17:M17)</f>
        <v>8611</v>
      </c>
    </row>
    <row r="18" spans="1:14" x14ac:dyDescent="0.2">
      <c r="A18" s="2" t="s">
        <v>36</v>
      </c>
      <c r="B18" s="62">
        <v>51</v>
      </c>
      <c r="C18" s="62">
        <v>49</v>
      </c>
      <c r="D18" s="62">
        <v>61</v>
      </c>
      <c r="E18" s="62">
        <v>42</v>
      </c>
      <c r="F18" s="62">
        <v>56</v>
      </c>
      <c r="G18" s="62">
        <v>34</v>
      </c>
      <c r="H18" s="62">
        <v>49</v>
      </c>
      <c r="I18" s="62">
        <v>76</v>
      </c>
      <c r="J18" s="62">
        <v>43</v>
      </c>
      <c r="K18" s="62">
        <v>68</v>
      </c>
      <c r="L18" s="62">
        <v>45</v>
      </c>
      <c r="M18" s="62">
        <v>55</v>
      </c>
      <c r="N18" s="62">
        <f>SUM(B18:M18)</f>
        <v>629</v>
      </c>
    </row>
    <row r="19" spans="1:14" x14ac:dyDescent="0.2">
      <c r="A19" s="2" t="s">
        <v>2</v>
      </c>
      <c r="B19" s="62">
        <v>75</v>
      </c>
      <c r="C19" s="62">
        <v>91</v>
      </c>
      <c r="D19" s="62">
        <v>62</v>
      </c>
      <c r="E19" s="62">
        <v>80</v>
      </c>
      <c r="F19" s="62">
        <v>84</v>
      </c>
      <c r="G19" s="62">
        <v>91</v>
      </c>
      <c r="H19" s="62">
        <v>86</v>
      </c>
      <c r="I19" s="62">
        <v>74</v>
      </c>
      <c r="J19" s="62">
        <v>70</v>
      </c>
      <c r="K19" s="62">
        <v>77</v>
      </c>
      <c r="L19" s="62">
        <v>64</v>
      </c>
      <c r="M19" s="62">
        <v>82</v>
      </c>
      <c r="N19" s="62">
        <f>SUM(B19:M19)</f>
        <v>936</v>
      </c>
    </row>
    <row r="20" spans="1:14" x14ac:dyDescent="0.2">
      <c r="A20" s="2" t="s">
        <v>21</v>
      </c>
      <c r="B20" s="62">
        <v>14</v>
      </c>
      <c r="C20" s="62">
        <v>11</v>
      </c>
      <c r="D20" s="62">
        <v>11</v>
      </c>
      <c r="E20" s="62">
        <v>10</v>
      </c>
      <c r="F20" s="62">
        <v>14</v>
      </c>
      <c r="G20" s="62">
        <v>11</v>
      </c>
      <c r="H20" s="62">
        <v>15</v>
      </c>
      <c r="I20" s="62">
        <v>16</v>
      </c>
      <c r="J20" s="62">
        <v>8</v>
      </c>
      <c r="K20" s="62">
        <v>13</v>
      </c>
      <c r="L20" s="62">
        <v>10</v>
      </c>
      <c r="M20" s="62">
        <v>22</v>
      </c>
      <c r="N20" s="62">
        <f>SUM(B20:M20)</f>
        <v>155</v>
      </c>
    </row>
    <row r="21" spans="1:14" x14ac:dyDescent="0.2">
      <c r="A21" s="3" t="s">
        <v>8</v>
      </c>
      <c r="B21" s="62">
        <f t="shared" ref="B21:N21" si="9">SUM(B17:B20)</f>
        <v>825</v>
      </c>
      <c r="C21" s="62">
        <f t="shared" si="9"/>
        <v>816</v>
      </c>
      <c r="D21" s="62">
        <f t="shared" si="9"/>
        <v>798</v>
      </c>
      <c r="E21" s="62">
        <f t="shared" si="9"/>
        <v>795</v>
      </c>
      <c r="F21" s="62">
        <f t="shared" si="9"/>
        <v>945</v>
      </c>
      <c r="G21" s="62">
        <f t="shared" si="9"/>
        <v>787</v>
      </c>
      <c r="H21" s="62">
        <f t="shared" si="9"/>
        <v>918</v>
      </c>
      <c r="I21" s="62">
        <f t="shared" si="9"/>
        <v>967</v>
      </c>
      <c r="J21" s="62">
        <f t="shared" si="9"/>
        <v>804</v>
      </c>
      <c r="K21" s="62">
        <f t="shared" si="9"/>
        <v>975</v>
      </c>
      <c r="L21" s="62">
        <f t="shared" si="9"/>
        <v>813</v>
      </c>
      <c r="M21" s="62">
        <f t="shared" si="9"/>
        <v>888</v>
      </c>
      <c r="N21" s="62">
        <f t="shared" si="9"/>
        <v>10331</v>
      </c>
    </row>
    <row r="22" spans="1:14" ht="1.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x14ac:dyDescent="0.2">
      <c r="A23" s="16" t="s">
        <v>29</v>
      </c>
      <c r="B23" s="111" t="s">
        <v>37</v>
      </c>
      <c r="C23" s="111" t="s">
        <v>38</v>
      </c>
      <c r="D23" s="111" t="s">
        <v>39</v>
      </c>
      <c r="E23" s="111" t="s">
        <v>40</v>
      </c>
      <c r="F23" s="111" t="s">
        <v>41</v>
      </c>
      <c r="G23" s="111" t="s">
        <v>42</v>
      </c>
      <c r="H23" s="111" t="s">
        <v>43</v>
      </c>
      <c r="I23" s="111" t="s">
        <v>44</v>
      </c>
      <c r="J23" s="111" t="s">
        <v>45</v>
      </c>
      <c r="K23" s="111" t="s">
        <v>46</v>
      </c>
      <c r="L23" s="111" t="s">
        <v>47</v>
      </c>
      <c r="M23" s="111" t="s">
        <v>48</v>
      </c>
      <c r="N23" s="49" t="s">
        <v>0</v>
      </c>
    </row>
    <row r="24" spans="1:14" x14ac:dyDescent="0.2">
      <c r="A24" s="4" t="s">
        <v>1</v>
      </c>
      <c r="B24" s="78">
        <f t="shared" ref="B24:M24" si="10">B17/B21</f>
        <v>0.83030303030303032</v>
      </c>
      <c r="C24" s="78">
        <f t="shared" si="10"/>
        <v>0.81495098039215685</v>
      </c>
      <c r="D24" s="78">
        <f t="shared" si="10"/>
        <v>0.83208020050125309</v>
      </c>
      <c r="E24" s="78">
        <f t="shared" si="10"/>
        <v>0.83396226415094343</v>
      </c>
      <c r="F24" s="78">
        <f t="shared" si="10"/>
        <v>0.83703703703703702</v>
      </c>
      <c r="G24" s="78">
        <f t="shared" ref="G24" si="11">G17/G21</f>
        <v>0.82719186785260479</v>
      </c>
      <c r="H24" s="78">
        <f t="shared" si="10"/>
        <v>0.83660130718954251</v>
      </c>
      <c r="I24" s="78">
        <f t="shared" si="10"/>
        <v>0.82833505687693898</v>
      </c>
      <c r="J24" s="78">
        <f t="shared" si="10"/>
        <v>0.84950248756218905</v>
      </c>
      <c r="K24" s="78">
        <f t="shared" si="10"/>
        <v>0.83794871794871795</v>
      </c>
      <c r="L24" s="78">
        <f t="shared" si="10"/>
        <v>0.85362853628536284</v>
      </c>
      <c r="M24" s="78">
        <f t="shared" si="10"/>
        <v>0.82094594594594594</v>
      </c>
      <c r="N24" s="78">
        <f>N17/N21</f>
        <v>0.83351079275965545</v>
      </c>
    </row>
    <row r="25" spans="1:14" x14ac:dyDescent="0.2">
      <c r="A25" s="4" t="s">
        <v>36</v>
      </c>
      <c r="B25" s="78">
        <f t="shared" ref="B25:G25" si="12">B18/B21</f>
        <v>6.1818181818181821E-2</v>
      </c>
      <c r="C25" s="78">
        <f t="shared" si="12"/>
        <v>6.0049019607843139E-2</v>
      </c>
      <c r="D25" s="78">
        <f t="shared" si="12"/>
        <v>7.6441102756892226E-2</v>
      </c>
      <c r="E25" s="78">
        <f t="shared" si="12"/>
        <v>5.2830188679245285E-2</v>
      </c>
      <c r="F25" s="78">
        <f t="shared" si="12"/>
        <v>5.9259259259259262E-2</v>
      </c>
      <c r="G25" s="78">
        <f t="shared" si="12"/>
        <v>4.3202033036848796E-2</v>
      </c>
      <c r="H25" s="78">
        <f t="shared" ref="H25:N25" si="13">H18/H21</f>
        <v>5.3376906318082791E-2</v>
      </c>
      <c r="I25" s="78">
        <f t="shared" si="13"/>
        <v>7.8593588417786964E-2</v>
      </c>
      <c r="J25" s="78">
        <f t="shared" si="13"/>
        <v>5.3482587064676616E-2</v>
      </c>
      <c r="K25" s="78">
        <f t="shared" si="13"/>
        <v>6.974358974358974E-2</v>
      </c>
      <c r="L25" s="78">
        <f t="shared" si="13"/>
        <v>5.5350553505535055E-2</v>
      </c>
      <c r="M25" s="78">
        <f t="shared" si="13"/>
        <v>6.1936936936936936E-2</v>
      </c>
      <c r="N25" s="78">
        <f t="shared" si="13"/>
        <v>6.0884715903591131E-2</v>
      </c>
    </row>
    <row r="26" spans="1:14" x14ac:dyDescent="0.2">
      <c r="A26" s="4" t="s">
        <v>2</v>
      </c>
      <c r="B26" s="78">
        <f t="shared" ref="B26:G26" si="14">B19/B21</f>
        <v>9.0909090909090912E-2</v>
      </c>
      <c r="C26" s="78">
        <f t="shared" si="14"/>
        <v>0.11151960784313726</v>
      </c>
      <c r="D26" s="78">
        <f t="shared" si="14"/>
        <v>7.7694235588972427E-2</v>
      </c>
      <c r="E26" s="78">
        <f t="shared" si="14"/>
        <v>0.10062893081761007</v>
      </c>
      <c r="F26" s="78">
        <f t="shared" si="14"/>
        <v>8.8888888888888892E-2</v>
      </c>
      <c r="G26" s="78">
        <f t="shared" si="14"/>
        <v>0.1156289707750953</v>
      </c>
      <c r="H26" s="78">
        <f t="shared" ref="H26:N26" si="15">H19/H21</f>
        <v>9.3681917211328972E-2</v>
      </c>
      <c r="I26" s="78">
        <f t="shared" si="15"/>
        <v>7.6525336091003107E-2</v>
      </c>
      <c r="J26" s="78">
        <f t="shared" si="15"/>
        <v>8.7064676616915429E-2</v>
      </c>
      <c r="K26" s="78">
        <f t="shared" si="15"/>
        <v>7.8974358974358977E-2</v>
      </c>
      <c r="L26" s="78">
        <f t="shared" si="15"/>
        <v>7.8720787207872081E-2</v>
      </c>
      <c r="M26" s="78">
        <f t="shared" si="15"/>
        <v>9.2342342342342343E-2</v>
      </c>
      <c r="N26" s="78">
        <f t="shared" si="15"/>
        <v>9.0601103474978226E-2</v>
      </c>
    </row>
    <row r="27" spans="1:14" x14ac:dyDescent="0.2">
      <c r="A27" s="4" t="s">
        <v>21</v>
      </c>
      <c r="B27" s="78">
        <f t="shared" ref="B27:M27" si="16">B20/B21</f>
        <v>1.6969696969696971E-2</v>
      </c>
      <c r="C27" s="78">
        <f t="shared" si="16"/>
        <v>1.3480392156862746E-2</v>
      </c>
      <c r="D27" s="78">
        <f t="shared" si="16"/>
        <v>1.3784461152882205E-2</v>
      </c>
      <c r="E27" s="78">
        <f t="shared" si="16"/>
        <v>1.2578616352201259E-2</v>
      </c>
      <c r="F27" s="78">
        <f t="shared" si="16"/>
        <v>1.4814814814814815E-2</v>
      </c>
      <c r="G27" s="78">
        <f t="shared" ref="G27" si="17">G20/G21</f>
        <v>1.397712833545108E-2</v>
      </c>
      <c r="H27" s="78">
        <f t="shared" si="16"/>
        <v>1.6339869281045753E-2</v>
      </c>
      <c r="I27" s="78">
        <f t="shared" si="16"/>
        <v>1.6546018614270942E-2</v>
      </c>
      <c r="J27" s="78">
        <f t="shared" si="16"/>
        <v>9.9502487562189053E-3</v>
      </c>
      <c r="K27" s="78">
        <f t="shared" si="16"/>
        <v>1.3333333333333334E-2</v>
      </c>
      <c r="L27" s="78">
        <f t="shared" si="16"/>
        <v>1.2300123001230012E-2</v>
      </c>
      <c r="M27" s="78">
        <f t="shared" si="16"/>
        <v>2.4774774774774775E-2</v>
      </c>
      <c r="N27" s="78">
        <f>N20/N21</f>
        <v>1.500338786177524E-2</v>
      </c>
    </row>
    <row r="28" spans="1:14" x14ac:dyDescent="0.2">
      <c r="A28" s="2" t="s">
        <v>18</v>
      </c>
      <c r="B28" s="23">
        <f t="shared" ref="B28:M28" si="18">SUM(B24:B27)</f>
        <v>1</v>
      </c>
      <c r="C28" s="23">
        <f t="shared" si="18"/>
        <v>1</v>
      </c>
      <c r="D28" s="23">
        <f t="shared" si="18"/>
        <v>0.99999999999999989</v>
      </c>
      <c r="E28" s="23">
        <f t="shared" si="18"/>
        <v>1</v>
      </c>
      <c r="F28" s="23">
        <f t="shared" si="18"/>
        <v>1</v>
      </c>
      <c r="G28" s="23">
        <f t="shared" ref="G28" si="19">SUM(G24:G27)</f>
        <v>0.99999999999999989</v>
      </c>
      <c r="H28" s="23">
        <f t="shared" si="18"/>
        <v>1</v>
      </c>
      <c r="I28" s="23">
        <f t="shared" si="18"/>
        <v>1</v>
      </c>
      <c r="J28" s="23">
        <f t="shared" si="18"/>
        <v>0.99999999999999989</v>
      </c>
      <c r="K28" s="23">
        <f t="shared" si="18"/>
        <v>1</v>
      </c>
      <c r="L28" s="23">
        <f t="shared" si="18"/>
        <v>1</v>
      </c>
      <c r="M28" s="23">
        <f t="shared" si="18"/>
        <v>0.99999999999999989</v>
      </c>
      <c r="N28" s="23">
        <f>SUM(N24:N27)</f>
        <v>1</v>
      </c>
    </row>
    <row r="29" spans="1:14" ht="1.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2">
      <c r="A30" s="16" t="s">
        <v>11</v>
      </c>
      <c r="B30" s="111" t="s">
        <v>37</v>
      </c>
      <c r="C30" s="111" t="s">
        <v>38</v>
      </c>
      <c r="D30" s="111" t="s">
        <v>39</v>
      </c>
      <c r="E30" s="111" t="s">
        <v>40</v>
      </c>
      <c r="F30" s="111" t="s">
        <v>41</v>
      </c>
      <c r="G30" s="111" t="s">
        <v>42</v>
      </c>
      <c r="H30" s="111" t="s">
        <v>43</v>
      </c>
      <c r="I30" s="111" t="s">
        <v>44</v>
      </c>
      <c r="J30" s="111" t="s">
        <v>45</v>
      </c>
      <c r="K30" s="111" t="s">
        <v>46</v>
      </c>
      <c r="L30" s="111" t="s">
        <v>47</v>
      </c>
      <c r="M30" s="111" t="s">
        <v>48</v>
      </c>
      <c r="N30" s="49" t="s">
        <v>0</v>
      </c>
    </row>
    <row r="31" spans="1:14" x14ac:dyDescent="0.2">
      <c r="A31" s="2" t="s">
        <v>1</v>
      </c>
      <c r="B31" s="112">
        <f t="shared" ref="B31:M31" si="20">B3/B17</f>
        <v>310.95328467153286</v>
      </c>
      <c r="C31" s="112">
        <f t="shared" si="20"/>
        <v>310.96691729323311</v>
      </c>
      <c r="D31" s="112">
        <f t="shared" si="20"/>
        <v>310.96762048192772</v>
      </c>
      <c r="E31" s="112">
        <f t="shared" si="20"/>
        <v>311.43665158371039</v>
      </c>
      <c r="F31" s="112">
        <f t="shared" si="20"/>
        <v>311.67762326169407</v>
      </c>
      <c r="G31" s="112">
        <f t="shared" ref="G31" si="21">G3/G17</f>
        <v>311.93087557603684</v>
      </c>
      <c r="H31" s="112">
        <f t="shared" si="20"/>
        <v>313.21875</v>
      </c>
      <c r="I31" s="112">
        <f t="shared" si="20"/>
        <v>312.38951310861421</v>
      </c>
      <c r="J31" s="112">
        <f t="shared" si="20"/>
        <v>312</v>
      </c>
      <c r="K31" s="112">
        <f t="shared" si="20"/>
        <v>313.14565483476133</v>
      </c>
      <c r="L31" s="112">
        <f t="shared" si="20"/>
        <v>312</v>
      </c>
      <c r="M31" s="112">
        <f t="shared" si="20"/>
        <v>312.42798353909467</v>
      </c>
      <c r="N31" s="61">
        <f>N3/N17</f>
        <v>311.96899314829869</v>
      </c>
    </row>
    <row r="32" spans="1:14" x14ac:dyDescent="0.2">
      <c r="A32" s="2" t="s">
        <v>36</v>
      </c>
      <c r="B32" s="112">
        <f t="shared" ref="B32:G32" si="22">B4/B18</f>
        <v>304.86274509803923</v>
      </c>
      <c r="C32" s="112">
        <f t="shared" si="22"/>
        <v>299</v>
      </c>
      <c r="D32" s="112">
        <f t="shared" si="22"/>
        <v>299</v>
      </c>
      <c r="E32" s="112">
        <f t="shared" si="22"/>
        <v>299</v>
      </c>
      <c r="F32" s="112">
        <f t="shared" si="22"/>
        <v>299</v>
      </c>
      <c r="G32" s="112">
        <f t="shared" si="22"/>
        <v>299</v>
      </c>
      <c r="H32" s="112">
        <f t="shared" ref="H32:J33" si="23">H4/H18</f>
        <v>300.44</v>
      </c>
      <c r="I32" s="112">
        <f t="shared" si="23"/>
        <v>300.44</v>
      </c>
      <c r="J32" s="112">
        <f t="shared" si="23"/>
        <v>300.44</v>
      </c>
      <c r="K32" s="112">
        <f>K4/K18</f>
        <v>300.4385294117647</v>
      </c>
      <c r="L32" s="112">
        <f>L4/L18</f>
        <v>300.44</v>
      </c>
      <c r="M32" s="112">
        <f t="shared" ref="M32:N32" si="24">M4/M18</f>
        <v>300.44</v>
      </c>
      <c r="N32" s="112">
        <f t="shared" si="24"/>
        <v>300.24441971383152</v>
      </c>
    </row>
    <row r="33" spans="1:14" x14ac:dyDescent="0.2">
      <c r="A33" s="2" t="s">
        <v>2</v>
      </c>
      <c r="B33" s="112">
        <f t="shared" ref="B33:G33" si="25">B5/B19</f>
        <v>310.5</v>
      </c>
      <c r="C33" s="112">
        <f t="shared" si="25"/>
        <v>310.5</v>
      </c>
      <c r="D33" s="112">
        <f t="shared" si="25"/>
        <v>310.5</v>
      </c>
      <c r="E33" s="112">
        <f t="shared" si="25"/>
        <v>314.38125000000002</v>
      </c>
      <c r="F33" s="112">
        <f t="shared" si="25"/>
        <v>314.19642857142856</v>
      </c>
      <c r="G33" s="112">
        <f t="shared" si="25"/>
        <v>313.91208791208788</v>
      </c>
      <c r="H33" s="112">
        <f t="shared" si="23"/>
        <v>312</v>
      </c>
      <c r="I33" s="112">
        <f t="shared" si="23"/>
        <v>316.2162162162162</v>
      </c>
      <c r="J33" s="112">
        <f t="shared" si="23"/>
        <v>312</v>
      </c>
      <c r="K33" s="112">
        <f>K5/K19</f>
        <v>316.05194805194805</v>
      </c>
      <c r="L33" s="112">
        <f>L5/L19</f>
        <v>312</v>
      </c>
      <c r="M33" s="112">
        <f t="shared" ref="M33:N33" si="26">M5/M19</f>
        <v>315.80487804878049</v>
      </c>
      <c r="N33" s="112">
        <f t="shared" si="26"/>
        <v>313.22115384615387</v>
      </c>
    </row>
    <row r="34" spans="1:14" x14ac:dyDescent="0.2">
      <c r="A34" s="2" t="s">
        <v>21</v>
      </c>
      <c r="B34" s="113">
        <f t="shared" ref="B34:M34" si="27">B6/B20</f>
        <v>151.55857142857144</v>
      </c>
      <c r="C34" s="114">
        <f t="shared" si="27"/>
        <v>126.55727272727273</v>
      </c>
      <c r="D34" s="114">
        <f t="shared" si="27"/>
        <v>149.1390909090909</v>
      </c>
      <c r="E34" s="114">
        <f t="shared" si="27"/>
        <v>160.43</v>
      </c>
      <c r="F34" s="114">
        <f t="shared" si="27"/>
        <v>160.43</v>
      </c>
      <c r="G34" s="114">
        <f t="shared" ref="G34" si="28">G6/G20</f>
        <v>143.49363636363637</v>
      </c>
      <c r="H34" s="114">
        <f t="shared" si="27"/>
        <v>98.8</v>
      </c>
      <c r="I34" s="114">
        <f t="shared" si="27"/>
        <v>104.97499999999999</v>
      </c>
      <c r="J34" s="114">
        <f t="shared" si="27"/>
        <v>98.8</v>
      </c>
      <c r="K34" s="114">
        <f t="shared" si="27"/>
        <v>98.800000000000011</v>
      </c>
      <c r="L34" s="114">
        <f t="shared" si="27"/>
        <v>98.8</v>
      </c>
      <c r="M34" s="114">
        <f t="shared" si="27"/>
        <v>98.8</v>
      </c>
      <c r="N34" s="74">
        <f>N6/N20</f>
        <v>122.45954838709677</v>
      </c>
    </row>
    <row r="35" spans="1:14" s="82" customFormat="1" x14ac:dyDescent="0.2">
      <c r="A35" s="3" t="s">
        <v>11</v>
      </c>
      <c r="B35" s="61">
        <f t="shared" ref="B35:M35" si="29">B7/B21</f>
        <v>307.83069090909089</v>
      </c>
      <c r="C35" s="112">
        <f t="shared" si="29"/>
        <v>307.71033088235293</v>
      </c>
      <c r="D35" s="112">
        <f t="shared" si="29"/>
        <v>307.78575187969926</v>
      </c>
      <c r="E35" s="112">
        <f t="shared" si="29"/>
        <v>309.17647798742138</v>
      </c>
      <c r="F35" s="112">
        <f t="shared" si="29"/>
        <v>308.909544973545</v>
      </c>
      <c r="G35" s="112">
        <f t="shared" ref="G35" si="30">G7/G21</f>
        <v>309.24705209656923</v>
      </c>
      <c r="H35" s="112">
        <f t="shared" si="29"/>
        <v>308.91891067538126</v>
      </c>
      <c r="I35" s="112">
        <f t="shared" si="29"/>
        <v>308.31131334022751</v>
      </c>
      <c r="J35" s="112">
        <f t="shared" si="29"/>
        <v>309.26034825870647</v>
      </c>
      <c r="K35" s="112">
        <f t="shared" si="29"/>
        <v>309.63099487179488</v>
      </c>
      <c r="L35" s="112">
        <f t="shared" si="29"/>
        <v>308.73776137761377</v>
      </c>
      <c r="M35" s="112">
        <f t="shared" si="29"/>
        <v>306.70472972972971</v>
      </c>
      <c r="N35" s="61">
        <f>N7/N21</f>
        <v>308.5253092633821</v>
      </c>
    </row>
  </sheetData>
  <pageMargins left="0.5" right="0.5" top="0.5" bottom="0.5" header="0.25" footer="0.25"/>
  <pageSetup orientation="landscape" r:id="rId1"/>
  <headerFooter>
    <oddHeader>&amp;CHEARING AID PROCUREMENT DISTRIBUTION - NOV 1 2016 THROUGH OCT 31 2017</oddHeader>
    <oddFooter>&amp;L&amp;8Nov 2016&amp;C&amp;8&amp;P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120" zoomScaleNormal="120" workbookViewId="0">
      <selection sqref="A1:XFD1048576"/>
    </sheetView>
  </sheetViews>
  <sheetFormatPr defaultColWidth="9.109375" defaultRowHeight="10.199999999999999" x14ac:dyDescent="0.2"/>
  <cols>
    <col min="1" max="1" width="11.6640625" style="1" customWidth="1"/>
    <col min="2" max="16384" width="9.109375" style="1"/>
  </cols>
  <sheetData>
    <row r="1" spans="1:14" ht="30.6" x14ac:dyDescent="0.2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0.399999999999999" x14ac:dyDescent="0.2">
      <c r="A2" s="17" t="s">
        <v>51</v>
      </c>
      <c r="B2" s="111" t="s">
        <v>37</v>
      </c>
      <c r="C2" s="111" t="s">
        <v>38</v>
      </c>
      <c r="D2" s="111" t="s">
        <v>39</v>
      </c>
      <c r="E2" s="111" t="s">
        <v>40</v>
      </c>
      <c r="F2" s="111" t="s">
        <v>41</v>
      </c>
      <c r="G2" s="111" t="s">
        <v>42</v>
      </c>
      <c r="H2" s="111" t="s">
        <v>43</v>
      </c>
      <c r="I2" s="111" t="s">
        <v>44</v>
      </c>
      <c r="J2" s="111" t="s">
        <v>45</v>
      </c>
      <c r="K2" s="111" t="s">
        <v>46</v>
      </c>
      <c r="L2" s="111" t="s">
        <v>47</v>
      </c>
      <c r="M2" s="111" t="s">
        <v>48</v>
      </c>
      <c r="N2" s="49" t="s">
        <v>0</v>
      </c>
    </row>
    <row r="3" spans="1:14" x14ac:dyDescent="0.2">
      <c r="A3" s="15" t="s">
        <v>1</v>
      </c>
      <c r="B3" s="53"/>
      <c r="C3" s="53"/>
      <c r="D3" s="53"/>
      <c r="E3" s="53"/>
      <c r="F3" s="53"/>
      <c r="G3" s="53"/>
      <c r="H3" s="53">
        <v>3214456.96</v>
      </c>
      <c r="I3" s="53">
        <v>3144186.24</v>
      </c>
      <c r="J3" s="53">
        <v>2799688.32</v>
      </c>
      <c r="K3" s="53">
        <v>3232024.64</v>
      </c>
      <c r="L3" s="53">
        <v>2708850.56</v>
      </c>
      <c r="M3" s="53">
        <v>2801402.24</v>
      </c>
      <c r="N3" s="53">
        <f>SUM(B3:M3)</f>
        <v>17900608.960000001</v>
      </c>
    </row>
    <row r="4" spans="1:14" x14ac:dyDescent="0.2">
      <c r="A4" s="15" t="s">
        <v>36</v>
      </c>
      <c r="B4" s="53"/>
      <c r="C4" s="53"/>
      <c r="D4" s="53"/>
      <c r="E4" s="53"/>
      <c r="F4" s="53"/>
      <c r="G4" s="53"/>
      <c r="H4" s="53">
        <v>698153.04</v>
      </c>
      <c r="I4" s="53">
        <v>673395.84</v>
      </c>
      <c r="J4" s="53">
        <v>682748.56</v>
      </c>
      <c r="K4" s="53">
        <v>891809.36</v>
      </c>
      <c r="L4" s="53">
        <v>803233.6</v>
      </c>
      <c r="M4" s="53">
        <v>825790.16</v>
      </c>
      <c r="N4" s="53">
        <f>SUM(B4:M4)</f>
        <v>4575130.5599999996</v>
      </c>
    </row>
    <row r="5" spans="1:14" x14ac:dyDescent="0.2">
      <c r="A5" s="3" t="s">
        <v>6</v>
      </c>
      <c r="B5" s="53">
        <f t="shared" ref="B5:N5" si="0">SUM(B3:B4)</f>
        <v>0</v>
      </c>
      <c r="C5" s="53">
        <f t="shared" si="0"/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3912610</v>
      </c>
      <c r="I5" s="53">
        <f t="shared" si="0"/>
        <v>3817582.08</v>
      </c>
      <c r="J5" s="53">
        <f t="shared" si="0"/>
        <v>3482436.88</v>
      </c>
      <c r="K5" s="53">
        <f t="shared" si="0"/>
        <v>4123834</v>
      </c>
      <c r="L5" s="53">
        <f t="shared" si="0"/>
        <v>3512084.16</v>
      </c>
      <c r="M5" s="53">
        <f t="shared" si="0"/>
        <v>3627192.4000000004</v>
      </c>
      <c r="N5" s="53">
        <f t="shared" si="0"/>
        <v>22475739.52</v>
      </c>
    </row>
    <row r="6" spans="1:14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">
      <c r="A7" s="16" t="s">
        <v>7</v>
      </c>
      <c r="B7" s="111" t="s">
        <v>37</v>
      </c>
      <c r="C7" s="111" t="s">
        <v>38</v>
      </c>
      <c r="D7" s="111" t="s">
        <v>39</v>
      </c>
      <c r="E7" s="111" t="s">
        <v>40</v>
      </c>
      <c r="F7" s="111" t="s">
        <v>41</v>
      </c>
      <c r="G7" s="111" t="s">
        <v>42</v>
      </c>
      <c r="H7" s="111" t="s">
        <v>43</v>
      </c>
      <c r="I7" s="111" t="s">
        <v>44</v>
      </c>
      <c r="J7" s="111" t="s">
        <v>45</v>
      </c>
      <c r="K7" s="111" t="s">
        <v>46</v>
      </c>
      <c r="L7" s="111" t="s">
        <v>47</v>
      </c>
      <c r="M7" s="111" t="s">
        <v>48</v>
      </c>
      <c r="N7" s="49" t="s">
        <v>0</v>
      </c>
    </row>
    <row r="8" spans="1:14" x14ac:dyDescent="0.2">
      <c r="A8" s="4" t="s">
        <v>1</v>
      </c>
      <c r="B8" s="78"/>
      <c r="C8" s="78"/>
      <c r="D8" s="78"/>
      <c r="E8" s="78"/>
      <c r="F8" s="78"/>
      <c r="G8" s="78"/>
      <c r="H8" s="78">
        <f t="shared" ref="H8:N8" si="1">H3/H5</f>
        <v>0.82156334518390539</v>
      </c>
      <c r="I8" s="78">
        <f t="shared" si="1"/>
        <v>0.82360671600805502</v>
      </c>
      <c r="J8" s="78">
        <f t="shared" si="1"/>
        <v>0.80394517301344448</v>
      </c>
      <c r="K8" s="78">
        <f t="shared" si="1"/>
        <v>0.78374266277449578</v>
      </c>
      <c r="L8" s="78">
        <f t="shared" si="1"/>
        <v>0.77129431886962529</v>
      </c>
      <c r="M8" s="78">
        <f t="shared" si="1"/>
        <v>0.77233351062380917</v>
      </c>
      <c r="N8" s="78">
        <f t="shared" si="1"/>
        <v>0.79644137822789651</v>
      </c>
    </row>
    <row r="9" spans="1:14" x14ac:dyDescent="0.2">
      <c r="A9" s="4" t="s">
        <v>36</v>
      </c>
      <c r="B9" s="78"/>
      <c r="C9" s="78"/>
      <c r="D9" s="78"/>
      <c r="E9" s="78"/>
      <c r="F9" s="78"/>
      <c r="G9" s="78"/>
      <c r="H9" s="78">
        <f t="shared" ref="H9:N9" si="2">H4/H5</f>
        <v>0.17843665481609464</v>
      </c>
      <c r="I9" s="78">
        <f t="shared" si="2"/>
        <v>0.17639328399194495</v>
      </c>
      <c r="J9" s="78">
        <f t="shared" si="2"/>
        <v>0.19605482698655549</v>
      </c>
      <c r="K9" s="78">
        <f t="shared" si="2"/>
        <v>0.21625733722550422</v>
      </c>
      <c r="L9" s="78">
        <f t="shared" si="2"/>
        <v>0.22870568113037471</v>
      </c>
      <c r="M9" s="78">
        <f t="shared" si="2"/>
        <v>0.22766648937619077</v>
      </c>
      <c r="N9" s="78">
        <f t="shared" si="2"/>
        <v>0.20355862177210352</v>
      </c>
    </row>
    <row r="10" spans="1:14" x14ac:dyDescent="0.2">
      <c r="A10" s="2" t="s">
        <v>18</v>
      </c>
      <c r="B10" s="2"/>
      <c r="C10" s="2"/>
      <c r="D10" s="2"/>
      <c r="E10" s="2"/>
      <c r="F10" s="2"/>
      <c r="G10" s="2"/>
      <c r="H10" s="23">
        <f t="shared" ref="H10:M10" si="3">SUM(H6:H9)</f>
        <v>1</v>
      </c>
      <c r="I10" s="23">
        <f t="shared" si="3"/>
        <v>1</v>
      </c>
      <c r="J10" s="23">
        <f t="shared" si="3"/>
        <v>1</v>
      </c>
      <c r="K10" s="23">
        <f t="shared" si="3"/>
        <v>1</v>
      </c>
      <c r="L10" s="23">
        <f t="shared" si="3"/>
        <v>1</v>
      </c>
      <c r="M10" s="23">
        <f t="shared" si="3"/>
        <v>1</v>
      </c>
      <c r="N10" s="78">
        <f>SUM(N8:N9)</f>
        <v>1</v>
      </c>
    </row>
    <row r="11" spans="1:14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x14ac:dyDescent="0.2">
      <c r="A12" s="16" t="s">
        <v>28</v>
      </c>
      <c r="B12" s="111" t="s">
        <v>37</v>
      </c>
      <c r="C12" s="111" t="s">
        <v>38</v>
      </c>
      <c r="D12" s="111" t="s">
        <v>39</v>
      </c>
      <c r="E12" s="111" t="s">
        <v>40</v>
      </c>
      <c r="F12" s="111" t="s">
        <v>41</v>
      </c>
      <c r="G12" s="111" t="s">
        <v>42</v>
      </c>
      <c r="H12" s="111" t="s">
        <v>43</v>
      </c>
      <c r="I12" s="111" t="s">
        <v>44</v>
      </c>
      <c r="J12" s="111" t="s">
        <v>45</v>
      </c>
      <c r="K12" s="111" t="s">
        <v>46</v>
      </c>
      <c r="L12" s="111" t="s">
        <v>47</v>
      </c>
      <c r="M12" s="111" t="s">
        <v>48</v>
      </c>
      <c r="N12" s="49" t="s">
        <v>0</v>
      </c>
    </row>
    <row r="13" spans="1:14" x14ac:dyDescent="0.2">
      <c r="A13" s="2" t="s">
        <v>1</v>
      </c>
      <c r="B13" s="62"/>
      <c r="C13" s="62"/>
      <c r="D13" s="62"/>
      <c r="E13" s="62"/>
      <c r="F13" s="62"/>
      <c r="G13" s="62"/>
      <c r="H13" s="62">
        <v>7494</v>
      </c>
      <c r="I13" s="62">
        <v>7331</v>
      </c>
      <c r="J13" s="62">
        <v>6518</v>
      </c>
      <c r="K13" s="62">
        <v>7530</v>
      </c>
      <c r="L13" s="62">
        <v>6316</v>
      </c>
      <c r="M13" s="62">
        <v>6531</v>
      </c>
      <c r="N13" s="62">
        <f>SUM(B13:M13)</f>
        <v>41720</v>
      </c>
    </row>
    <row r="14" spans="1:14" x14ac:dyDescent="0.2">
      <c r="A14" s="2" t="s">
        <v>36</v>
      </c>
      <c r="B14" s="62"/>
      <c r="C14" s="62"/>
      <c r="D14" s="62"/>
      <c r="E14" s="62"/>
      <c r="F14" s="62"/>
      <c r="G14" s="62"/>
      <c r="H14" s="62">
        <v>1267</v>
      </c>
      <c r="I14" s="62">
        <v>1222</v>
      </c>
      <c r="J14" s="62">
        <v>1239</v>
      </c>
      <c r="K14" s="62">
        <v>1618</v>
      </c>
      <c r="L14" s="62">
        <v>1460</v>
      </c>
      <c r="M14" s="62">
        <v>1497</v>
      </c>
      <c r="N14" s="62">
        <f>SUM(B14:M14)</f>
        <v>8303</v>
      </c>
    </row>
    <row r="15" spans="1:14" x14ac:dyDescent="0.2">
      <c r="A15" s="3" t="s">
        <v>8</v>
      </c>
      <c r="B15" s="62"/>
      <c r="C15" s="62"/>
      <c r="D15" s="62"/>
      <c r="E15" s="62"/>
      <c r="F15" s="62"/>
      <c r="G15" s="62"/>
      <c r="H15" s="62">
        <f t="shared" ref="H15:N15" si="4">SUM(H13:H14)</f>
        <v>8761</v>
      </c>
      <c r="I15" s="62">
        <f t="shared" si="4"/>
        <v>8553</v>
      </c>
      <c r="J15" s="62">
        <f t="shared" si="4"/>
        <v>7757</v>
      </c>
      <c r="K15" s="62">
        <f t="shared" si="4"/>
        <v>9148</v>
      </c>
      <c r="L15" s="62">
        <f t="shared" si="4"/>
        <v>7776</v>
      </c>
      <c r="M15" s="62">
        <f t="shared" si="4"/>
        <v>8028</v>
      </c>
      <c r="N15" s="62">
        <f t="shared" si="4"/>
        <v>50023</v>
      </c>
    </row>
    <row r="16" spans="1:14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x14ac:dyDescent="0.2">
      <c r="A17" s="16" t="s">
        <v>29</v>
      </c>
      <c r="B17" s="111" t="s">
        <v>37</v>
      </c>
      <c r="C17" s="111" t="s">
        <v>38</v>
      </c>
      <c r="D17" s="111" t="s">
        <v>39</v>
      </c>
      <c r="E17" s="111" t="s">
        <v>40</v>
      </c>
      <c r="F17" s="111" t="s">
        <v>41</v>
      </c>
      <c r="G17" s="111" t="s">
        <v>42</v>
      </c>
      <c r="H17" s="111" t="s">
        <v>43</v>
      </c>
      <c r="I17" s="111" t="s">
        <v>44</v>
      </c>
      <c r="J17" s="111" t="s">
        <v>45</v>
      </c>
      <c r="K17" s="111" t="s">
        <v>46</v>
      </c>
      <c r="L17" s="111" t="s">
        <v>47</v>
      </c>
      <c r="M17" s="111" t="s">
        <v>48</v>
      </c>
      <c r="N17" s="49" t="s">
        <v>0</v>
      </c>
    </row>
    <row r="18" spans="1:14" x14ac:dyDescent="0.2">
      <c r="A18" s="4" t="s">
        <v>1</v>
      </c>
      <c r="B18" s="78"/>
      <c r="C18" s="78"/>
      <c r="D18" s="78"/>
      <c r="E18" s="78"/>
      <c r="F18" s="78"/>
      <c r="G18" s="78"/>
      <c r="H18" s="78">
        <f t="shared" ref="H18:N18" si="5">H13/H15</f>
        <v>0.85538180572993949</v>
      </c>
      <c r="I18" s="78">
        <f t="shared" si="5"/>
        <v>0.85712615456564945</v>
      </c>
      <c r="J18" s="78">
        <f t="shared" si="5"/>
        <v>0.84027330153409818</v>
      </c>
      <c r="K18" s="78">
        <f t="shared" si="5"/>
        <v>0.82313073895933542</v>
      </c>
      <c r="L18" s="78">
        <f t="shared" si="5"/>
        <v>0.81224279835390945</v>
      </c>
      <c r="M18" s="78">
        <f t="shared" si="5"/>
        <v>0.81352765321375187</v>
      </c>
      <c r="N18" s="78">
        <f t="shared" si="5"/>
        <v>0.83401635247786021</v>
      </c>
    </row>
    <row r="19" spans="1:14" x14ac:dyDescent="0.2">
      <c r="A19" s="4" t="s">
        <v>36</v>
      </c>
      <c r="B19" s="78"/>
      <c r="C19" s="78"/>
      <c r="D19" s="78"/>
      <c r="E19" s="78"/>
      <c r="F19" s="78"/>
      <c r="G19" s="78"/>
      <c r="H19" s="78">
        <f t="shared" ref="H19:N19" si="6">H14/H15</f>
        <v>0.14461819427006051</v>
      </c>
      <c r="I19" s="78">
        <f t="shared" si="6"/>
        <v>0.14287384543435053</v>
      </c>
      <c r="J19" s="78">
        <f t="shared" si="6"/>
        <v>0.15972669846590176</v>
      </c>
      <c r="K19" s="78">
        <f t="shared" si="6"/>
        <v>0.17686926104066464</v>
      </c>
      <c r="L19" s="78">
        <f t="shared" si="6"/>
        <v>0.18775720164609053</v>
      </c>
      <c r="M19" s="78">
        <f t="shared" si="6"/>
        <v>0.18647234678624813</v>
      </c>
      <c r="N19" s="78">
        <f t="shared" si="6"/>
        <v>0.16598364752213982</v>
      </c>
    </row>
    <row r="20" spans="1:14" x14ac:dyDescent="0.2">
      <c r="A20" s="2" t="s">
        <v>18</v>
      </c>
      <c r="B20" s="23"/>
      <c r="C20" s="23"/>
      <c r="D20" s="23"/>
      <c r="E20" s="23"/>
      <c r="F20" s="23"/>
      <c r="G20" s="23"/>
      <c r="H20" s="23">
        <f t="shared" ref="H20:N20" si="7">SUM(H18:H19)</f>
        <v>1</v>
      </c>
      <c r="I20" s="23">
        <f t="shared" si="7"/>
        <v>1</v>
      </c>
      <c r="J20" s="23">
        <f t="shared" si="7"/>
        <v>1</v>
      </c>
      <c r="K20" s="23">
        <f t="shared" si="7"/>
        <v>1</v>
      </c>
      <c r="L20" s="23">
        <f t="shared" si="7"/>
        <v>1</v>
      </c>
      <c r="M20" s="23">
        <f t="shared" si="7"/>
        <v>1</v>
      </c>
      <c r="N20" s="23">
        <f t="shared" si="7"/>
        <v>1</v>
      </c>
    </row>
    <row r="21" spans="1:14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16" t="s">
        <v>11</v>
      </c>
      <c r="B22" s="111" t="s">
        <v>37</v>
      </c>
      <c r="C22" s="111" t="s">
        <v>38</v>
      </c>
      <c r="D22" s="111" t="s">
        <v>39</v>
      </c>
      <c r="E22" s="111" t="s">
        <v>40</v>
      </c>
      <c r="F22" s="111" t="s">
        <v>41</v>
      </c>
      <c r="G22" s="111" t="s">
        <v>42</v>
      </c>
      <c r="H22" s="111" t="s">
        <v>43</v>
      </c>
      <c r="I22" s="111" t="s">
        <v>44</v>
      </c>
      <c r="J22" s="111" t="s">
        <v>45</v>
      </c>
      <c r="K22" s="111" t="s">
        <v>46</v>
      </c>
      <c r="L22" s="111" t="s">
        <v>47</v>
      </c>
      <c r="M22" s="111" t="s">
        <v>48</v>
      </c>
      <c r="N22" s="49" t="s">
        <v>0</v>
      </c>
    </row>
    <row r="23" spans="1:14" x14ac:dyDescent="0.2">
      <c r="A23" s="2" t="s">
        <v>1</v>
      </c>
      <c r="B23" s="112"/>
      <c r="C23" s="112"/>
      <c r="D23" s="112"/>
      <c r="E23" s="112"/>
      <c r="F23" s="112"/>
      <c r="G23" s="112"/>
      <c r="H23" s="112">
        <f t="shared" ref="H23:N25" si="8">H3/H13</f>
        <v>428.93741126234318</v>
      </c>
      <c r="I23" s="112">
        <f t="shared" si="8"/>
        <v>428.88913381530489</v>
      </c>
      <c r="J23" s="112">
        <f t="shared" si="8"/>
        <v>429.53180730285362</v>
      </c>
      <c r="K23" s="112">
        <f t="shared" si="8"/>
        <v>429.21973970783534</v>
      </c>
      <c r="L23" s="112">
        <f t="shared" si="8"/>
        <v>428.88704243191893</v>
      </c>
      <c r="M23" s="112">
        <f t="shared" si="8"/>
        <v>428.93924973204719</v>
      </c>
      <c r="N23" s="61">
        <f t="shared" si="8"/>
        <v>429.06541131351872</v>
      </c>
    </row>
    <row r="24" spans="1:14" x14ac:dyDescent="0.2">
      <c r="A24" s="2" t="s">
        <v>36</v>
      </c>
      <c r="B24" s="112"/>
      <c r="C24" s="112"/>
      <c r="D24" s="112"/>
      <c r="E24" s="112"/>
      <c r="F24" s="112"/>
      <c r="G24" s="112"/>
      <c r="H24" s="112">
        <f t="shared" si="8"/>
        <v>551.02844514601429</v>
      </c>
      <c r="I24" s="112">
        <f t="shared" si="8"/>
        <v>551.06042553191492</v>
      </c>
      <c r="J24" s="112">
        <f t="shared" si="8"/>
        <v>551.04807102502025</v>
      </c>
      <c r="K24" s="112">
        <f t="shared" si="8"/>
        <v>551.1800741656366</v>
      </c>
      <c r="L24" s="112">
        <f t="shared" si="8"/>
        <v>550.16</v>
      </c>
      <c r="M24" s="112">
        <f t="shared" si="8"/>
        <v>551.63003340013358</v>
      </c>
      <c r="N24" s="112">
        <f t="shared" si="8"/>
        <v>551.02138504155118</v>
      </c>
    </row>
    <row r="25" spans="1:14" s="82" customFormat="1" x14ac:dyDescent="0.2">
      <c r="A25" s="3" t="s">
        <v>11</v>
      </c>
      <c r="B25" s="61"/>
      <c r="C25" s="112"/>
      <c r="D25" s="112"/>
      <c r="E25" s="112"/>
      <c r="F25" s="112"/>
      <c r="G25" s="112"/>
      <c r="H25" s="112">
        <f t="shared" si="8"/>
        <v>446.5939961191645</v>
      </c>
      <c r="I25" s="112">
        <f t="shared" si="8"/>
        <v>446.34421606453878</v>
      </c>
      <c r="J25" s="112">
        <f t="shared" si="8"/>
        <v>448.9411989171071</v>
      </c>
      <c r="K25" s="112">
        <f t="shared" si="8"/>
        <v>450.79077393965895</v>
      </c>
      <c r="L25" s="112">
        <f t="shared" si="8"/>
        <v>451.65691358024691</v>
      </c>
      <c r="M25" s="112">
        <f t="shared" si="8"/>
        <v>451.81768809167914</v>
      </c>
      <c r="N25" s="61">
        <f t="shared" si="8"/>
        <v>449.30810867001179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Group 1 ITE</vt:lpstr>
      <vt:lpstr>Group 2 BTE</vt:lpstr>
      <vt:lpstr>Group 3 RIC</vt:lpstr>
      <vt:lpstr>Group 4 Wireless</vt:lpstr>
      <vt:lpstr>Group 6 Remotes</vt:lpstr>
      <vt:lpstr>Group 7 CROS</vt:lpstr>
      <vt:lpstr>Group 8 Rechargeable</vt:lpstr>
    </vt:vector>
  </TitlesOfParts>
  <Company>Denver Distribution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 Summary 508 Compliant Oct 2017</dc:title>
  <dc:creator>ammddchixong1</dc:creator>
  <cp:lastModifiedBy>Department of Veterans Affairs</cp:lastModifiedBy>
  <cp:lastPrinted>2016-06-08T15:32:30Z</cp:lastPrinted>
  <dcterms:created xsi:type="dcterms:W3CDTF">2004-12-02T00:55:54Z</dcterms:created>
  <dcterms:modified xsi:type="dcterms:W3CDTF">2018-09-12T12:17:36Z</dcterms:modified>
</cp:coreProperties>
</file>