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tephanie Lawrence\Hearing Aids and Wireless Systems 2014\Reports\508 Compliant Excel Version\Correct 508 Compliance Reports\"/>
    </mc:Choice>
  </mc:AlternateContent>
  <bookViews>
    <workbookView xWindow="0" yWindow="336" windowWidth="15192" windowHeight="8460" tabRatio="623"/>
  </bookViews>
  <sheets>
    <sheet name="Summary" sheetId="1" r:id="rId1"/>
    <sheet name="Group 1 ITE" sheetId="2" r:id="rId2"/>
    <sheet name="Group 2 BTE" sheetId="3" r:id="rId3"/>
    <sheet name="Group 3 RIC" sheetId="4" r:id="rId4"/>
    <sheet name="Group 4 Wireless" sheetId="7" r:id="rId5"/>
    <sheet name="Group 6 Remotes" sheetId="6" r:id="rId6"/>
    <sheet name="Group 7 CROS" sheetId="5" r:id="rId7"/>
    <sheet name="Group 8 Rechargeable " sheetId="9" r:id="rId8"/>
    <sheet name="Group 9 Hybrid Rechargeable" sheetId="8" r:id="rId9"/>
  </sheets>
  <calcPr calcId="171027"/>
</workbook>
</file>

<file path=xl/calcChain.xml><?xml version="1.0" encoding="utf-8"?>
<calcChain xmlns="http://schemas.openxmlformats.org/spreadsheetml/2006/main">
  <c r="M34" i="5" l="1"/>
  <c r="M28" i="4"/>
  <c r="M157" i="1" l="1"/>
  <c r="M43" i="1"/>
  <c r="M141" i="1"/>
  <c r="L158" i="1" l="1"/>
  <c r="K158" i="1"/>
  <c r="L157" i="1"/>
  <c r="M134" i="1" l="1"/>
  <c r="L134" i="1"/>
  <c r="M133" i="1"/>
  <c r="L133" i="1"/>
  <c r="M132" i="1"/>
  <c r="L132" i="1"/>
  <c r="L139" i="1"/>
  <c r="J140" i="1" l="1"/>
  <c r="I140" i="1"/>
  <c r="K160" i="1"/>
  <c r="K142" i="1"/>
  <c r="M29" i="9"/>
  <c r="M28" i="9"/>
  <c r="M27" i="9"/>
  <c r="L29" i="9"/>
  <c r="L28" i="9"/>
  <c r="L27" i="9"/>
  <c r="M121" i="1" l="1"/>
  <c r="M120" i="1"/>
  <c r="M119" i="1"/>
  <c r="L121" i="1"/>
  <c r="L120" i="1"/>
  <c r="L119" i="1"/>
  <c r="K119" i="1"/>
  <c r="M115" i="1"/>
  <c r="M114" i="1"/>
  <c r="M113" i="1"/>
  <c r="L115" i="1"/>
  <c r="L114" i="1"/>
  <c r="L113" i="1"/>
  <c r="K113" i="1"/>
  <c r="M128" i="1"/>
  <c r="M127" i="1"/>
  <c r="M126" i="1"/>
  <c r="M139" i="1" s="1"/>
  <c r="L128" i="1"/>
  <c r="L127" i="1"/>
  <c r="L126" i="1"/>
  <c r="K120" i="1"/>
  <c r="K159" i="1" s="1"/>
  <c r="K114" i="1"/>
  <c r="K141" i="1" s="1"/>
  <c r="K157" i="1"/>
  <c r="K139" i="1"/>
  <c r="K134" i="1" l="1"/>
  <c r="K133" i="1"/>
  <c r="K132" i="1"/>
  <c r="K128" i="1"/>
  <c r="K127" i="1"/>
  <c r="K126" i="1"/>
  <c r="K29" i="9"/>
  <c r="J23" i="9"/>
  <c r="M135" i="1" l="1"/>
  <c r="L135" i="1"/>
  <c r="K135" i="1"/>
  <c r="M129" i="1"/>
  <c r="L129" i="1"/>
  <c r="K129" i="1"/>
  <c r="M122" i="1"/>
  <c r="L122" i="1"/>
  <c r="J122" i="1"/>
  <c r="I122" i="1"/>
  <c r="H122" i="1"/>
  <c r="M116" i="1"/>
  <c r="L116" i="1"/>
  <c r="J116" i="1"/>
  <c r="I116" i="1"/>
  <c r="J24" i="8"/>
  <c r="I24" i="8"/>
  <c r="M18" i="8"/>
  <c r="L18" i="8"/>
  <c r="K18" i="8"/>
  <c r="J18" i="8"/>
  <c r="I18" i="8"/>
  <c r="H18" i="8"/>
  <c r="J12" i="8"/>
  <c r="I12" i="8"/>
  <c r="M6" i="8"/>
  <c r="M11" i="8" s="1"/>
  <c r="L6" i="8"/>
  <c r="L11" i="8" s="1"/>
  <c r="K6" i="8"/>
  <c r="K11" i="8" s="1"/>
  <c r="J6" i="8"/>
  <c r="I6" i="8"/>
  <c r="J30" i="9" l="1"/>
  <c r="I30" i="9"/>
  <c r="J24" i="9"/>
  <c r="I24" i="9"/>
  <c r="M18" i="9"/>
  <c r="L18" i="9"/>
  <c r="K18" i="9"/>
  <c r="K23" i="9" s="1"/>
  <c r="J18" i="9"/>
  <c r="I18" i="9"/>
  <c r="J12" i="9"/>
  <c r="I12" i="9"/>
  <c r="M6" i="9"/>
  <c r="L6" i="9"/>
  <c r="K6" i="9"/>
  <c r="K11" i="9" s="1"/>
  <c r="J6" i="9"/>
  <c r="I6" i="9"/>
  <c r="M23" i="9" l="1"/>
  <c r="M22" i="9"/>
  <c r="M21" i="9"/>
  <c r="M30" i="9"/>
  <c r="M10" i="9"/>
  <c r="M9" i="9"/>
  <c r="M11" i="9"/>
  <c r="L21" i="9"/>
  <c r="L23" i="9"/>
  <c r="L22" i="9"/>
  <c r="L9" i="9"/>
  <c r="L11" i="9"/>
  <c r="L10" i="9"/>
  <c r="L30" i="9"/>
  <c r="K30" i="9"/>
  <c r="J160" i="1"/>
  <c r="I160" i="1"/>
  <c r="J142" i="1"/>
  <c r="H140" i="1"/>
  <c r="I129" i="1"/>
  <c r="H129" i="1"/>
  <c r="I158" i="1"/>
  <c r="J119" i="1"/>
  <c r="J113" i="1"/>
  <c r="J134" i="1"/>
  <c r="J159" i="1" s="1"/>
  <c r="J133" i="1"/>
  <c r="I159" i="1"/>
  <c r="H159" i="1"/>
  <c r="J129" i="1"/>
  <c r="J128" i="1"/>
  <c r="J127" i="1"/>
  <c r="J120" i="1"/>
  <c r="J114" i="1"/>
  <c r="J141" i="1"/>
  <c r="J157" i="1"/>
  <c r="I157" i="1"/>
  <c r="J132" i="1"/>
  <c r="J126" i="1"/>
  <c r="J139" i="1" s="1"/>
  <c r="M29" i="8"/>
  <c r="L29" i="8"/>
  <c r="K29" i="8"/>
  <c r="J29" i="8"/>
  <c r="M23" i="8"/>
  <c r="L23" i="8"/>
  <c r="K23" i="8"/>
  <c r="J29" i="9"/>
  <c r="M12" i="9" l="1"/>
  <c r="M24" i="9"/>
  <c r="L24" i="9"/>
  <c r="L12" i="9"/>
  <c r="J135" i="1"/>
  <c r="K121" i="1"/>
  <c r="J121" i="1"/>
  <c r="K115" i="1"/>
  <c r="J115" i="1"/>
  <c r="N115" i="1" l="1"/>
  <c r="N126" i="1"/>
  <c r="N121" i="1"/>
  <c r="I11" i="8"/>
  <c r="I10" i="8"/>
  <c r="I9" i="8"/>
  <c r="I115" i="1" l="1"/>
  <c r="I142" i="1" s="1"/>
  <c r="I135" i="1"/>
  <c r="I121" i="1"/>
  <c r="I29" i="9"/>
  <c r="I23" i="9"/>
  <c r="I11" i="9"/>
  <c r="I119" i="1" l="1"/>
  <c r="I113" i="1"/>
  <c r="I120" i="1"/>
  <c r="I134" i="1"/>
  <c r="I133" i="1"/>
  <c r="I114" i="1"/>
  <c r="I128" i="1"/>
  <c r="I127" i="1"/>
  <c r="I34" i="5"/>
  <c r="I33" i="5"/>
  <c r="I32" i="5"/>
  <c r="I31" i="5"/>
  <c r="I132" i="1"/>
  <c r="I126" i="1"/>
  <c r="I139" i="1" s="1"/>
  <c r="I29" i="8"/>
  <c r="I28" i="8"/>
  <c r="I27" i="8"/>
  <c r="I141" i="1" l="1"/>
  <c r="H160" i="1"/>
  <c r="H142" i="1"/>
  <c r="H143" i="1"/>
  <c r="H133" i="1"/>
  <c r="H158" i="1"/>
  <c r="H134" i="1"/>
  <c r="H141" i="1"/>
  <c r="H157" i="1"/>
  <c r="H139" i="1"/>
  <c r="N132" i="1"/>
  <c r="H132" i="1"/>
  <c r="H135" i="1" s="1"/>
  <c r="H126" i="1" l="1"/>
  <c r="H128" i="1"/>
  <c r="H127" i="1"/>
  <c r="H121" i="1"/>
  <c r="H120" i="1"/>
  <c r="G120" i="1"/>
  <c r="F120" i="1"/>
  <c r="E120" i="1"/>
  <c r="D120" i="1"/>
  <c r="C120" i="1"/>
  <c r="B120" i="1"/>
  <c r="H119" i="1"/>
  <c r="G119" i="1"/>
  <c r="F119" i="1"/>
  <c r="E119" i="1"/>
  <c r="D119" i="1"/>
  <c r="C119" i="1"/>
  <c r="B119" i="1"/>
  <c r="H115" i="1"/>
  <c r="H114" i="1"/>
  <c r="G114" i="1"/>
  <c r="F114" i="1"/>
  <c r="E114" i="1"/>
  <c r="D114" i="1"/>
  <c r="C114" i="1"/>
  <c r="B114" i="1"/>
  <c r="H113" i="1"/>
  <c r="G113" i="1"/>
  <c r="F113" i="1"/>
  <c r="E113" i="1"/>
  <c r="D113" i="1"/>
  <c r="C113" i="1"/>
  <c r="B113" i="1"/>
  <c r="N17" i="8"/>
  <c r="N5" i="8"/>
  <c r="H6" i="8"/>
  <c r="H29" i="8"/>
  <c r="H23" i="8"/>
  <c r="H18" i="9"/>
  <c r="H23" i="9" s="1"/>
  <c r="N17" i="9"/>
  <c r="N5" i="9"/>
  <c r="H29" i="9"/>
  <c r="H12" i="9"/>
  <c r="B12" i="9"/>
  <c r="C12" i="9"/>
  <c r="D12" i="9"/>
  <c r="E12" i="9"/>
  <c r="F12" i="9"/>
  <c r="H11" i="9"/>
  <c r="G12" i="9"/>
  <c r="H6" i="9"/>
  <c r="H11" i="8"/>
  <c r="N29" i="9" l="1"/>
  <c r="N29" i="8"/>
  <c r="H116" i="1"/>
  <c r="G134" i="1"/>
  <c r="F134" i="1"/>
  <c r="E134" i="1"/>
  <c r="D134" i="1"/>
  <c r="C134" i="1"/>
  <c r="B134" i="1"/>
  <c r="G133" i="1"/>
  <c r="F133" i="1"/>
  <c r="E133" i="1"/>
  <c r="D133" i="1"/>
  <c r="C133" i="1"/>
  <c r="B133" i="1"/>
  <c r="K28" i="9"/>
  <c r="J28" i="9"/>
  <c r="I28" i="9"/>
  <c r="H28" i="9"/>
  <c r="G28" i="9"/>
  <c r="F28" i="9"/>
  <c r="E28" i="9"/>
  <c r="D28" i="9"/>
  <c r="C28" i="9"/>
  <c r="B28" i="9"/>
  <c r="K27" i="9"/>
  <c r="J27" i="9"/>
  <c r="I27" i="9"/>
  <c r="H27" i="9"/>
  <c r="G27" i="9"/>
  <c r="F27" i="9"/>
  <c r="E27" i="9"/>
  <c r="D27" i="9"/>
  <c r="C27" i="9"/>
  <c r="B27" i="9"/>
  <c r="E22" i="9"/>
  <c r="F21" i="9"/>
  <c r="B21" i="9"/>
  <c r="K21" i="9"/>
  <c r="I21" i="9"/>
  <c r="H22" i="9"/>
  <c r="G18" i="9"/>
  <c r="G21" i="9" s="1"/>
  <c r="F18" i="9"/>
  <c r="F22" i="9" s="1"/>
  <c r="E18" i="9"/>
  <c r="E21" i="9" s="1"/>
  <c r="E24" i="9" s="1"/>
  <c r="D18" i="9"/>
  <c r="D22" i="9" s="1"/>
  <c r="C18" i="9"/>
  <c r="C21" i="9" s="1"/>
  <c r="B18" i="9"/>
  <c r="B22" i="9" s="1"/>
  <c r="N16" i="9"/>
  <c r="N15" i="9"/>
  <c r="F10" i="9"/>
  <c r="B10" i="9"/>
  <c r="K9" i="9"/>
  <c r="G9" i="9"/>
  <c r="C9" i="9"/>
  <c r="K10" i="9"/>
  <c r="H9" i="9"/>
  <c r="G6" i="9"/>
  <c r="G10" i="9" s="1"/>
  <c r="F6" i="9"/>
  <c r="F30" i="9" s="1"/>
  <c r="E6" i="9"/>
  <c r="E30" i="9" s="1"/>
  <c r="D6" i="9"/>
  <c r="D9" i="9" s="1"/>
  <c r="C6" i="9"/>
  <c r="C10" i="9" s="1"/>
  <c r="B6" i="9"/>
  <c r="B30" i="9" s="1"/>
  <c r="N4" i="9"/>
  <c r="N3" i="9"/>
  <c r="N6" i="9" l="1"/>
  <c r="N18" i="9"/>
  <c r="N22" i="9" s="1"/>
  <c r="K12" i="9"/>
  <c r="N27" i="9"/>
  <c r="J22" i="9"/>
  <c r="J21" i="9"/>
  <c r="J11" i="9"/>
  <c r="J10" i="9"/>
  <c r="I22" i="9"/>
  <c r="C135" i="1"/>
  <c r="E135" i="1"/>
  <c r="G135" i="1"/>
  <c r="D135" i="1"/>
  <c r="B135" i="1"/>
  <c r="F135" i="1"/>
  <c r="N28" i="9"/>
  <c r="N127" i="1"/>
  <c r="B24" i="9"/>
  <c r="G24" i="9"/>
  <c r="F24" i="9"/>
  <c r="E9" i="9"/>
  <c r="I9" i="9"/>
  <c r="D10" i="9"/>
  <c r="H10" i="9"/>
  <c r="D21" i="9"/>
  <c r="D24" i="9" s="1"/>
  <c r="H21" i="9"/>
  <c r="H24" i="9" s="1"/>
  <c r="C22" i="9"/>
  <c r="C24" i="9" s="1"/>
  <c r="G22" i="9"/>
  <c r="K22" i="9"/>
  <c r="K24" i="9" s="1"/>
  <c r="C30" i="9"/>
  <c r="G30" i="9"/>
  <c r="B9" i="9"/>
  <c r="F9" i="9"/>
  <c r="J9" i="9"/>
  <c r="E10" i="9"/>
  <c r="I10" i="9"/>
  <c r="D30" i="9"/>
  <c r="H30" i="9"/>
  <c r="G54" i="1"/>
  <c r="N9" i="9" l="1"/>
  <c r="N11" i="9"/>
  <c r="N21" i="9"/>
  <c r="N23" i="9"/>
  <c r="N30" i="9"/>
  <c r="N10" i="9"/>
  <c r="N12" i="9" s="1"/>
  <c r="N24" i="9" l="1"/>
  <c r="E34" i="5"/>
  <c r="M107" i="1" l="1"/>
  <c r="M106" i="1"/>
  <c r="M100" i="1"/>
  <c r="L100" i="1"/>
  <c r="M99" i="1"/>
  <c r="L45" i="7"/>
  <c r="K45" i="7"/>
  <c r="J45" i="7"/>
  <c r="I45" i="7"/>
  <c r="H45" i="7"/>
  <c r="G45" i="7"/>
  <c r="F45" i="7"/>
  <c r="E45" i="7"/>
  <c r="D45" i="7"/>
  <c r="C45" i="7"/>
  <c r="M54" i="7" l="1"/>
  <c r="L54" i="7"/>
  <c r="K54" i="7"/>
  <c r="J54" i="7"/>
  <c r="I54" i="7"/>
  <c r="H54" i="7"/>
  <c r="G54" i="7"/>
  <c r="F54" i="7"/>
  <c r="E54" i="7"/>
  <c r="D54" i="7"/>
  <c r="C54" i="7"/>
  <c r="C69" i="7" l="1"/>
  <c r="K116" i="1"/>
  <c r="C60" i="7"/>
  <c r="C62" i="1" s="1"/>
  <c r="M8" i="1"/>
  <c r="L8" i="1"/>
  <c r="K8" i="1"/>
  <c r="J8" i="1"/>
  <c r="I8" i="1"/>
  <c r="H8" i="1"/>
  <c r="G8" i="1"/>
  <c r="F8" i="1"/>
  <c r="E8" i="1"/>
  <c r="D8" i="1"/>
  <c r="M7" i="1"/>
  <c r="L7" i="1"/>
  <c r="K7" i="1"/>
  <c r="J7" i="1"/>
  <c r="I7" i="1"/>
  <c r="H7" i="1"/>
  <c r="G7" i="1"/>
  <c r="F7" i="1"/>
  <c r="E7" i="1"/>
  <c r="D7" i="1"/>
  <c r="M6" i="1"/>
  <c r="L6" i="1"/>
  <c r="K6" i="1"/>
  <c r="J6" i="1"/>
  <c r="I6" i="1"/>
  <c r="H6" i="1"/>
  <c r="G6" i="1"/>
  <c r="F6" i="1"/>
  <c r="E6" i="1"/>
  <c r="D6" i="1"/>
  <c r="M5" i="1"/>
  <c r="M140" i="1" s="1"/>
  <c r="L5" i="1"/>
  <c r="K5" i="1"/>
  <c r="J5" i="1"/>
  <c r="I5" i="1"/>
  <c r="H5" i="1"/>
  <c r="G5" i="1"/>
  <c r="F5" i="1"/>
  <c r="E5" i="1"/>
  <c r="D5" i="1"/>
  <c r="M4" i="1"/>
  <c r="L4" i="1"/>
  <c r="K4" i="1"/>
  <c r="J4" i="1"/>
  <c r="I4" i="1"/>
  <c r="H4" i="1"/>
  <c r="G4" i="1"/>
  <c r="F4" i="1"/>
  <c r="E4" i="1"/>
  <c r="D4" i="1"/>
  <c r="M3" i="1"/>
  <c r="L3" i="1"/>
  <c r="K3" i="1"/>
  <c r="J3" i="1"/>
  <c r="I3" i="1"/>
  <c r="H3" i="1"/>
  <c r="G3" i="1"/>
  <c r="F3" i="1"/>
  <c r="E3" i="1"/>
  <c r="D3" i="1"/>
  <c r="C8" i="1"/>
  <c r="C7" i="1"/>
  <c r="C6" i="1"/>
  <c r="C5" i="1"/>
  <c r="C4" i="1"/>
  <c r="C3" i="1"/>
  <c r="K122" i="1" l="1"/>
  <c r="G116" i="1"/>
  <c r="C116" i="1"/>
  <c r="D116" i="1"/>
  <c r="F116" i="1"/>
  <c r="E116" i="1"/>
  <c r="B54" i="7"/>
  <c r="B45" i="7"/>
  <c r="M45" i="7" s="1"/>
  <c r="G18" i="8"/>
  <c r="G129" i="1" s="1"/>
  <c r="F18" i="8"/>
  <c r="F129" i="1" s="1"/>
  <c r="E18" i="8"/>
  <c r="E129" i="1" s="1"/>
  <c r="D18" i="8"/>
  <c r="D129" i="1" s="1"/>
  <c r="C18" i="8"/>
  <c r="C129" i="1" s="1"/>
  <c r="B18" i="8"/>
  <c r="B129" i="1" s="1"/>
  <c r="B8" i="1"/>
  <c r="B7" i="1"/>
  <c r="B6" i="1"/>
  <c r="B5" i="1"/>
  <c r="B4" i="1"/>
  <c r="B3" i="1"/>
  <c r="B116" i="1" l="1"/>
  <c r="L69" i="7"/>
  <c r="L60" i="7"/>
  <c r="M28" i="2" l="1"/>
  <c r="L28" i="2"/>
  <c r="K28" i="2"/>
  <c r="J28" i="2"/>
  <c r="I28" i="2" l="1"/>
  <c r="H28" i="2" l="1"/>
  <c r="G122" i="1" l="1"/>
  <c r="F122" i="1"/>
  <c r="E122" i="1"/>
  <c r="C122" i="1"/>
  <c r="B122" i="1"/>
  <c r="N114" i="1"/>
  <c r="M28" i="8"/>
  <c r="L28" i="8"/>
  <c r="K28" i="8"/>
  <c r="J28" i="8"/>
  <c r="H28" i="8"/>
  <c r="M27" i="8"/>
  <c r="L27" i="8"/>
  <c r="K27" i="8"/>
  <c r="J27" i="8"/>
  <c r="H27" i="8"/>
  <c r="J23" i="8"/>
  <c r="N16" i="8"/>
  <c r="N15" i="8"/>
  <c r="K10" i="8"/>
  <c r="J11" i="8"/>
  <c r="H10" i="8"/>
  <c r="G6" i="8"/>
  <c r="F6" i="8"/>
  <c r="E6" i="8"/>
  <c r="D6" i="8"/>
  <c r="C6" i="8"/>
  <c r="B6" i="8"/>
  <c r="N4" i="8"/>
  <c r="N3" i="8"/>
  <c r="N6" i="8" l="1"/>
  <c r="N11" i="8" s="1"/>
  <c r="N18" i="8"/>
  <c r="N21" i="8" s="1"/>
  <c r="I23" i="8"/>
  <c r="I22" i="8"/>
  <c r="I21" i="8"/>
  <c r="J22" i="8"/>
  <c r="N133" i="1"/>
  <c r="K22" i="8"/>
  <c r="N113" i="1"/>
  <c r="N116" i="1" s="1"/>
  <c r="D122" i="1"/>
  <c r="L30" i="8"/>
  <c r="J30" i="8"/>
  <c r="H9" i="8"/>
  <c r="H12" i="8" s="1"/>
  <c r="N28" i="8"/>
  <c r="L22" i="8"/>
  <c r="H21" i="8"/>
  <c r="H22" i="8"/>
  <c r="L9" i="8"/>
  <c r="L10" i="8"/>
  <c r="K21" i="8"/>
  <c r="H30" i="8"/>
  <c r="M9" i="8"/>
  <c r="M10" i="8"/>
  <c r="L21" i="8"/>
  <c r="L24" i="8" s="1"/>
  <c r="K30" i="8"/>
  <c r="N27" i="8"/>
  <c r="K9" i="8"/>
  <c r="K12" i="8" s="1"/>
  <c r="J10" i="8"/>
  <c r="J21" i="8"/>
  <c r="M22" i="8"/>
  <c r="I30" i="8"/>
  <c r="M30" i="8"/>
  <c r="J9" i="8"/>
  <c r="M21" i="8"/>
  <c r="M24" i="8" s="1"/>
  <c r="G28" i="2"/>
  <c r="M12" i="8" l="1"/>
  <c r="L12" i="8"/>
  <c r="K24" i="8"/>
  <c r="N23" i="8"/>
  <c r="H24" i="8"/>
  <c r="N128" i="1"/>
  <c r="N129" i="1" s="1"/>
  <c r="N134" i="1"/>
  <c r="N135" i="1" s="1"/>
  <c r="N9" i="8"/>
  <c r="N10" i="8"/>
  <c r="N30" i="8"/>
  <c r="N22" i="8"/>
  <c r="F28" i="2"/>
  <c r="N24" i="8" l="1"/>
  <c r="N12" i="8"/>
  <c r="E28" i="2"/>
  <c r="D28" i="2" l="1"/>
  <c r="D31" i="2" s="1"/>
  <c r="D12" i="1"/>
  <c r="C28" i="2" l="1"/>
  <c r="M27" i="1" l="1"/>
  <c r="L27" i="1"/>
  <c r="K27" i="1"/>
  <c r="J27" i="1"/>
  <c r="I27" i="1"/>
  <c r="H27" i="1"/>
  <c r="G27" i="1"/>
  <c r="F27" i="1"/>
  <c r="E27" i="1"/>
  <c r="D27" i="1"/>
  <c r="C27" i="1"/>
  <c r="M26" i="1"/>
  <c r="L26" i="1"/>
  <c r="K26" i="1"/>
  <c r="J26" i="1"/>
  <c r="I26" i="1"/>
  <c r="H26" i="1"/>
  <c r="G26" i="1"/>
  <c r="F26" i="1"/>
  <c r="E26" i="1"/>
  <c r="D26" i="1"/>
  <c r="C26" i="1"/>
  <c r="M25" i="1"/>
  <c r="L25" i="1"/>
  <c r="K25" i="1"/>
  <c r="J25" i="1"/>
  <c r="I25" i="1"/>
  <c r="H25" i="1"/>
  <c r="G25" i="1"/>
  <c r="F25" i="1"/>
  <c r="E25" i="1"/>
  <c r="D25" i="1"/>
  <c r="C25" i="1"/>
  <c r="M24" i="1"/>
  <c r="L24" i="1"/>
  <c r="K24" i="1"/>
  <c r="K140" i="1" s="1"/>
  <c r="J24" i="1"/>
  <c r="I24" i="1"/>
  <c r="H24" i="1"/>
  <c r="G24" i="1"/>
  <c r="F24" i="1"/>
  <c r="E24" i="1"/>
  <c r="D24" i="1"/>
  <c r="C24" i="1"/>
  <c r="M23" i="1"/>
  <c r="L23" i="1"/>
  <c r="K23" i="1"/>
  <c r="J23" i="1"/>
  <c r="I23" i="1"/>
  <c r="H23" i="1"/>
  <c r="G23" i="1"/>
  <c r="F23" i="1"/>
  <c r="E23" i="1"/>
  <c r="D23" i="1"/>
  <c r="C23" i="1"/>
  <c r="M22" i="1"/>
  <c r="L22" i="1"/>
  <c r="K22" i="1"/>
  <c r="J22" i="1"/>
  <c r="I22" i="1"/>
  <c r="H22" i="1"/>
  <c r="G22" i="1"/>
  <c r="F22" i="1"/>
  <c r="E22" i="1"/>
  <c r="D22" i="1"/>
  <c r="C22" i="1"/>
  <c r="M17" i="1"/>
  <c r="L17" i="1"/>
  <c r="K17" i="1"/>
  <c r="J17" i="1"/>
  <c r="I17" i="1"/>
  <c r="H17" i="1"/>
  <c r="G17" i="1"/>
  <c r="F17" i="1"/>
  <c r="E17" i="1"/>
  <c r="D17" i="1"/>
  <c r="C17" i="1"/>
  <c r="M16" i="1"/>
  <c r="L16" i="1"/>
  <c r="K16" i="1"/>
  <c r="J16" i="1"/>
  <c r="I16" i="1"/>
  <c r="H16" i="1"/>
  <c r="G16" i="1"/>
  <c r="F16" i="1"/>
  <c r="E16" i="1"/>
  <c r="D16" i="1"/>
  <c r="C16" i="1"/>
  <c r="M15" i="1"/>
  <c r="L15" i="1"/>
  <c r="K15" i="1"/>
  <c r="J15" i="1"/>
  <c r="I15" i="1"/>
  <c r="H15" i="1"/>
  <c r="G15" i="1"/>
  <c r="F15" i="1"/>
  <c r="E15" i="1"/>
  <c r="D15" i="1"/>
  <c r="C15" i="1"/>
  <c r="M14" i="1"/>
  <c r="M158" i="1" s="1"/>
  <c r="L14" i="1"/>
  <c r="K14" i="1"/>
  <c r="J14" i="1"/>
  <c r="I14" i="1"/>
  <c r="H14" i="1"/>
  <c r="G14" i="1"/>
  <c r="F14" i="1"/>
  <c r="E14" i="1"/>
  <c r="D14" i="1"/>
  <c r="C14" i="1"/>
  <c r="M13" i="1"/>
  <c r="L13" i="1"/>
  <c r="K13" i="1"/>
  <c r="J13" i="1"/>
  <c r="I13" i="1"/>
  <c r="H13" i="1"/>
  <c r="G13" i="1"/>
  <c r="F13" i="1"/>
  <c r="E13" i="1"/>
  <c r="D13" i="1"/>
  <c r="C13" i="1"/>
  <c r="M12" i="1"/>
  <c r="L12" i="1"/>
  <c r="K12" i="1"/>
  <c r="J12" i="1"/>
  <c r="I12" i="1"/>
  <c r="H12" i="1"/>
  <c r="G12" i="1"/>
  <c r="F12" i="1"/>
  <c r="E12" i="1"/>
  <c r="C12" i="1"/>
  <c r="M46" i="1"/>
  <c r="L46" i="1"/>
  <c r="K46" i="1"/>
  <c r="J46" i="1"/>
  <c r="I46" i="1"/>
  <c r="H46" i="1"/>
  <c r="G46" i="1"/>
  <c r="F46" i="1"/>
  <c r="E46" i="1"/>
  <c r="D46" i="1"/>
  <c r="C46" i="1"/>
  <c r="M45" i="1"/>
  <c r="L45" i="1"/>
  <c r="K45" i="1"/>
  <c r="J45" i="1"/>
  <c r="I45" i="1"/>
  <c r="H45" i="1"/>
  <c r="G45" i="1"/>
  <c r="F45" i="1"/>
  <c r="E45" i="1"/>
  <c r="D45" i="1"/>
  <c r="C45" i="1"/>
  <c r="M44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H43" i="1"/>
  <c r="G43" i="1"/>
  <c r="F43" i="1"/>
  <c r="E43" i="1"/>
  <c r="D43" i="1"/>
  <c r="C43" i="1"/>
  <c r="M42" i="1"/>
  <c r="L42" i="1"/>
  <c r="K42" i="1"/>
  <c r="J42" i="1"/>
  <c r="I42" i="1"/>
  <c r="H42" i="1"/>
  <c r="G42" i="1"/>
  <c r="F42" i="1"/>
  <c r="E42" i="1"/>
  <c r="D42" i="1"/>
  <c r="C42" i="1"/>
  <c r="M41" i="1"/>
  <c r="L41" i="1"/>
  <c r="K41" i="1"/>
  <c r="J41" i="1"/>
  <c r="I41" i="1"/>
  <c r="H41" i="1"/>
  <c r="G41" i="1"/>
  <c r="F41" i="1"/>
  <c r="E41" i="1"/>
  <c r="D41" i="1"/>
  <c r="C41" i="1"/>
  <c r="L178" i="1" l="1"/>
  <c r="I177" i="1"/>
  <c r="G176" i="1"/>
  <c r="I175" i="1"/>
  <c r="M175" i="1"/>
  <c r="K177" i="1"/>
  <c r="H178" i="1"/>
  <c r="I179" i="1"/>
  <c r="K176" i="1"/>
  <c r="K180" i="1"/>
  <c r="J175" i="1"/>
  <c r="I178" i="1"/>
  <c r="M178" i="1"/>
  <c r="J179" i="1"/>
  <c r="L177" i="1"/>
  <c r="K175" i="1"/>
  <c r="H176" i="1"/>
  <c r="L176" i="1"/>
  <c r="K179" i="1"/>
  <c r="H180" i="1"/>
  <c r="L180" i="1"/>
  <c r="M177" i="1"/>
  <c r="L175" i="1"/>
  <c r="I176" i="1"/>
  <c r="M176" i="1"/>
  <c r="J177" i="1"/>
  <c r="H179" i="1"/>
  <c r="I180" i="1"/>
  <c r="M180" i="1"/>
  <c r="J176" i="1"/>
  <c r="J180" i="1"/>
  <c r="H177" i="1"/>
  <c r="J178" i="1"/>
  <c r="H175" i="1"/>
  <c r="L179" i="1"/>
  <c r="K178" i="1"/>
  <c r="M179" i="1"/>
  <c r="D177" i="1"/>
  <c r="G180" i="1"/>
  <c r="C177" i="1"/>
  <c r="G178" i="1"/>
  <c r="G179" i="1"/>
  <c r="G177" i="1"/>
  <c r="G175" i="1"/>
  <c r="F180" i="1"/>
  <c r="F179" i="1"/>
  <c r="F178" i="1"/>
  <c r="F177" i="1"/>
  <c r="F176" i="1"/>
  <c r="F175" i="1"/>
  <c r="E180" i="1"/>
  <c r="E179" i="1"/>
  <c r="E178" i="1"/>
  <c r="E177" i="1"/>
  <c r="E176" i="1"/>
  <c r="E175" i="1"/>
  <c r="D180" i="1"/>
  <c r="D179" i="1"/>
  <c r="D178" i="1"/>
  <c r="D176" i="1"/>
  <c r="D175" i="1"/>
  <c r="C180" i="1"/>
  <c r="C179" i="1"/>
  <c r="C178" i="1"/>
  <c r="C176" i="1"/>
  <c r="C175" i="1"/>
  <c r="N19" i="5"/>
  <c r="N18" i="5"/>
  <c r="N5" i="5"/>
  <c r="N4" i="5"/>
  <c r="B55" i="1"/>
  <c r="B27" i="1"/>
  <c r="B17" i="1"/>
  <c r="B26" i="1"/>
  <c r="B16" i="1"/>
  <c r="B25" i="1"/>
  <c r="B15" i="1"/>
  <c r="B24" i="1"/>
  <c r="B14" i="1"/>
  <c r="B23" i="1"/>
  <c r="B22" i="1"/>
  <c r="B13" i="1"/>
  <c r="B12" i="1"/>
  <c r="B28" i="2"/>
  <c r="J106" i="1" l="1"/>
  <c r="J107" i="1"/>
  <c r="H107" i="1"/>
  <c r="G107" i="1"/>
  <c r="F107" i="1"/>
  <c r="E107" i="1"/>
  <c r="D107" i="1"/>
  <c r="C107" i="1"/>
  <c r="B107" i="1"/>
  <c r="G108" i="1"/>
  <c r="G106" i="1"/>
  <c r="G105" i="1"/>
  <c r="F108" i="1"/>
  <c r="F106" i="1"/>
  <c r="F105" i="1"/>
  <c r="E108" i="1"/>
  <c r="E106" i="1"/>
  <c r="E105" i="1"/>
  <c r="D108" i="1"/>
  <c r="D106" i="1"/>
  <c r="D105" i="1"/>
  <c r="C108" i="1"/>
  <c r="C106" i="1"/>
  <c r="C105" i="1"/>
  <c r="B108" i="1"/>
  <c r="B106" i="1"/>
  <c r="B105" i="1"/>
  <c r="J100" i="1"/>
  <c r="J99" i="1"/>
  <c r="G100" i="1"/>
  <c r="F100" i="1"/>
  <c r="E100" i="1"/>
  <c r="D100" i="1"/>
  <c r="C100" i="1"/>
  <c r="B100" i="1"/>
  <c r="G99" i="1"/>
  <c r="F99" i="1"/>
  <c r="E99" i="1"/>
  <c r="D99" i="1"/>
  <c r="C99" i="1"/>
  <c r="B99" i="1"/>
  <c r="H88" i="1"/>
  <c r="H79" i="1"/>
  <c r="J52" i="1"/>
  <c r="H50" i="1"/>
  <c r="L31" i="1"/>
  <c r="H31" i="1"/>
  <c r="N33" i="5"/>
  <c r="M33" i="5"/>
  <c r="N32" i="5"/>
  <c r="M32" i="5"/>
  <c r="G33" i="5"/>
  <c r="F33" i="5"/>
  <c r="E33" i="5"/>
  <c r="D33" i="5"/>
  <c r="C33" i="5"/>
  <c r="B33" i="5"/>
  <c r="G32" i="5"/>
  <c r="F32" i="5"/>
  <c r="E32" i="5"/>
  <c r="D32" i="5"/>
  <c r="C32" i="5"/>
  <c r="B32" i="5"/>
  <c r="N22" i="7"/>
  <c r="H184" i="1" l="1"/>
  <c r="L33" i="5"/>
  <c r="L32" i="5"/>
  <c r="L28" i="4" l="1"/>
  <c r="L107" i="1" l="1"/>
  <c r="L106" i="1"/>
  <c r="L99" i="1"/>
  <c r="K107" i="1"/>
  <c r="K100" i="1"/>
  <c r="K106" i="1"/>
  <c r="K99" i="1"/>
  <c r="K33" i="5"/>
  <c r="K32" i="5"/>
  <c r="K28" i="4" l="1"/>
  <c r="J33" i="5" l="1"/>
  <c r="J32" i="5"/>
  <c r="J28" i="4" l="1"/>
  <c r="I107" i="1" l="1"/>
  <c r="N107" i="1" s="1"/>
  <c r="I106" i="1"/>
  <c r="I99" i="1"/>
  <c r="I100" i="1"/>
  <c r="I28" i="4" l="1"/>
  <c r="H28" i="4" l="1"/>
  <c r="H106" i="1" l="1"/>
  <c r="N106" i="1" s="1"/>
  <c r="H33" i="5" l="1"/>
  <c r="N120" i="1" s="1"/>
  <c r="H32" i="5"/>
  <c r="H7" i="5"/>
  <c r="H10" i="5" s="1"/>
  <c r="N119" i="1" l="1"/>
  <c r="N122" i="1" s="1"/>
  <c r="H12" i="5"/>
  <c r="H100" i="1"/>
  <c r="N100" i="1" s="1"/>
  <c r="H99" i="1"/>
  <c r="N99" i="1" s="1"/>
  <c r="H11" i="5" l="1"/>
  <c r="G34" i="5" l="1"/>
  <c r="G31" i="5"/>
  <c r="G45" i="6"/>
  <c r="G44" i="6"/>
  <c r="G43" i="6"/>
  <c r="G42" i="6"/>
  <c r="G41" i="6"/>
  <c r="G40" i="6"/>
  <c r="G63" i="7"/>
  <c r="G62" i="7"/>
  <c r="G61" i="7"/>
  <c r="G60" i="7"/>
  <c r="G59" i="7"/>
  <c r="G58" i="7"/>
  <c r="G45" i="4"/>
  <c r="G44" i="4"/>
  <c r="G43" i="4"/>
  <c r="G42" i="4"/>
  <c r="G41" i="4"/>
  <c r="G40" i="4"/>
  <c r="G28" i="4"/>
  <c r="G35" i="4" s="1"/>
  <c r="G45" i="3"/>
  <c r="G44" i="3"/>
  <c r="G43" i="3"/>
  <c r="G42" i="3"/>
  <c r="G41" i="3"/>
  <c r="G40" i="3"/>
  <c r="G33" i="4" l="1"/>
  <c r="G32" i="4"/>
  <c r="G36" i="4"/>
  <c r="G34" i="4"/>
  <c r="G31" i="4"/>
  <c r="G64" i="7"/>
  <c r="F28" i="4"/>
  <c r="G37" i="4" l="1"/>
  <c r="G78" i="7"/>
  <c r="G81" i="7"/>
  <c r="G80" i="7"/>
  <c r="G76" i="7"/>
  <c r="G79" i="7"/>
  <c r="G77" i="7"/>
  <c r="E55" i="1"/>
  <c r="E28" i="4"/>
  <c r="G82" i="7" l="1"/>
  <c r="D28" i="4"/>
  <c r="C28" i="4" l="1"/>
  <c r="B28" i="4" l="1"/>
  <c r="M32" i="4" l="1"/>
  <c r="K72" i="7" l="1"/>
  <c r="J72" i="7" l="1"/>
  <c r="I72" i="7"/>
  <c r="E61" i="7" l="1"/>
  <c r="E9" i="7"/>
  <c r="C9" i="2" l="1"/>
  <c r="C14" i="2" s="1"/>
  <c r="C12" i="2" l="1"/>
  <c r="C16" i="2"/>
  <c r="C15" i="2"/>
  <c r="C13" i="2"/>
  <c r="C17" i="2"/>
  <c r="B45" i="4"/>
  <c r="C67" i="7" l="1"/>
  <c r="D67" i="7"/>
  <c r="E67" i="7"/>
  <c r="F67" i="7"/>
  <c r="G67" i="7"/>
  <c r="H67" i="7"/>
  <c r="H69" i="1" s="1"/>
  <c r="H156" i="1" s="1"/>
  <c r="I67" i="7"/>
  <c r="J67" i="7"/>
  <c r="K67" i="7"/>
  <c r="L67" i="7"/>
  <c r="M67" i="7"/>
  <c r="B72" i="7"/>
  <c r="B67" i="7"/>
  <c r="B69" i="1" s="1"/>
  <c r="B58" i="7" l="1"/>
  <c r="H108" i="1" l="1"/>
  <c r="I108" i="1"/>
  <c r="J108" i="1"/>
  <c r="K108" i="1"/>
  <c r="L108" i="1"/>
  <c r="M108" i="1"/>
  <c r="H105" i="1"/>
  <c r="I105" i="1"/>
  <c r="J105" i="1"/>
  <c r="K105" i="1"/>
  <c r="L105" i="1"/>
  <c r="M105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C98" i="1"/>
  <c r="D98" i="1"/>
  <c r="E98" i="1"/>
  <c r="F98" i="1"/>
  <c r="G98" i="1"/>
  <c r="H98" i="1"/>
  <c r="I98" i="1"/>
  <c r="J98" i="1"/>
  <c r="K98" i="1"/>
  <c r="L98" i="1"/>
  <c r="M98" i="1"/>
  <c r="B89" i="1"/>
  <c r="C89" i="1"/>
  <c r="D89" i="1"/>
  <c r="E89" i="1"/>
  <c r="F89" i="1"/>
  <c r="G89" i="1"/>
  <c r="H89" i="1"/>
  <c r="I89" i="1"/>
  <c r="J89" i="1"/>
  <c r="K89" i="1"/>
  <c r="L89" i="1"/>
  <c r="M89" i="1"/>
  <c r="B90" i="1"/>
  <c r="C90" i="1"/>
  <c r="D90" i="1"/>
  <c r="E90" i="1"/>
  <c r="F90" i="1"/>
  <c r="G90" i="1"/>
  <c r="H90" i="1"/>
  <c r="I90" i="1"/>
  <c r="J90" i="1"/>
  <c r="K90" i="1"/>
  <c r="L90" i="1"/>
  <c r="M90" i="1"/>
  <c r="B91" i="1"/>
  <c r="C91" i="1"/>
  <c r="D91" i="1"/>
  <c r="E91" i="1"/>
  <c r="F91" i="1"/>
  <c r="G91" i="1"/>
  <c r="H91" i="1"/>
  <c r="I91" i="1"/>
  <c r="J91" i="1"/>
  <c r="K91" i="1"/>
  <c r="L91" i="1"/>
  <c r="M91" i="1"/>
  <c r="B92" i="1"/>
  <c r="C92" i="1"/>
  <c r="D92" i="1"/>
  <c r="E92" i="1"/>
  <c r="F92" i="1"/>
  <c r="G92" i="1"/>
  <c r="H92" i="1"/>
  <c r="I92" i="1"/>
  <c r="J92" i="1"/>
  <c r="K92" i="1"/>
  <c r="L92" i="1"/>
  <c r="M92" i="1"/>
  <c r="B93" i="1"/>
  <c r="C93" i="1"/>
  <c r="D93" i="1"/>
  <c r="E93" i="1"/>
  <c r="F93" i="1"/>
  <c r="G93" i="1"/>
  <c r="H93" i="1"/>
  <c r="I93" i="1"/>
  <c r="J93" i="1"/>
  <c r="K93" i="1"/>
  <c r="L93" i="1"/>
  <c r="M93" i="1"/>
  <c r="C88" i="1"/>
  <c r="D88" i="1"/>
  <c r="E88" i="1"/>
  <c r="F88" i="1"/>
  <c r="G88" i="1"/>
  <c r="I88" i="1"/>
  <c r="J88" i="1"/>
  <c r="K88" i="1"/>
  <c r="L88" i="1"/>
  <c r="M88" i="1"/>
  <c r="B80" i="1"/>
  <c r="C80" i="1"/>
  <c r="D80" i="1"/>
  <c r="E80" i="1"/>
  <c r="F80" i="1"/>
  <c r="G80" i="1"/>
  <c r="H80" i="1"/>
  <c r="I80" i="1"/>
  <c r="J80" i="1"/>
  <c r="K80" i="1"/>
  <c r="L80" i="1"/>
  <c r="M80" i="1"/>
  <c r="B81" i="1"/>
  <c r="C81" i="1"/>
  <c r="D81" i="1"/>
  <c r="E81" i="1"/>
  <c r="F81" i="1"/>
  <c r="G81" i="1"/>
  <c r="H81" i="1"/>
  <c r="I81" i="1"/>
  <c r="J81" i="1"/>
  <c r="K81" i="1"/>
  <c r="L81" i="1"/>
  <c r="M81" i="1"/>
  <c r="B82" i="1"/>
  <c r="C82" i="1"/>
  <c r="D82" i="1"/>
  <c r="E82" i="1"/>
  <c r="F82" i="1"/>
  <c r="G82" i="1"/>
  <c r="H82" i="1"/>
  <c r="I82" i="1"/>
  <c r="J82" i="1"/>
  <c r="K82" i="1"/>
  <c r="L82" i="1"/>
  <c r="M82" i="1"/>
  <c r="B83" i="1"/>
  <c r="C83" i="1"/>
  <c r="D83" i="1"/>
  <c r="E83" i="1"/>
  <c r="F83" i="1"/>
  <c r="G83" i="1"/>
  <c r="H83" i="1"/>
  <c r="I83" i="1"/>
  <c r="J83" i="1"/>
  <c r="K83" i="1"/>
  <c r="L83" i="1"/>
  <c r="M83" i="1"/>
  <c r="B84" i="1"/>
  <c r="C84" i="1"/>
  <c r="D84" i="1"/>
  <c r="E84" i="1"/>
  <c r="F84" i="1"/>
  <c r="G84" i="1"/>
  <c r="H84" i="1"/>
  <c r="I84" i="1"/>
  <c r="J84" i="1"/>
  <c r="K84" i="1"/>
  <c r="L84" i="1"/>
  <c r="M84" i="1"/>
  <c r="C79" i="1"/>
  <c r="D79" i="1"/>
  <c r="E79" i="1"/>
  <c r="F79" i="1"/>
  <c r="G79" i="1"/>
  <c r="I79" i="1"/>
  <c r="J79" i="1"/>
  <c r="K79" i="1"/>
  <c r="L79" i="1"/>
  <c r="M79" i="1"/>
  <c r="J74" i="1"/>
  <c r="C69" i="1"/>
  <c r="D69" i="1"/>
  <c r="E69" i="1"/>
  <c r="F69" i="1"/>
  <c r="G69" i="1"/>
  <c r="I69" i="1"/>
  <c r="J69" i="1"/>
  <c r="K69" i="1"/>
  <c r="L69" i="1"/>
  <c r="M69" i="1"/>
  <c r="B51" i="1"/>
  <c r="C51" i="1"/>
  <c r="D51" i="1"/>
  <c r="E51" i="1"/>
  <c r="F51" i="1"/>
  <c r="G51" i="1"/>
  <c r="H51" i="1"/>
  <c r="I51" i="1"/>
  <c r="J51" i="1"/>
  <c r="K51" i="1"/>
  <c r="L51" i="1"/>
  <c r="M51" i="1"/>
  <c r="B52" i="1"/>
  <c r="C52" i="1"/>
  <c r="D52" i="1"/>
  <c r="E52" i="1"/>
  <c r="F52" i="1"/>
  <c r="G52" i="1"/>
  <c r="H52" i="1"/>
  <c r="I52" i="1"/>
  <c r="K52" i="1"/>
  <c r="L52" i="1"/>
  <c r="M52" i="1"/>
  <c r="B53" i="1"/>
  <c r="C53" i="1"/>
  <c r="D53" i="1"/>
  <c r="E53" i="1"/>
  <c r="F53" i="1"/>
  <c r="G53" i="1"/>
  <c r="H53" i="1"/>
  <c r="I53" i="1"/>
  <c r="J53" i="1"/>
  <c r="K53" i="1"/>
  <c r="L53" i="1"/>
  <c r="M53" i="1"/>
  <c r="B54" i="1"/>
  <c r="C54" i="1"/>
  <c r="D54" i="1"/>
  <c r="E54" i="1"/>
  <c r="F54" i="1"/>
  <c r="H54" i="1"/>
  <c r="I54" i="1"/>
  <c r="J54" i="1"/>
  <c r="K54" i="1"/>
  <c r="L54" i="1"/>
  <c r="M54" i="1"/>
  <c r="C55" i="1"/>
  <c r="D55" i="1"/>
  <c r="F55" i="1"/>
  <c r="G55" i="1"/>
  <c r="H55" i="1"/>
  <c r="I55" i="1"/>
  <c r="J55" i="1"/>
  <c r="K55" i="1"/>
  <c r="L55" i="1"/>
  <c r="M55" i="1"/>
  <c r="C50" i="1"/>
  <c r="D50" i="1"/>
  <c r="E50" i="1"/>
  <c r="F50" i="1"/>
  <c r="G50" i="1"/>
  <c r="I50" i="1"/>
  <c r="J50" i="1"/>
  <c r="K50" i="1"/>
  <c r="L50" i="1"/>
  <c r="M50" i="1"/>
  <c r="B42" i="1"/>
  <c r="B43" i="1"/>
  <c r="B44" i="1"/>
  <c r="B45" i="1"/>
  <c r="B46" i="1"/>
  <c r="B32" i="1"/>
  <c r="C32" i="1"/>
  <c r="D32" i="1"/>
  <c r="E32" i="1"/>
  <c r="F32" i="1"/>
  <c r="G32" i="1"/>
  <c r="H32" i="1"/>
  <c r="I32" i="1"/>
  <c r="J32" i="1"/>
  <c r="K32" i="1"/>
  <c r="L32" i="1"/>
  <c r="M32" i="1"/>
  <c r="B33" i="1"/>
  <c r="C33" i="1"/>
  <c r="D33" i="1"/>
  <c r="E33" i="1"/>
  <c r="F33" i="1"/>
  <c r="G33" i="1"/>
  <c r="H33" i="1"/>
  <c r="I33" i="1"/>
  <c r="J33" i="1"/>
  <c r="K33" i="1"/>
  <c r="L33" i="1"/>
  <c r="M33" i="1"/>
  <c r="B34" i="1"/>
  <c r="C34" i="1"/>
  <c r="D34" i="1"/>
  <c r="E34" i="1"/>
  <c r="F34" i="1"/>
  <c r="G34" i="1"/>
  <c r="H34" i="1"/>
  <c r="I34" i="1"/>
  <c r="J34" i="1"/>
  <c r="K34" i="1"/>
  <c r="L34" i="1"/>
  <c r="M34" i="1"/>
  <c r="B35" i="1"/>
  <c r="C35" i="1"/>
  <c r="D35" i="1"/>
  <c r="E35" i="1"/>
  <c r="F35" i="1"/>
  <c r="G35" i="1"/>
  <c r="H35" i="1"/>
  <c r="I35" i="1"/>
  <c r="J35" i="1"/>
  <c r="K35" i="1"/>
  <c r="L35" i="1"/>
  <c r="M35" i="1"/>
  <c r="B36" i="1"/>
  <c r="C36" i="1"/>
  <c r="D36" i="1"/>
  <c r="E36" i="1"/>
  <c r="F36" i="1"/>
  <c r="G36" i="1"/>
  <c r="H36" i="1"/>
  <c r="I36" i="1"/>
  <c r="J36" i="1"/>
  <c r="K36" i="1"/>
  <c r="L36" i="1"/>
  <c r="M36" i="1"/>
  <c r="C31" i="1"/>
  <c r="D31" i="1"/>
  <c r="E31" i="1"/>
  <c r="F31" i="1"/>
  <c r="G31" i="1"/>
  <c r="I31" i="1"/>
  <c r="J31" i="1"/>
  <c r="K31" i="1"/>
  <c r="M31" i="1"/>
  <c r="C140" i="1" l="1"/>
  <c r="H189" i="1"/>
  <c r="L188" i="1"/>
  <c r="H186" i="1"/>
  <c r="K188" i="1"/>
  <c r="K187" i="1"/>
  <c r="M184" i="1"/>
  <c r="M156" i="1"/>
  <c r="J189" i="1"/>
  <c r="J161" i="1"/>
  <c r="B189" i="1"/>
  <c r="J188" i="1"/>
  <c r="B188" i="1"/>
  <c r="J187" i="1"/>
  <c r="B187" i="1"/>
  <c r="J186" i="1"/>
  <c r="J185" i="1"/>
  <c r="J184" i="1"/>
  <c r="J156" i="1"/>
  <c r="L189" i="1"/>
  <c r="H188" i="1"/>
  <c r="L187" i="1"/>
  <c r="H187" i="1"/>
  <c r="L186" i="1"/>
  <c r="L185" i="1"/>
  <c r="H185" i="1"/>
  <c r="I156" i="1"/>
  <c r="I184" i="1"/>
  <c r="K189" i="1"/>
  <c r="K186" i="1"/>
  <c r="K185" i="1"/>
  <c r="L156" i="1"/>
  <c r="L184" i="1"/>
  <c r="K156" i="1"/>
  <c r="K184" i="1"/>
  <c r="M189" i="1"/>
  <c r="I189" i="1"/>
  <c r="M188" i="1"/>
  <c r="I188" i="1"/>
  <c r="M187" i="1"/>
  <c r="I187" i="1"/>
  <c r="M186" i="1"/>
  <c r="I186" i="1"/>
  <c r="M185" i="1"/>
  <c r="I185" i="1"/>
  <c r="G188" i="1"/>
  <c r="G186" i="1"/>
  <c r="G189" i="1"/>
  <c r="G187" i="1"/>
  <c r="G185" i="1"/>
  <c r="G156" i="1"/>
  <c r="G184" i="1"/>
  <c r="F189" i="1"/>
  <c r="F188" i="1"/>
  <c r="F187" i="1"/>
  <c r="F186" i="1"/>
  <c r="F185" i="1"/>
  <c r="F184" i="1"/>
  <c r="F193" i="1" s="1"/>
  <c r="F156" i="1"/>
  <c r="E189" i="1"/>
  <c r="E188" i="1"/>
  <c r="E187" i="1"/>
  <c r="E186" i="1"/>
  <c r="E185" i="1"/>
  <c r="E184" i="1"/>
  <c r="E156" i="1"/>
  <c r="D189" i="1"/>
  <c r="D188" i="1"/>
  <c r="D187" i="1"/>
  <c r="D186" i="1"/>
  <c r="D185" i="1"/>
  <c r="D156" i="1"/>
  <c r="D184" i="1"/>
  <c r="C189" i="1"/>
  <c r="C188" i="1"/>
  <c r="C187" i="1"/>
  <c r="C186" i="1"/>
  <c r="C185" i="1"/>
  <c r="C184" i="1"/>
  <c r="C156" i="1"/>
  <c r="M37" i="1"/>
  <c r="B186" i="1"/>
  <c r="K102" i="1"/>
  <c r="G102" i="1"/>
  <c r="C102" i="1"/>
  <c r="M102" i="1"/>
  <c r="I102" i="1"/>
  <c r="E102" i="1"/>
  <c r="B180" i="1"/>
  <c r="B179" i="1"/>
  <c r="B177" i="1"/>
  <c r="J102" i="1"/>
  <c r="L102" i="1"/>
  <c r="H102" i="1"/>
  <c r="D102" i="1"/>
  <c r="B178" i="1"/>
  <c r="B176" i="1"/>
  <c r="B185" i="1"/>
  <c r="K9" i="1"/>
  <c r="G9" i="1"/>
  <c r="C9" i="1"/>
  <c r="M28" i="1"/>
  <c r="I28" i="1"/>
  <c r="E28" i="1"/>
  <c r="K47" i="1"/>
  <c r="G47" i="1"/>
  <c r="C47" i="1"/>
  <c r="J56" i="1"/>
  <c r="F56" i="1"/>
  <c r="K85" i="1"/>
  <c r="G85" i="1"/>
  <c r="C85" i="1"/>
  <c r="J94" i="1"/>
  <c r="F94" i="1"/>
  <c r="M109" i="1"/>
  <c r="I109" i="1"/>
  <c r="E109" i="1"/>
  <c r="M9" i="1"/>
  <c r="I9" i="1"/>
  <c r="E9" i="1"/>
  <c r="C28" i="1"/>
  <c r="M47" i="1"/>
  <c r="I47" i="1"/>
  <c r="E47" i="1"/>
  <c r="L56" i="1"/>
  <c r="H56" i="1"/>
  <c r="D56" i="1"/>
  <c r="M85" i="1"/>
  <c r="I85" i="1"/>
  <c r="E85" i="1"/>
  <c r="L94" i="1"/>
  <c r="H94" i="1"/>
  <c r="D94" i="1"/>
  <c r="K109" i="1"/>
  <c r="G109" i="1"/>
  <c r="C109" i="1"/>
  <c r="N8" i="1"/>
  <c r="N7" i="1"/>
  <c r="N6" i="1"/>
  <c r="N5" i="1"/>
  <c r="N4" i="1"/>
  <c r="J18" i="1"/>
  <c r="F18" i="1"/>
  <c r="L18" i="1"/>
  <c r="H18" i="1"/>
  <c r="D18" i="1"/>
  <c r="K28" i="1"/>
  <c r="G28" i="1"/>
  <c r="N27" i="1"/>
  <c r="N26" i="1"/>
  <c r="N25" i="1"/>
  <c r="N24" i="1"/>
  <c r="N23" i="1"/>
  <c r="N108" i="1"/>
  <c r="L9" i="1"/>
  <c r="H9" i="1"/>
  <c r="D9" i="1"/>
  <c r="K18" i="1"/>
  <c r="G18" i="1"/>
  <c r="C18" i="1"/>
  <c r="N17" i="1"/>
  <c r="N16" i="1"/>
  <c r="N15" i="1"/>
  <c r="N14" i="1"/>
  <c r="N13" i="1"/>
  <c r="J28" i="1"/>
  <c r="F28" i="1"/>
  <c r="L47" i="1"/>
  <c r="H47" i="1"/>
  <c r="D47" i="1"/>
  <c r="K56" i="1"/>
  <c r="G56" i="1"/>
  <c r="C56" i="1"/>
  <c r="N55" i="1"/>
  <c r="N54" i="1"/>
  <c r="N53" i="1"/>
  <c r="N52" i="1"/>
  <c r="N51" i="1"/>
  <c r="L85" i="1"/>
  <c r="H85" i="1"/>
  <c r="D85" i="1"/>
  <c r="K94" i="1"/>
  <c r="G94" i="1"/>
  <c r="C94" i="1"/>
  <c r="N93" i="1"/>
  <c r="N92" i="1"/>
  <c r="N91" i="1"/>
  <c r="N90" i="1"/>
  <c r="N89" i="1"/>
  <c r="F102" i="1"/>
  <c r="N101" i="1"/>
  <c r="J109" i="1"/>
  <c r="F109" i="1"/>
  <c r="N46" i="1"/>
  <c r="N45" i="1"/>
  <c r="N44" i="1"/>
  <c r="N43" i="1"/>
  <c r="N42" i="1"/>
  <c r="N84" i="1"/>
  <c r="N83" i="1"/>
  <c r="N82" i="1"/>
  <c r="N81" i="1"/>
  <c r="N80" i="1"/>
  <c r="N3" i="1"/>
  <c r="J9" i="1"/>
  <c r="F9" i="1"/>
  <c r="M18" i="1"/>
  <c r="I18" i="1"/>
  <c r="E18" i="1"/>
  <c r="L28" i="1"/>
  <c r="H28" i="1"/>
  <c r="D28" i="1"/>
  <c r="J47" i="1"/>
  <c r="F47" i="1"/>
  <c r="M56" i="1"/>
  <c r="I56" i="1"/>
  <c r="E56" i="1"/>
  <c r="J85" i="1"/>
  <c r="F85" i="1"/>
  <c r="M94" i="1"/>
  <c r="I94" i="1"/>
  <c r="E94" i="1"/>
  <c r="L109" i="1"/>
  <c r="H109" i="1"/>
  <c r="D109" i="1"/>
  <c r="B98" i="1"/>
  <c r="N98" i="1" s="1"/>
  <c r="B88" i="1"/>
  <c r="N88" i="1" s="1"/>
  <c r="B79" i="1"/>
  <c r="B50" i="1"/>
  <c r="B41" i="1"/>
  <c r="N34" i="1"/>
  <c r="N33" i="1"/>
  <c r="B31" i="1"/>
  <c r="N31" i="1" s="1"/>
  <c r="N36" i="1"/>
  <c r="N35" i="1"/>
  <c r="N32" i="1"/>
  <c r="L37" i="1"/>
  <c r="K37" i="1"/>
  <c r="J37" i="1"/>
  <c r="I37" i="1"/>
  <c r="H37" i="1"/>
  <c r="G37" i="1"/>
  <c r="F37" i="1"/>
  <c r="E37" i="1"/>
  <c r="D37" i="1"/>
  <c r="C37" i="1"/>
  <c r="N22" i="1"/>
  <c r="B9" i="1"/>
  <c r="M31" i="5"/>
  <c r="L34" i="5"/>
  <c r="L31" i="5"/>
  <c r="K34" i="5"/>
  <c r="K31" i="5"/>
  <c r="J34" i="5"/>
  <c r="J31" i="5"/>
  <c r="H34" i="5"/>
  <c r="H31" i="5"/>
  <c r="F34" i="5"/>
  <c r="F31" i="5"/>
  <c r="E31" i="5"/>
  <c r="D34" i="5"/>
  <c r="D31" i="5"/>
  <c r="C34" i="5"/>
  <c r="C31" i="5"/>
  <c r="N20" i="5"/>
  <c r="N17" i="5"/>
  <c r="M21" i="5"/>
  <c r="M24" i="5" s="1"/>
  <c r="L21" i="5"/>
  <c r="K21" i="5"/>
  <c r="J21" i="5"/>
  <c r="I21" i="5"/>
  <c r="H21" i="5"/>
  <c r="G21" i="5"/>
  <c r="F21" i="5"/>
  <c r="E21" i="5"/>
  <c r="D21" i="5"/>
  <c r="C21" i="5"/>
  <c r="B21" i="5"/>
  <c r="N6" i="5"/>
  <c r="N3" i="5"/>
  <c r="M7" i="5"/>
  <c r="L7" i="5"/>
  <c r="K7" i="5"/>
  <c r="J7" i="5"/>
  <c r="I7" i="5"/>
  <c r="H13" i="5"/>
  <c r="G7" i="5"/>
  <c r="F7" i="5"/>
  <c r="E7" i="5"/>
  <c r="D7" i="5"/>
  <c r="C7" i="5"/>
  <c r="M72" i="7"/>
  <c r="M74" i="1" s="1"/>
  <c r="M161" i="1" s="1"/>
  <c r="M71" i="7"/>
  <c r="M73" i="1" s="1"/>
  <c r="M160" i="1" s="1"/>
  <c r="M70" i="7"/>
  <c r="M72" i="1" s="1"/>
  <c r="M159" i="1" s="1"/>
  <c r="M69" i="7"/>
  <c r="M71" i="1" s="1"/>
  <c r="M68" i="7"/>
  <c r="M70" i="1" s="1"/>
  <c r="M63" i="7"/>
  <c r="M65" i="1" s="1"/>
  <c r="M143" i="1" s="1"/>
  <c r="M62" i="7"/>
  <c r="M64" i="1" s="1"/>
  <c r="M142" i="1" s="1"/>
  <c r="M61" i="7"/>
  <c r="M63" i="1" s="1"/>
  <c r="M60" i="7"/>
  <c r="M62" i="1" s="1"/>
  <c r="M59" i="7"/>
  <c r="M61" i="1" s="1"/>
  <c r="M58" i="7"/>
  <c r="M60" i="1" s="1"/>
  <c r="M138" i="1" s="1"/>
  <c r="L72" i="7"/>
  <c r="L74" i="1" s="1"/>
  <c r="L161" i="1" s="1"/>
  <c r="L71" i="7"/>
  <c r="L73" i="1" s="1"/>
  <c r="L160" i="1" s="1"/>
  <c r="L70" i="7"/>
  <c r="L72" i="1" s="1"/>
  <c r="L159" i="1" s="1"/>
  <c r="L71" i="1"/>
  <c r="L68" i="7"/>
  <c r="L70" i="1" s="1"/>
  <c r="L63" i="7"/>
  <c r="L65" i="1" s="1"/>
  <c r="L143" i="1" s="1"/>
  <c r="L62" i="7"/>
  <c r="L64" i="1" s="1"/>
  <c r="L142" i="1" s="1"/>
  <c r="L61" i="7"/>
  <c r="L63" i="1" s="1"/>
  <c r="L141" i="1" s="1"/>
  <c r="L62" i="1"/>
  <c r="L140" i="1" s="1"/>
  <c r="L59" i="7"/>
  <c r="L61" i="1" s="1"/>
  <c r="L58" i="7"/>
  <c r="L60" i="1" s="1"/>
  <c r="L138" i="1" s="1"/>
  <c r="K74" i="1"/>
  <c r="K161" i="1" s="1"/>
  <c r="K71" i="7"/>
  <c r="K73" i="1" s="1"/>
  <c r="K70" i="7"/>
  <c r="K72" i="1" s="1"/>
  <c r="K69" i="7"/>
  <c r="K71" i="1" s="1"/>
  <c r="K68" i="7"/>
  <c r="K70" i="1" s="1"/>
  <c r="K63" i="7"/>
  <c r="K65" i="1" s="1"/>
  <c r="K143" i="1" s="1"/>
  <c r="K62" i="7"/>
  <c r="K64" i="1" s="1"/>
  <c r="K61" i="7"/>
  <c r="K63" i="1" s="1"/>
  <c r="K60" i="7"/>
  <c r="K62" i="1" s="1"/>
  <c r="K59" i="7"/>
  <c r="K61" i="1" s="1"/>
  <c r="K58" i="7"/>
  <c r="K60" i="1" s="1"/>
  <c r="K138" i="1" s="1"/>
  <c r="J71" i="7"/>
  <c r="J73" i="1" s="1"/>
  <c r="J70" i="7"/>
  <c r="J72" i="1" s="1"/>
  <c r="J69" i="7"/>
  <c r="J71" i="1" s="1"/>
  <c r="J158" i="1" s="1"/>
  <c r="J68" i="7"/>
  <c r="J70" i="1" s="1"/>
  <c r="J63" i="7"/>
  <c r="J65" i="1" s="1"/>
  <c r="J143" i="1" s="1"/>
  <c r="J62" i="7"/>
  <c r="J64" i="1" s="1"/>
  <c r="J61" i="7"/>
  <c r="J63" i="1" s="1"/>
  <c r="J60" i="7"/>
  <c r="J62" i="1" s="1"/>
  <c r="J59" i="7"/>
  <c r="J61" i="1" s="1"/>
  <c r="J58" i="7"/>
  <c r="J60" i="1" s="1"/>
  <c r="J138" i="1" s="1"/>
  <c r="I74" i="1"/>
  <c r="I161" i="1" s="1"/>
  <c r="I71" i="7"/>
  <c r="I73" i="1" s="1"/>
  <c r="I70" i="7"/>
  <c r="I72" i="1" s="1"/>
  <c r="I69" i="7"/>
  <c r="I71" i="1" s="1"/>
  <c r="I68" i="7"/>
  <c r="I70" i="1" s="1"/>
  <c r="I63" i="7"/>
  <c r="I65" i="1" s="1"/>
  <c r="I143" i="1" s="1"/>
  <c r="I62" i="7"/>
  <c r="I64" i="1" s="1"/>
  <c r="I61" i="7"/>
  <c r="I63" i="1" s="1"/>
  <c r="I60" i="7"/>
  <c r="I62" i="1" s="1"/>
  <c r="I59" i="7"/>
  <c r="I61" i="1" s="1"/>
  <c r="I58" i="7"/>
  <c r="I60" i="1" s="1"/>
  <c r="I138" i="1" s="1"/>
  <c r="B34" i="5"/>
  <c r="B31" i="5"/>
  <c r="B7" i="5"/>
  <c r="H72" i="7"/>
  <c r="H74" i="1" s="1"/>
  <c r="H161" i="1" s="1"/>
  <c r="H71" i="7"/>
  <c r="H73" i="1" s="1"/>
  <c r="H70" i="7"/>
  <c r="H72" i="1" s="1"/>
  <c r="H69" i="7"/>
  <c r="H71" i="1" s="1"/>
  <c r="H68" i="7"/>
  <c r="H70" i="1" s="1"/>
  <c r="H63" i="7"/>
  <c r="H65" i="1" s="1"/>
  <c r="H62" i="7"/>
  <c r="H64" i="1" s="1"/>
  <c r="H61" i="7"/>
  <c r="H63" i="1" s="1"/>
  <c r="H60" i="7"/>
  <c r="H62" i="1" s="1"/>
  <c r="H59" i="7"/>
  <c r="H61" i="1" s="1"/>
  <c r="H58" i="7"/>
  <c r="H60" i="1" s="1"/>
  <c r="H138" i="1" s="1"/>
  <c r="G72" i="7"/>
  <c r="G74" i="1" s="1"/>
  <c r="G161" i="1" s="1"/>
  <c r="G71" i="7"/>
  <c r="G73" i="1" s="1"/>
  <c r="G160" i="1" s="1"/>
  <c r="G70" i="7"/>
  <c r="G72" i="1" s="1"/>
  <c r="G159" i="1" s="1"/>
  <c r="G69" i="7"/>
  <c r="G71" i="1" s="1"/>
  <c r="G158" i="1" s="1"/>
  <c r="G68" i="7"/>
  <c r="G70" i="1" s="1"/>
  <c r="G157" i="1" s="1"/>
  <c r="G65" i="1"/>
  <c r="G143" i="1" s="1"/>
  <c r="G64" i="1"/>
  <c r="G142" i="1" s="1"/>
  <c r="G63" i="1"/>
  <c r="G141" i="1" s="1"/>
  <c r="G62" i="1"/>
  <c r="G140" i="1" s="1"/>
  <c r="G61" i="1"/>
  <c r="G139" i="1" s="1"/>
  <c r="G60" i="1"/>
  <c r="G138" i="1" s="1"/>
  <c r="F72" i="7"/>
  <c r="F74" i="1" s="1"/>
  <c r="F161" i="1" s="1"/>
  <c r="F71" i="7"/>
  <c r="F73" i="1" s="1"/>
  <c r="F160" i="1" s="1"/>
  <c r="F70" i="7"/>
  <c r="F72" i="1" s="1"/>
  <c r="F159" i="1" s="1"/>
  <c r="F69" i="7"/>
  <c r="F71" i="1" s="1"/>
  <c r="F158" i="1" s="1"/>
  <c r="F68" i="7"/>
  <c r="F70" i="1" s="1"/>
  <c r="F157" i="1" s="1"/>
  <c r="F63" i="7"/>
  <c r="F65" i="1" s="1"/>
  <c r="F143" i="1" s="1"/>
  <c r="F62" i="7"/>
  <c r="F64" i="1" s="1"/>
  <c r="F142" i="1" s="1"/>
  <c r="F61" i="7"/>
  <c r="F63" i="1" s="1"/>
  <c r="F141" i="1" s="1"/>
  <c r="F60" i="7"/>
  <c r="F59" i="7"/>
  <c r="F61" i="1" s="1"/>
  <c r="F139" i="1" s="1"/>
  <c r="F58" i="7"/>
  <c r="F60" i="1" s="1"/>
  <c r="F138" i="1" s="1"/>
  <c r="E72" i="7"/>
  <c r="E74" i="1" s="1"/>
  <c r="E161" i="1" s="1"/>
  <c r="E71" i="7"/>
  <c r="E73" i="1" s="1"/>
  <c r="E160" i="1" s="1"/>
  <c r="E70" i="7"/>
  <c r="E72" i="1" s="1"/>
  <c r="E159" i="1" s="1"/>
  <c r="E69" i="7"/>
  <c r="E71" i="1" s="1"/>
  <c r="E158" i="1" s="1"/>
  <c r="E68" i="7"/>
  <c r="E70" i="1" s="1"/>
  <c r="E157" i="1" s="1"/>
  <c r="E63" i="7"/>
  <c r="E65" i="1" s="1"/>
  <c r="E143" i="1" s="1"/>
  <c r="E62" i="7"/>
  <c r="E64" i="1" s="1"/>
  <c r="E142" i="1" s="1"/>
  <c r="E63" i="1"/>
  <c r="E141" i="1" s="1"/>
  <c r="E60" i="7"/>
  <c r="E62" i="1" s="1"/>
  <c r="E140" i="1" s="1"/>
  <c r="E59" i="7"/>
  <c r="E61" i="1" s="1"/>
  <c r="E139" i="1" s="1"/>
  <c r="E58" i="7"/>
  <c r="E60" i="1" s="1"/>
  <c r="E138" i="1" s="1"/>
  <c r="D72" i="7"/>
  <c r="D74" i="1" s="1"/>
  <c r="D161" i="1" s="1"/>
  <c r="D71" i="7"/>
  <c r="D73" i="1" s="1"/>
  <c r="D160" i="1" s="1"/>
  <c r="D70" i="7"/>
  <c r="D72" i="1" s="1"/>
  <c r="D159" i="1" s="1"/>
  <c r="D69" i="7"/>
  <c r="D71" i="1" s="1"/>
  <c r="D158" i="1" s="1"/>
  <c r="D68" i="7"/>
  <c r="D70" i="1" s="1"/>
  <c r="D157" i="1" s="1"/>
  <c r="D63" i="7"/>
  <c r="D65" i="1" s="1"/>
  <c r="D143" i="1" s="1"/>
  <c r="D62" i="7"/>
  <c r="D64" i="1" s="1"/>
  <c r="D142" i="1" s="1"/>
  <c r="D61" i="7"/>
  <c r="D63" i="1" s="1"/>
  <c r="D141" i="1" s="1"/>
  <c r="D60" i="7"/>
  <c r="D62" i="1" s="1"/>
  <c r="D140" i="1" s="1"/>
  <c r="D59" i="7"/>
  <c r="D61" i="1" s="1"/>
  <c r="D139" i="1" s="1"/>
  <c r="D58" i="7"/>
  <c r="C72" i="7"/>
  <c r="C74" i="1" s="1"/>
  <c r="C161" i="1" s="1"/>
  <c r="C71" i="7"/>
  <c r="C73" i="1" s="1"/>
  <c r="C160" i="1" s="1"/>
  <c r="C70" i="7"/>
  <c r="C72" i="1" s="1"/>
  <c r="C159" i="1" s="1"/>
  <c r="C71" i="1"/>
  <c r="C158" i="1" s="1"/>
  <c r="C68" i="7"/>
  <c r="C70" i="1" s="1"/>
  <c r="C157" i="1" s="1"/>
  <c r="C63" i="7"/>
  <c r="C65" i="1" s="1"/>
  <c r="C143" i="1" s="1"/>
  <c r="C62" i="7"/>
  <c r="C64" i="1" s="1"/>
  <c r="C142" i="1" s="1"/>
  <c r="C61" i="7"/>
  <c r="C63" i="1" s="1"/>
  <c r="C141" i="1" s="1"/>
  <c r="C59" i="7"/>
  <c r="C61" i="1" s="1"/>
  <c r="C139" i="1" s="1"/>
  <c r="C58" i="7"/>
  <c r="C60" i="1" s="1"/>
  <c r="C138" i="1" s="1"/>
  <c r="B74" i="1"/>
  <c r="B161" i="1" s="1"/>
  <c r="B71" i="7"/>
  <c r="B73" i="1" s="1"/>
  <c r="B160" i="1" s="1"/>
  <c r="B70" i="7"/>
  <c r="B72" i="1" s="1"/>
  <c r="B159" i="1" s="1"/>
  <c r="B69" i="7"/>
  <c r="B71" i="1" s="1"/>
  <c r="B158" i="1" s="1"/>
  <c r="B68" i="7"/>
  <c r="B70" i="1" s="1"/>
  <c r="B157" i="1" s="1"/>
  <c r="B63" i="7"/>
  <c r="B65" i="1" s="1"/>
  <c r="B143" i="1" s="1"/>
  <c r="B62" i="7"/>
  <c r="B64" i="1" s="1"/>
  <c r="B142" i="1" s="1"/>
  <c r="B61" i="7"/>
  <c r="B63" i="1" s="1"/>
  <c r="B141" i="1" s="1"/>
  <c r="B60" i="7"/>
  <c r="B62" i="1" s="1"/>
  <c r="B59" i="7"/>
  <c r="B61" i="1" s="1"/>
  <c r="B139" i="1" s="1"/>
  <c r="B60" i="1"/>
  <c r="N53" i="7"/>
  <c r="N52" i="7"/>
  <c r="N51" i="7"/>
  <c r="N50" i="7"/>
  <c r="N49" i="7"/>
  <c r="N48" i="7"/>
  <c r="N44" i="7"/>
  <c r="N43" i="7"/>
  <c r="N42" i="7"/>
  <c r="N41" i="7"/>
  <c r="N40" i="7"/>
  <c r="N39" i="7"/>
  <c r="N35" i="7"/>
  <c r="N34" i="7"/>
  <c r="N33" i="7"/>
  <c r="N32" i="7"/>
  <c r="N31" i="7"/>
  <c r="N30" i="7"/>
  <c r="M36" i="7"/>
  <c r="L36" i="7"/>
  <c r="K36" i="7"/>
  <c r="J36" i="7"/>
  <c r="I36" i="7"/>
  <c r="H36" i="7"/>
  <c r="G36" i="7"/>
  <c r="F36" i="7"/>
  <c r="E36" i="7"/>
  <c r="D36" i="7"/>
  <c r="C36" i="7"/>
  <c r="B36" i="7"/>
  <c r="N26" i="7"/>
  <c r="N25" i="7"/>
  <c r="N24" i="7"/>
  <c r="N23" i="7"/>
  <c r="N21" i="7"/>
  <c r="M27" i="7"/>
  <c r="L27" i="7"/>
  <c r="K27" i="7"/>
  <c r="J27" i="7"/>
  <c r="I27" i="7"/>
  <c r="H27" i="7"/>
  <c r="G27" i="7"/>
  <c r="F27" i="7"/>
  <c r="E27" i="7"/>
  <c r="D27" i="7"/>
  <c r="C27" i="7"/>
  <c r="B27" i="7"/>
  <c r="N17" i="7"/>
  <c r="N16" i="7"/>
  <c r="N15" i="7"/>
  <c r="N14" i="7"/>
  <c r="N13" i="7"/>
  <c r="N12" i="7"/>
  <c r="M18" i="7"/>
  <c r="L18" i="7"/>
  <c r="K18" i="7"/>
  <c r="J18" i="7"/>
  <c r="I18" i="7"/>
  <c r="H18" i="7"/>
  <c r="G18" i="7"/>
  <c r="F18" i="7"/>
  <c r="E18" i="7"/>
  <c r="D18" i="7"/>
  <c r="C18" i="7"/>
  <c r="B18" i="7"/>
  <c r="N8" i="7"/>
  <c r="N7" i="7"/>
  <c r="N6" i="7"/>
  <c r="N5" i="7"/>
  <c r="N4" i="7"/>
  <c r="N3" i="7"/>
  <c r="M9" i="7"/>
  <c r="L9" i="7"/>
  <c r="K9" i="7"/>
  <c r="J9" i="7"/>
  <c r="I9" i="7"/>
  <c r="H9" i="7"/>
  <c r="G9" i="7"/>
  <c r="F9" i="7"/>
  <c r="D9" i="7"/>
  <c r="C9" i="7"/>
  <c r="B9" i="7"/>
  <c r="M45" i="6"/>
  <c r="L45" i="6"/>
  <c r="K45" i="6"/>
  <c r="J45" i="6"/>
  <c r="I45" i="6"/>
  <c r="H45" i="6"/>
  <c r="F45" i="6"/>
  <c r="E45" i="6"/>
  <c r="D45" i="6"/>
  <c r="C45" i="6"/>
  <c r="B45" i="6"/>
  <c r="M44" i="6"/>
  <c r="L44" i="6"/>
  <c r="K44" i="6"/>
  <c r="J44" i="6"/>
  <c r="I44" i="6"/>
  <c r="H44" i="6"/>
  <c r="F44" i="6"/>
  <c r="E44" i="6"/>
  <c r="D44" i="6"/>
  <c r="C44" i="6"/>
  <c r="B44" i="6"/>
  <c r="M43" i="6"/>
  <c r="L43" i="6"/>
  <c r="K43" i="6"/>
  <c r="J43" i="6"/>
  <c r="I43" i="6"/>
  <c r="H43" i="6"/>
  <c r="F43" i="6"/>
  <c r="E43" i="6"/>
  <c r="D43" i="6"/>
  <c r="C43" i="6"/>
  <c r="B43" i="6"/>
  <c r="M42" i="6"/>
  <c r="L42" i="6"/>
  <c r="K42" i="6"/>
  <c r="J42" i="6"/>
  <c r="I42" i="6"/>
  <c r="H42" i="6"/>
  <c r="F42" i="6"/>
  <c r="E42" i="6"/>
  <c r="D42" i="6"/>
  <c r="C42" i="6"/>
  <c r="B42" i="6"/>
  <c r="M41" i="6"/>
  <c r="L41" i="6"/>
  <c r="K41" i="6"/>
  <c r="J41" i="6"/>
  <c r="I41" i="6"/>
  <c r="H41" i="6"/>
  <c r="F41" i="6"/>
  <c r="E41" i="6"/>
  <c r="D41" i="6"/>
  <c r="C41" i="6"/>
  <c r="B41" i="6"/>
  <c r="M40" i="6"/>
  <c r="L40" i="6"/>
  <c r="K40" i="6"/>
  <c r="J40" i="6"/>
  <c r="I40" i="6"/>
  <c r="H40" i="6"/>
  <c r="F40" i="6"/>
  <c r="E40" i="6"/>
  <c r="D40" i="6"/>
  <c r="C40" i="6"/>
  <c r="B40" i="6"/>
  <c r="M28" i="6"/>
  <c r="L28" i="6"/>
  <c r="L33" i="6" s="1"/>
  <c r="K28" i="6"/>
  <c r="K34" i="6" s="1"/>
  <c r="J28" i="6"/>
  <c r="J35" i="6" s="1"/>
  <c r="I28" i="6"/>
  <c r="I36" i="6" s="1"/>
  <c r="H28" i="6"/>
  <c r="H33" i="6" s="1"/>
  <c r="G28" i="6"/>
  <c r="F28" i="6"/>
  <c r="F35" i="6" s="1"/>
  <c r="E28" i="6"/>
  <c r="E36" i="6" s="1"/>
  <c r="D28" i="6"/>
  <c r="D33" i="6" s="1"/>
  <c r="C28" i="6"/>
  <c r="C34" i="6" s="1"/>
  <c r="B28" i="6"/>
  <c r="B35" i="6" s="1"/>
  <c r="N27" i="6"/>
  <c r="N26" i="6"/>
  <c r="N25" i="6"/>
  <c r="N24" i="6"/>
  <c r="N23" i="6"/>
  <c r="N22" i="6"/>
  <c r="M9" i="6"/>
  <c r="M16" i="6" s="1"/>
  <c r="L9" i="6"/>
  <c r="K9" i="6"/>
  <c r="K14" i="6" s="1"/>
  <c r="J9" i="6"/>
  <c r="I9" i="6"/>
  <c r="I16" i="6" s="1"/>
  <c r="H9" i="6"/>
  <c r="H17" i="6" s="1"/>
  <c r="G9" i="6"/>
  <c r="F9" i="6"/>
  <c r="E9" i="6"/>
  <c r="E16" i="6" s="1"/>
  <c r="D9" i="6"/>
  <c r="D17" i="6" s="1"/>
  <c r="C9" i="6"/>
  <c r="C14" i="6" s="1"/>
  <c r="B9" i="6"/>
  <c r="N8" i="6"/>
  <c r="N7" i="6"/>
  <c r="N6" i="6"/>
  <c r="N5" i="6"/>
  <c r="N4" i="6"/>
  <c r="N3" i="6"/>
  <c r="M45" i="4"/>
  <c r="L45" i="4"/>
  <c r="K45" i="4"/>
  <c r="J45" i="4"/>
  <c r="I45" i="4"/>
  <c r="H45" i="4"/>
  <c r="F45" i="4"/>
  <c r="E45" i="4"/>
  <c r="D45" i="4"/>
  <c r="C45" i="4"/>
  <c r="M44" i="4"/>
  <c r="L44" i="4"/>
  <c r="K44" i="4"/>
  <c r="J44" i="4"/>
  <c r="I44" i="4"/>
  <c r="H44" i="4"/>
  <c r="F44" i="4"/>
  <c r="E44" i="4"/>
  <c r="D44" i="4"/>
  <c r="C44" i="4"/>
  <c r="B44" i="4"/>
  <c r="M43" i="4"/>
  <c r="L43" i="4"/>
  <c r="K43" i="4"/>
  <c r="J43" i="4"/>
  <c r="I43" i="4"/>
  <c r="H43" i="4"/>
  <c r="F43" i="4"/>
  <c r="E43" i="4"/>
  <c r="D43" i="4"/>
  <c r="C43" i="4"/>
  <c r="B43" i="4"/>
  <c r="M42" i="4"/>
  <c r="L42" i="4"/>
  <c r="K42" i="4"/>
  <c r="J42" i="4"/>
  <c r="I42" i="4"/>
  <c r="H42" i="4"/>
  <c r="F42" i="4"/>
  <c r="E42" i="4"/>
  <c r="D42" i="4"/>
  <c r="C42" i="4"/>
  <c r="B42" i="4"/>
  <c r="M41" i="4"/>
  <c r="L41" i="4"/>
  <c r="K41" i="4"/>
  <c r="J41" i="4"/>
  <c r="I41" i="4"/>
  <c r="H41" i="4"/>
  <c r="F41" i="4"/>
  <c r="E41" i="4"/>
  <c r="D41" i="4"/>
  <c r="C41" i="4"/>
  <c r="B41" i="4"/>
  <c r="M40" i="4"/>
  <c r="L40" i="4"/>
  <c r="K40" i="4"/>
  <c r="J40" i="4"/>
  <c r="I40" i="4"/>
  <c r="H40" i="4"/>
  <c r="F40" i="4"/>
  <c r="E40" i="4"/>
  <c r="D40" i="4"/>
  <c r="C40" i="4"/>
  <c r="B40" i="4"/>
  <c r="M34" i="4"/>
  <c r="L33" i="4"/>
  <c r="K34" i="4"/>
  <c r="J35" i="4"/>
  <c r="I34" i="4"/>
  <c r="H33" i="4"/>
  <c r="F35" i="4"/>
  <c r="E34" i="4"/>
  <c r="D33" i="4"/>
  <c r="C34" i="4"/>
  <c r="B35" i="4"/>
  <c r="N27" i="4"/>
  <c r="N26" i="4"/>
  <c r="N25" i="4"/>
  <c r="N24" i="4"/>
  <c r="N23" i="4"/>
  <c r="N22" i="4"/>
  <c r="M9" i="4"/>
  <c r="M16" i="4" s="1"/>
  <c r="L9" i="4"/>
  <c r="L17" i="4" s="1"/>
  <c r="K9" i="4"/>
  <c r="K14" i="4" s="1"/>
  <c r="J9" i="4"/>
  <c r="J14" i="4" s="1"/>
  <c r="I9" i="4"/>
  <c r="I16" i="4" s="1"/>
  <c r="H9" i="4"/>
  <c r="H17" i="4" s="1"/>
  <c r="G9" i="4"/>
  <c r="F9" i="4"/>
  <c r="F12" i="4" s="1"/>
  <c r="E9" i="4"/>
  <c r="E16" i="4" s="1"/>
  <c r="D9" i="4"/>
  <c r="D17" i="4" s="1"/>
  <c r="C9" i="4"/>
  <c r="B9" i="4"/>
  <c r="N8" i="4"/>
  <c r="N7" i="4"/>
  <c r="N6" i="4"/>
  <c r="N5" i="4"/>
  <c r="N4" i="4"/>
  <c r="N3" i="4"/>
  <c r="M45" i="3"/>
  <c r="L45" i="3"/>
  <c r="K45" i="3"/>
  <c r="J45" i="3"/>
  <c r="I45" i="3"/>
  <c r="H45" i="3"/>
  <c r="F45" i="3"/>
  <c r="E45" i="3"/>
  <c r="D45" i="3"/>
  <c r="C45" i="3"/>
  <c r="B45" i="3"/>
  <c r="M44" i="3"/>
  <c r="L44" i="3"/>
  <c r="K44" i="3"/>
  <c r="J44" i="3"/>
  <c r="I44" i="3"/>
  <c r="H44" i="3"/>
  <c r="F44" i="3"/>
  <c r="E44" i="3"/>
  <c r="D44" i="3"/>
  <c r="C44" i="3"/>
  <c r="B44" i="3"/>
  <c r="M43" i="3"/>
  <c r="L43" i="3"/>
  <c r="K43" i="3"/>
  <c r="J43" i="3"/>
  <c r="I43" i="3"/>
  <c r="H43" i="3"/>
  <c r="F43" i="3"/>
  <c r="E43" i="3"/>
  <c r="D43" i="3"/>
  <c r="C43" i="3"/>
  <c r="B43" i="3"/>
  <c r="M42" i="3"/>
  <c r="L42" i="3"/>
  <c r="K42" i="3"/>
  <c r="J42" i="3"/>
  <c r="I42" i="3"/>
  <c r="H42" i="3"/>
  <c r="F42" i="3"/>
  <c r="E42" i="3"/>
  <c r="D42" i="3"/>
  <c r="C42" i="3"/>
  <c r="B42" i="3"/>
  <c r="M41" i="3"/>
  <c r="L41" i="3"/>
  <c r="K41" i="3"/>
  <c r="J41" i="3"/>
  <c r="I41" i="3"/>
  <c r="H41" i="3"/>
  <c r="F41" i="3"/>
  <c r="E41" i="3"/>
  <c r="D41" i="3"/>
  <c r="C41" i="3"/>
  <c r="B41" i="3"/>
  <c r="M40" i="3"/>
  <c r="L40" i="3"/>
  <c r="K40" i="3"/>
  <c r="J40" i="3"/>
  <c r="I40" i="3"/>
  <c r="H40" i="3"/>
  <c r="F40" i="3"/>
  <c r="E40" i="3"/>
  <c r="D40" i="3"/>
  <c r="C40" i="3"/>
  <c r="B40" i="3"/>
  <c r="M28" i="3"/>
  <c r="L28" i="3"/>
  <c r="L33" i="3" s="1"/>
  <c r="K28" i="3"/>
  <c r="K34" i="3" s="1"/>
  <c r="J28" i="3"/>
  <c r="J35" i="3" s="1"/>
  <c r="I28" i="3"/>
  <c r="I36" i="3" s="1"/>
  <c r="H28" i="3"/>
  <c r="H33" i="3" s="1"/>
  <c r="G28" i="3"/>
  <c r="F28" i="3"/>
  <c r="F35" i="3" s="1"/>
  <c r="E28" i="3"/>
  <c r="E36" i="3" s="1"/>
  <c r="D28" i="3"/>
  <c r="D33" i="3" s="1"/>
  <c r="C28" i="3"/>
  <c r="C34" i="3" s="1"/>
  <c r="B28" i="3"/>
  <c r="B35" i="3" s="1"/>
  <c r="N27" i="3"/>
  <c r="N26" i="3"/>
  <c r="N25" i="3"/>
  <c r="N24" i="3"/>
  <c r="N23" i="3"/>
  <c r="N22" i="3"/>
  <c r="M9" i="3"/>
  <c r="L9" i="3"/>
  <c r="L17" i="3" s="1"/>
  <c r="K9" i="3"/>
  <c r="J9" i="3"/>
  <c r="I9" i="3"/>
  <c r="H9" i="3"/>
  <c r="G9" i="3"/>
  <c r="F9" i="3"/>
  <c r="F13" i="3" s="1"/>
  <c r="E9" i="3"/>
  <c r="D9" i="3"/>
  <c r="D17" i="3" s="1"/>
  <c r="C9" i="3"/>
  <c r="B9" i="3"/>
  <c r="N8" i="3"/>
  <c r="N7" i="3"/>
  <c r="N6" i="3"/>
  <c r="N5" i="3"/>
  <c r="N4" i="3"/>
  <c r="N3" i="3"/>
  <c r="H17" i="3" l="1"/>
  <c r="H16" i="3"/>
  <c r="B138" i="1"/>
  <c r="N139" i="1"/>
  <c r="B140" i="1"/>
  <c r="M13" i="5"/>
  <c r="M12" i="5"/>
  <c r="M11" i="5"/>
  <c r="M27" i="5"/>
  <c r="M25" i="5"/>
  <c r="M26" i="5"/>
  <c r="L17" i="6"/>
  <c r="L12" i="6"/>
  <c r="J144" i="1"/>
  <c r="J148" i="1" s="1"/>
  <c r="N141" i="1"/>
  <c r="I144" i="1"/>
  <c r="I148" i="1" s="1"/>
  <c r="N143" i="1"/>
  <c r="E144" i="1"/>
  <c r="E148" i="1" s="1"/>
  <c r="N142" i="1"/>
  <c r="K144" i="1"/>
  <c r="K147" i="1" s="1"/>
  <c r="L144" i="1"/>
  <c r="L147" i="1" s="1"/>
  <c r="C144" i="1"/>
  <c r="C147" i="1" s="1"/>
  <c r="G144" i="1"/>
  <c r="G147" i="1" s="1"/>
  <c r="H144" i="1"/>
  <c r="H147" i="1" s="1"/>
  <c r="M144" i="1"/>
  <c r="M148" i="1" s="1"/>
  <c r="G25" i="5"/>
  <c r="G26" i="5"/>
  <c r="G11" i="5"/>
  <c r="G12" i="5"/>
  <c r="F26" i="5"/>
  <c r="F25" i="5"/>
  <c r="F10" i="5"/>
  <c r="F11" i="5"/>
  <c r="F12" i="5"/>
  <c r="E27" i="5"/>
  <c r="E25" i="5"/>
  <c r="E26" i="5"/>
  <c r="E13" i="5"/>
  <c r="E11" i="5"/>
  <c r="E12" i="5"/>
  <c r="D27" i="5"/>
  <c r="D26" i="5"/>
  <c r="D25" i="5"/>
  <c r="D10" i="5"/>
  <c r="D11" i="5"/>
  <c r="D12" i="5"/>
  <c r="C25" i="5"/>
  <c r="C26" i="5"/>
  <c r="C10" i="5"/>
  <c r="C12" i="5"/>
  <c r="C11" i="5"/>
  <c r="K193" i="1"/>
  <c r="J198" i="1"/>
  <c r="G198" i="1"/>
  <c r="L193" i="1"/>
  <c r="B27" i="5"/>
  <c r="B25" i="5"/>
  <c r="B26" i="5"/>
  <c r="B102" i="1"/>
  <c r="B12" i="5"/>
  <c r="B11" i="5"/>
  <c r="B195" i="1"/>
  <c r="K27" i="5"/>
  <c r="K25" i="5"/>
  <c r="K26" i="5"/>
  <c r="H27" i="5"/>
  <c r="H26" i="5"/>
  <c r="H25" i="5"/>
  <c r="J24" i="5"/>
  <c r="J25" i="5"/>
  <c r="J26" i="5"/>
  <c r="J13" i="5"/>
  <c r="J12" i="5"/>
  <c r="J11" i="5"/>
  <c r="D60" i="1"/>
  <c r="F62" i="1"/>
  <c r="G16" i="4"/>
  <c r="G12" i="4"/>
  <c r="G46" i="4"/>
  <c r="G15" i="4"/>
  <c r="G14" i="4"/>
  <c r="G17" i="4"/>
  <c r="G13" i="4"/>
  <c r="G33" i="3"/>
  <c r="G36" i="3"/>
  <c r="G32" i="3"/>
  <c r="G35" i="3"/>
  <c r="G31" i="3"/>
  <c r="G34" i="3"/>
  <c r="L27" i="5"/>
  <c r="L26" i="5"/>
  <c r="L25" i="5"/>
  <c r="L13" i="5"/>
  <c r="L12" i="5"/>
  <c r="L11" i="5"/>
  <c r="K13" i="5"/>
  <c r="K12" i="5"/>
  <c r="K11" i="5"/>
  <c r="I27" i="5"/>
  <c r="I26" i="5"/>
  <c r="I25" i="5"/>
  <c r="I13" i="5"/>
  <c r="I12" i="5"/>
  <c r="I11" i="5"/>
  <c r="J10" i="5"/>
  <c r="G27" i="5"/>
  <c r="G24" i="5"/>
  <c r="I24" i="5"/>
  <c r="G46" i="3"/>
  <c r="G17" i="3"/>
  <c r="G13" i="3"/>
  <c r="G16" i="3"/>
  <c r="G12" i="3"/>
  <c r="G14" i="3"/>
  <c r="G15" i="3"/>
  <c r="G35" i="5"/>
  <c r="G13" i="5"/>
  <c r="G10" i="5"/>
  <c r="G35" i="6"/>
  <c r="G31" i="6"/>
  <c r="G34" i="6"/>
  <c r="G33" i="6"/>
  <c r="G36" i="6"/>
  <c r="G32" i="6"/>
  <c r="G16" i="6"/>
  <c r="G12" i="6"/>
  <c r="G15" i="6"/>
  <c r="G46" i="6"/>
  <c r="G14" i="6"/>
  <c r="G17" i="6"/>
  <c r="G13" i="6"/>
  <c r="G193" i="1"/>
  <c r="F198" i="1"/>
  <c r="K24" i="5"/>
  <c r="M36" i="3"/>
  <c r="M32" i="3"/>
  <c r="F194" i="1"/>
  <c r="F196" i="1"/>
  <c r="M75" i="1"/>
  <c r="M73" i="7"/>
  <c r="M36" i="6"/>
  <c r="M32" i="6"/>
  <c r="M31" i="4"/>
  <c r="L75" i="1"/>
  <c r="L73" i="7"/>
  <c r="L24" i="5"/>
  <c r="L14" i="4"/>
  <c r="K73" i="7"/>
  <c r="K75" i="1"/>
  <c r="K10" i="5"/>
  <c r="J75" i="1"/>
  <c r="J162" i="1"/>
  <c r="J73" i="7"/>
  <c r="J46" i="6"/>
  <c r="J12" i="4"/>
  <c r="I75" i="1"/>
  <c r="I162" i="1"/>
  <c r="I165" i="1" s="1"/>
  <c r="I73" i="7"/>
  <c r="I64" i="7"/>
  <c r="I78" i="7" s="1"/>
  <c r="I32" i="4"/>
  <c r="I36" i="4"/>
  <c r="H24" i="5"/>
  <c r="H75" i="1"/>
  <c r="H162" i="1"/>
  <c r="H73" i="7"/>
  <c r="H32" i="4"/>
  <c r="G75" i="1"/>
  <c r="G162" i="1"/>
  <c r="G170" i="1" s="1"/>
  <c r="G73" i="7"/>
  <c r="I66" i="1"/>
  <c r="L198" i="1"/>
  <c r="M194" i="1"/>
  <c r="J194" i="1"/>
  <c r="J196" i="1"/>
  <c r="H66" i="1"/>
  <c r="J195" i="1"/>
  <c r="B197" i="1"/>
  <c r="G66" i="1"/>
  <c r="B184" i="1"/>
  <c r="K66" i="1"/>
  <c r="M190" i="1"/>
  <c r="F75" i="1"/>
  <c r="F162" i="1"/>
  <c r="F170" i="1" s="1"/>
  <c r="F73" i="7"/>
  <c r="F35" i="5"/>
  <c r="F46" i="6"/>
  <c r="F195" i="1"/>
  <c r="E66" i="1"/>
  <c r="E75" i="1"/>
  <c r="E73" i="7"/>
  <c r="E64" i="7"/>
  <c r="E24" i="5"/>
  <c r="E31" i="4"/>
  <c r="E35" i="4"/>
  <c r="D75" i="1"/>
  <c r="D73" i="7"/>
  <c r="D162" i="1"/>
  <c r="D24" i="5"/>
  <c r="D14" i="4"/>
  <c r="C14" i="4"/>
  <c r="C46" i="4"/>
  <c r="C35" i="5"/>
  <c r="C31" i="6"/>
  <c r="N71" i="1"/>
  <c r="C73" i="7"/>
  <c r="C75" i="1"/>
  <c r="N60" i="7"/>
  <c r="C66" i="1"/>
  <c r="C17" i="4"/>
  <c r="C64" i="7"/>
  <c r="C79" i="7" s="1"/>
  <c r="M66" i="1"/>
  <c r="F64" i="7"/>
  <c r="F80" i="7" s="1"/>
  <c r="H64" i="7"/>
  <c r="H80" i="7" s="1"/>
  <c r="J64" i="7"/>
  <c r="J80" i="7" s="1"/>
  <c r="K64" i="7"/>
  <c r="K80" i="7" s="1"/>
  <c r="L64" i="7"/>
  <c r="M64" i="7"/>
  <c r="M80" i="7" s="1"/>
  <c r="J66" i="1"/>
  <c r="N63" i="1"/>
  <c r="L66" i="1"/>
  <c r="N64" i="1"/>
  <c r="N65" i="1"/>
  <c r="D64" i="7"/>
  <c r="D80" i="7" s="1"/>
  <c r="M193" i="1"/>
  <c r="K195" i="1"/>
  <c r="J197" i="1"/>
  <c r="C198" i="1"/>
  <c r="L194" i="1"/>
  <c r="D196" i="1"/>
  <c r="H197" i="1"/>
  <c r="I194" i="1"/>
  <c r="M195" i="1"/>
  <c r="E197" i="1"/>
  <c r="F190" i="1"/>
  <c r="D193" i="1"/>
  <c r="E190" i="1"/>
  <c r="D181" i="1"/>
  <c r="E193" i="1"/>
  <c r="F197" i="1"/>
  <c r="J190" i="1"/>
  <c r="G194" i="1"/>
  <c r="C197" i="1"/>
  <c r="E194" i="1"/>
  <c r="I195" i="1"/>
  <c r="M196" i="1"/>
  <c r="I197" i="1"/>
  <c r="G196" i="1"/>
  <c r="K197" i="1"/>
  <c r="N189" i="1"/>
  <c r="G190" i="1"/>
  <c r="G181" i="1"/>
  <c r="K198" i="1"/>
  <c r="C194" i="1"/>
  <c r="G195" i="1"/>
  <c r="K196" i="1"/>
  <c r="I190" i="1"/>
  <c r="E196" i="1"/>
  <c r="K181" i="1"/>
  <c r="E195" i="1"/>
  <c r="I196" i="1"/>
  <c r="M197" i="1"/>
  <c r="H190" i="1"/>
  <c r="K194" i="1"/>
  <c r="C196" i="1"/>
  <c r="B198" i="1"/>
  <c r="C181" i="1"/>
  <c r="E181" i="1"/>
  <c r="I193" i="1"/>
  <c r="D198" i="1"/>
  <c r="N188" i="1"/>
  <c r="E198" i="1"/>
  <c r="J193" i="1"/>
  <c r="N186" i="1"/>
  <c r="F181" i="1"/>
  <c r="N179" i="1"/>
  <c r="H193" i="1"/>
  <c r="I181" i="1"/>
  <c r="H194" i="1"/>
  <c r="L195" i="1"/>
  <c r="D197" i="1"/>
  <c r="H198" i="1"/>
  <c r="M181" i="1"/>
  <c r="C190" i="1"/>
  <c r="I198" i="1"/>
  <c r="N177" i="1"/>
  <c r="N180" i="1"/>
  <c r="N176" i="1"/>
  <c r="J181" i="1"/>
  <c r="C193" i="1"/>
  <c r="L190" i="1"/>
  <c r="D195" i="1"/>
  <c r="H196" i="1"/>
  <c r="L197" i="1"/>
  <c r="K190" i="1"/>
  <c r="G197" i="1"/>
  <c r="N185" i="1"/>
  <c r="N178" i="1"/>
  <c r="D194" i="1"/>
  <c r="H195" i="1"/>
  <c r="L196" i="1"/>
  <c r="M198" i="1"/>
  <c r="N187" i="1"/>
  <c r="H181" i="1"/>
  <c r="L181" i="1"/>
  <c r="D190" i="1"/>
  <c r="C195" i="1"/>
  <c r="F46" i="4"/>
  <c r="J46" i="4"/>
  <c r="D12" i="4"/>
  <c r="L12" i="4"/>
  <c r="H13" i="4"/>
  <c r="F14" i="4"/>
  <c r="D16" i="4"/>
  <c r="D32" i="4"/>
  <c r="L32" i="4"/>
  <c r="I33" i="4"/>
  <c r="I35" i="4"/>
  <c r="M36" i="4"/>
  <c r="C13" i="4"/>
  <c r="K13" i="4"/>
  <c r="H14" i="4"/>
  <c r="H16" i="4"/>
  <c r="K17" i="4"/>
  <c r="I31" i="4"/>
  <c r="E32" i="4"/>
  <c r="C33" i="4"/>
  <c r="K33" i="4"/>
  <c r="M35" i="4"/>
  <c r="N40" i="4"/>
  <c r="H12" i="4"/>
  <c r="D13" i="4"/>
  <c r="L13" i="4"/>
  <c r="L16" i="4"/>
  <c r="C31" i="4"/>
  <c r="K31" i="4"/>
  <c r="E33" i="4"/>
  <c r="M33" i="4"/>
  <c r="E36" i="4"/>
  <c r="F12" i="6"/>
  <c r="N41" i="6"/>
  <c r="N45" i="6"/>
  <c r="N43" i="6"/>
  <c r="J12" i="6"/>
  <c r="N44" i="6"/>
  <c r="K31" i="6"/>
  <c r="E10" i="5"/>
  <c r="F27" i="5"/>
  <c r="I10" i="5"/>
  <c r="J27" i="5"/>
  <c r="M10" i="5"/>
  <c r="C13" i="5"/>
  <c r="D13" i="5"/>
  <c r="E35" i="5"/>
  <c r="F13" i="5"/>
  <c r="H35" i="5"/>
  <c r="I35" i="5"/>
  <c r="J35" i="5"/>
  <c r="K35" i="5"/>
  <c r="L35" i="5"/>
  <c r="M35" i="5"/>
  <c r="D35" i="5"/>
  <c r="F24" i="5"/>
  <c r="N34" i="5"/>
  <c r="L10" i="5"/>
  <c r="N31" i="5"/>
  <c r="N50" i="1"/>
  <c r="N56" i="1" s="1"/>
  <c r="B156" i="1"/>
  <c r="N74" i="1"/>
  <c r="N21" i="5"/>
  <c r="B24" i="5"/>
  <c r="B13" i="5"/>
  <c r="B10" i="5"/>
  <c r="B35" i="5"/>
  <c r="N7" i="5"/>
  <c r="N42" i="6"/>
  <c r="B46" i="6"/>
  <c r="N28" i="6"/>
  <c r="N32" i="6" s="1"/>
  <c r="N9" i="6"/>
  <c r="N17" i="6" s="1"/>
  <c r="B12" i="6"/>
  <c r="N72" i="1"/>
  <c r="N54" i="7"/>
  <c r="N72" i="7"/>
  <c r="N62" i="7"/>
  <c r="N45" i="7"/>
  <c r="N71" i="7"/>
  <c r="N70" i="7"/>
  <c r="N36" i="7"/>
  <c r="N27" i="7"/>
  <c r="N61" i="7"/>
  <c r="N73" i="1"/>
  <c r="N18" i="7"/>
  <c r="N158" i="1"/>
  <c r="N69" i="7"/>
  <c r="N68" i="7"/>
  <c r="N70" i="1"/>
  <c r="B73" i="7"/>
  <c r="N67" i="7"/>
  <c r="N63" i="7"/>
  <c r="N9" i="7"/>
  <c r="N59" i="7"/>
  <c r="N61" i="1"/>
  <c r="N58" i="7"/>
  <c r="B64" i="7"/>
  <c r="B76" i="7" s="1"/>
  <c r="N45" i="4"/>
  <c r="N44" i="4"/>
  <c r="N43" i="4"/>
  <c r="N42" i="4"/>
  <c r="N28" i="4"/>
  <c r="N31" i="4" s="1"/>
  <c r="N41" i="4"/>
  <c r="B46" i="4"/>
  <c r="B12" i="4"/>
  <c r="B14" i="4"/>
  <c r="B196" i="1"/>
  <c r="B194" i="1"/>
  <c r="B175" i="1"/>
  <c r="B18" i="1"/>
  <c r="C24" i="5"/>
  <c r="C27" i="5"/>
  <c r="N9" i="1"/>
  <c r="B94" i="1"/>
  <c r="B66" i="1"/>
  <c r="N12" i="1"/>
  <c r="N18" i="1" s="1"/>
  <c r="B75" i="1"/>
  <c r="N161" i="1" s="1"/>
  <c r="N69" i="1"/>
  <c r="N159" i="1"/>
  <c r="N160" i="1"/>
  <c r="C162" i="1"/>
  <c r="C168" i="1" s="1"/>
  <c r="K162" i="1"/>
  <c r="K170" i="1" s="1"/>
  <c r="L162" i="1"/>
  <c r="L165" i="1" s="1"/>
  <c r="N28" i="1"/>
  <c r="B85" i="1"/>
  <c r="N79" i="1"/>
  <c r="N85" i="1" s="1"/>
  <c r="B109" i="1"/>
  <c r="N105" i="1"/>
  <c r="N109" i="1" s="1"/>
  <c r="B47" i="1"/>
  <c r="N41" i="1"/>
  <c r="N47" i="1" s="1"/>
  <c r="B56" i="1"/>
  <c r="N94" i="1"/>
  <c r="E162" i="1"/>
  <c r="M162" i="1"/>
  <c r="M165" i="1" s="1"/>
  <c r="B28" i="1"/>
  <c r="N37" i="1"/>
  <c r="B37" i="1"/>
  <c r="E13" i="6"/>
  <c r="I13" i="6"/>
  <c r="M13" i="6"/>
  <c r="D14" i="6"/>
  <c r="H14" i="6"/>
  <c r="L14" i="6"/>
  <c r="C15" i="6"/>
  <c r="K15" i="6"/>
  <c r="B16" i="6"/>
  <c r="F16" i="6"/>
  <c r="J16" i="6"/>
  <c r="E17" i="6"/>
  <c r="I17" i="6"/>
  <c r="M17" i="6"/>
  <c r="C46" i="6"/>
  <c r="K46" i="6"/>
  <c r="B32" i="6"/>
  <c r="F32" i="6"/>
  <c r="J32" i="6"/>
  <c r="E33" i="6"/>
  <c r="I33" i="6"/>
  <c r="M33" i="6"/>
  <c r="D34" i="6"/>
  <c r="H34" i="6"/>
  <c r="L34" i="6"/>
  <c r="C35" i="6"/>
  <c r="K35" i="6"/>
  <c r="B36" i="6"/>
  <c r="F36" i="6"/>
  <c r="J36" i="6"/>
  <c r="C12" i="6"/>
  <c r="K12" i="6"/>
  <c r="B13" i="6"/>
  <c r="F13" i="6"/>
  <c r="J13" i="6"/>
  <c r="E14" i="6"/>
  <c r="I14" i="6"/>
  <c r="M14" i="6"/>
  <c r="D15" i="6"/>
  <c r="H15" i="6"/>
  <c r="L15" i="6"/>
  <c r="C16" i="6"/>
  <c r="K16" i="6"/>
  <c r="B17" i="6"/>
  <c r="F17" i="6"/>
  <c r="J17" i="6"/>
  <c r="D46" i="6"/>
  <c r="H46" i="6"/>
  <c r="L46" i="6"/>
  <c r="D31" i="6"/>
  <c r="H31" i="6"/>
  <c r="L31" i="6"/>
  <c r="C32" i="6"/>
  <c r="K32" i="6"/>
  <c r="B33" i="6"/>
  <c r="F33" i="6"/>
  <c r="J33" i="6"/>
  <c r="E34" i="6"/>
  <c r="I34" i="6"/>
  <c r="M34" i="6"/>
  <c r="D35" i="6"/>
  <c r="H35" i="6"/>
  <c r="L35" i="6"/>
  <c r="C36" i="6"/>
  <c r="K36" i="6"/>
  <c r="D12" i="6"/>
  <c r="H12" i="6"/>
  <c r="C13" i="6"/>
  <c r="K13" i="6"/>
  <c r="B14" i="6"/>
  <c r="F14" i="6"/>
  <c r="J14" i="6"/>
  <c r="E15" i="6"/>
  <c r="I15" i="6"/>
  <c r="M15" i="6"/>
  <c r="D16" i="6"/>
  <c r="H16" i="6"/>
  <c r="L16" i="6"/>
  <c r="C17" i="6"/>
  <c r="K17" i="6"/>
  <c r="E46" i="6"/>
  <c r="I46" i="6"/>
  <c r="M46" i="6"/>
  <c r="E31" i="6"/>
  <c r="I31" i="6"/>
  <c r="M31" i="6"/>
  <c r="D32" i="6"/>
  <c r="H32" i="6"/>
  <c r="L32" i="6"/>
  <c r="C33" i="6"/>
  <c r="K33" i="6"/>
  <c r="B34" i="6"/>
  <c r="F34" i="6"/>
  <c r="J34" i="6"/>
  <c r="E35" i="6"/>
  <c r="I35" i="6"/>
  <c r="M35" i="6"/>
  <c r="D36" i="6"/>
  <c r="H36" i="6"/>
  <c r="L36" i="6"/>
  <c r="N40" i="6"/>
  <c r="E12" i="6"/>
  <c r="I12" i="6"/>
  <c r="M12" i="6"/>
  <c r="D13" i="6"/>
  <c r="H13" i="6"/>
  <c r="L13" i="6"/>
  <c r="B15" i="6"/>
  <c r="F15" i="6"/>
  <c r="J15" i="6"/>
  <c r="B31" i="6"/>
  <c r="F31" i="6"/>
  <c r="J31" i="6"/>
  <c r="E32" i="6"/>
  <c r="I32" i="6"/>
  <c r="M15" i="4"/>
  <c r="E13" i="4"/>
  <c r="M13" i="4"/>
  <c r="C15" i="4"/>
  <c r="K15" i="4"/>
  <c r="B16" i="4"/>
  <c r="F16" i="4"/>
  <c r="J16" i="4"/>
  <c r="E17" i="4"/>
  <c r="I17" i="4"/>
  <c r="M17" i="4"/>
  <c r="K46" i="4"/>
  <c r="B32" i="4"/>
  <c r="F32" i="4"/>
  <c r="J32" i="4"/>
  <c r="D34" i="4"/>
  <c r="H34" i="4"/>
  <c r="L34" i="4"/>
  <c r="C35" i="4"/>
  <c r="K35" i="4"/>
  <c r="B36" i="4"/>
  <c r="F36" i="4"/>
  <c r="J36" i="4"/>
  <c r="I13" i="4"/>
  <c r="C12" i="4"/>
  <c r="K12" i="4"/>
  <c r="B13" i="4"/>
  <c r="F13" i="4"/>
  <c r="J13" i="4"/>
  <c r="E14" i="4"/>
  <c r="I14" i="4"/>
  <c r="M14" i="4"/>
  <c r="D15" i="4"/>
  <c r="H15" i="4"/>
  <c r="L15" i="4"/>
  <c r="C16" i="4"/>
  <c r="K16" i="4"/>
  <c r="B17" i="4"/>
  <c r="F17" i="4"/>
  <c r="J17" i="4"/>
  <c r="D46" i="4"/>
  <c r="H46" i="4"/>
  <c r="L46" i="4"/>
  <c r="D31" i="4"/>
  <c r="H31" i="4"/>
  <c r="L31" i="4"/>
  <c r="C32" i="4"/>
  <c r="K32" i="4"/>
  <c r="B33" i="4"/>
  <c r="F33" i="4"/>
  <c r="J33" i="4"/>
  <c r="D35" i="4"/>
  <c r="H35" i="4"/>
  <c r="L35" i="4"/>
  <c r="C36" i="4"/>
  <c r="K36" i="4"/>
  <c r="I15" i="4"/>
  <c r="E46" i="4"/>
  <c r="I46" i="4"/>
  <c r="M46" i="4"/>
  <c r="B34" i="4"/>
  <c r="F34" i="4"/>
  <c r="J34" i="4"/>
  <c r="D36" i="4"/>
  <c r="H36" i="4"/>
  <c r="L36" i="4"/>
  <c r="E15" i="4"/>
  <c r="N9" i="4"/>
  <c r="N17" i="4" s="1"/>
  <c r="E12" i="4"/>
  <c r="I12" i="4"/>
  <c r="M12" i="4"/>
  <c r="B15" i="4"/>
  <c r="F15" i="4"/>
  <c r="J15" i="4"/>
  <c r="B31" i="4"/>
  <c r="F31" i="4"/>
  <c r="J31" i="4"/>
  <c r="H14" i="3"/>
  <c r="E35" i="3"/>
  <c r="N41" i="3"/>
  <c r="N45" i="3"/>
  <c r="D16" i="3"/>
  <c r="E31" i="3"/>
  <c r="M35" i="3"/>
  <c r="B46" i="3"/>
  <c r="F46" i="3"/>
  <c r="J46" i="3"/>
  <c r="D12" i="3"/>
  <c r="L16" i="3"/>
  <c r="M31" i="3"/>
  <c r="N43" i="3"/>
  <c r="L12" i="3"/>
  <c r="I33" i="3"/>
  <c r="J12" i="3"/>
  <c r="N42" i="3"/>
  <c r="F12" i="3"/>
  <c r="B14" i="3"/>
  <c r="J14" i="3"/>
  <c r="F16" i="3"/>
  <c r="N40" i="3"/>
  <c r="N44" i="3"/>
  <c r="C33" i="3"/>
  <c r="K33" i="3"/>
  <c r="H12" i="3"/>
  <c r="D14" i="3"/>
  <c r="L14" i="3"/>
  <c r="I31" i="3"/>
  <c r="E33" i="3"/>
  <c r="M33" i="3"/>
  <c r="I35" i="3"/>
  <c r="F14" i="3"/>
  <c r="J16" i="3"/>
  <c r="C31" i="3"/>
  <c r="K31" i="3"/>
  <c r="C35" i="3"/>
  <c r="K35" i="3"/>
  <c r="B12" i="3"/>
  <c r="B16" i="3"/>
  <c r="N9" i="3"/>
  <c r="N17" i="3" s="1"/>
  <c r="E16" i="3"/>
  <c r="E12" i="3"/>
  <c r="E46" i="3"/>
  <c r="E15" i="3"/>
  <c r="E14" i="3"/>
  <c r="E17" i="3"/>
  <c r="E13" i="3"/>
  <c r="I16" i="3"/>
  <c r="I12" i="3"/>
  <c r="I46" i="3"/>
  <c r="I15" i="3"/>
  <c r="I14" i="3"/>
  <c r="I17" i="3"/>
  <c r="I13" i="3"/>
  <c r="M16" i="3"/>
  <c r="M12" i="3"/>
  <c r="M46" i="3"/>
  <c r="M15" i="3"/>
  <c r="M14" i="3"/>
  <c r="M17" i="3"/>
  <c r="M13" i="3"/>
  <c r="C14" i="3"/>
  <c r="C17" i="3"/>
  <c r="C13" i="3"/>
  <c r="C16" i="3"/>
  <c r="C12" i="3"/>
  <c r="C46" i="3"/>
  <c r="C15" i="3"/>
  <c r="K14" i="3"/>
  <c r="K17" i="3"/>
  <c r="K13" i="3"/>
  <c r="K16" i="3"/>
  <c r="K12" i="3"/>
  <c r="K46" i="3"/>
  <c r="K15" i="3"/>
  <c r="B32" i="3"/>
  <c r="F32" i="3"/>
  <c r="J32" i="3"/>
  <c r="D34" i="3"/>
  <c r="H34" i="3"/>
  <c r="L34" i="3"/>
  <c r="B36" i="3"/>
  <c r="F36" i="3"/>
  <c r="J36" i="3"/>
  <c r="B13" i="3"/>
  <c r="J13" i="3"/>
  <c r="D15" i="3"/>
  <c r="H15" i="3"/>
  <c r="L15" i="3"/>
  <c r="B17" i="3"/>
  <c r="F17" i="3"/>
  <c r="J17" i="3"/>
  <c r="D46" i="3"/>
  <c r="H46" i="3"/>
  <c r="L46" i="3"/>
  <c r="D31" i="3"/>
  <c r="H31" i="3"/>
  <c r="L31" i="3"/>
  <c r="C32" i="3"/>
  <c r="K32" i="3"/>
  <c r="B33" i="3"/>
  <c r="F33" i="3"/>
  <c r="J33" i="3"/>
  <c r="E34" i="3"/>
  <c r="I34" i="3"/>
  <c r="M34" i="3"/>
  <c r="D35" i="3"/>
  <c r="H35" i="3"/>
  <c r="L35" i="3"/>
  <c r="C36" i="3"/>
  <c r="K36" i="3"/>
  <c r="N28" i="3"/>
  <c r="N32" i="3" s="1"/>
  <c r="D32" i="3"/>
  <c r="H32" i="3"/>
  <c r="L32" i="3"/>
  <c r="B34" i="3"/>
  <c r="F34" i="3"/>
  <c r="J34" i="3"/>
  <c r="D36" i="3"/>
  <c r="H36" i="3"/>
  <c r="L36" i="3"/>
  <c r="D13" i="3"/>
  <c r="H13" i="3"/>
  <c r="L13" i="3"/>
  <c r="B15" i="3"/>
  <c r="F15" i="3"/>
  <c r="J15" i="3"/>
  <c r="B31" i="3"/>
  <c r="F31" i="3"/>
  <c r="J31" i="3"/>
  <c r="E32" i="3"/>
  <c r="I32" i="3"/>
  <c r="M28" i="5" l="1"/>
  <c r="K28" i="5"/>
  <c r="D138" i="1"/>
  <c r="N138" i="1" s="1"/>
  <c r="J151" i="1"/>
  <c r="F140" i="1"/>
  <c r="F144" i="1" s="1"/>
  <c r="H28" i="5"/>
  <c r="J147" i="1"/>
  <c r="L150" i="1"/>
  <c r="M147" i="1"/>
  <c r="C149" i="1"/>
  <c r="L148" i="1"/>
  <c r="E147" i="1"/>
  <c r="C148" i="1"/>
  <c r="E151" i="1"/>
  <c r="I147" i="1"/>
  <c r="M149" i="1"/>
  <c r="G148" i="1"/>
  <c r="H152" i="1"/>
  <c r="H148" i="1"/>
  <c r="K148" i="1"/>
  <c r="B144" i="1"/>
  <c r="B149" i="1" s="1"/>
  <c r="G18" i="3"/>
  <c r="G18" i="4"/>
  <c r="G37" i="3"/>
  <c r="F66" i="1"/>
  <c r="F18" i="3"/>
  <c r="E28" i="5"/>
  <c r="D28" i="5"/>
  <c r="N60" i="1"/>
  <c r="D66" i="1"/>
  <c r="N25" i="5"/>
  <c r="N26" i="5"/>
  <c r="N12" i="5"/>
  <c r="N11" i="5"/>
  <c r="J28" i="5"/>
  <c r="N62" i="1"/>
  <c r="D76" i="7"/>
  <c r="L28" i="5"/>
  <c r="K37" i="3"/>
  <c r="I28" i="5"/>
  <c r="N24" i="5"/>
  <c r="N10" i="5"/>
  <c r="G28" i="5"/>
  <c r="G37" i="6"/>
  <c r="G18" i="6"/>
  <c r="M18" i="6"/>
  <c r="M37" i="6"/>
  <c r="M37" i="4"/>
  <c r="M18" i="4"/>
  <c r="M37" i="3"/>
  <c r="M18" i="3"/>
  <c r="L37" i="6"/>
  <c r="L18" i="6"/>
  <c r="L37" i="4"/>
  <c r="L18" i="4"/>
  <c r="L37" i="3"/>
  <c r="L18" i="3"/>
  <c r="K37" i="6"/>
  <c r="K18" i="6"/>
  <c r="K37" i="4"/>
  <c r="K18" i="4"/>
  <c r="K18" i="3"/>
  <c r="J37" i="6"/>
  <c r="J18" i="6"/>
  <c r="J199" i="1"/>
  <c r="J37" i="4"/>
  <c r="J18" i="4"/>
  <c r="J37" i="3"/>
  <c r="J18" i="3"/>
  <c r="I76" i="7"/>
  <c r="I77" i="7"/>
  <c r="I81" i="7"/>
  <c r="I80" i="7"/>
  <c r="I79" i="7"/>
  <c r="I18" i="6"/>
  <c r="I37" i="6"/>
  <c r="I37" i="4"/>
  <c r="I18" i="4"/>
  <c r="I37" i="3"/>
  <c r="I18" i="3"/>
  <c r="H37" i="6"/>
  <c r="H18" i="6"/>
  <c r="H37" i="4"/>
  <c r="H18" i="4"/>
  <c r="H37" i="3"/>
  <c r="H18" i="3"/>
  <c r="H199" i="1"/>
  <c r="I149" i="1"/>
  <c r="N157" i="1"/>
  <c r="F28" i="5"/>
  <c r="F37" i="6"/>
  <c r="F18" i="6"/>
  <c r="F37" i="4"/>
  <c r="F18" i="4"/>
  <c r="F37" i="3"/>
  <c r="F199" i="1"/>
  <c r="E81" i="7"/>
  <c r="E77" i="7"/>
  <c r="E80" i="7"/>
  <c r="E79" i="7"/>
  <c r="E78" i="7"/>
  <c r="E76" i="7"/>
  <c r="E37" i="6"/>
  <c r="E18" i="6"/>
  <c r="E37" i="4"/>
  <c r="E199" i="1"/>
  <c r="E18" i="4"/>
  <c r="E18" i="3"/>
  <c r="D81" i="7"/>
  <c r="D79" i="7"/>
  <c r="D37" i="6"/>
  <c r="D18" i="6"/>
  <c r="D37" i="4"/>
  <c r="D18" i="4"/>
  <c r="D18" i="3"/>
  <c r="D37" i="3"/>
  <c r="C28" i="5"/>
  <c r="N35" i="6"/>
  <c r="N36" i="6"/>
  <c r="C37" i="6"/>
  <c r="C18" i="6"/>
  <c r="N12" i="6"/>
  <c r="N13" i="6"/>
  <c r="N32" i="4"/>
  <c r="C37" i="4"/>
  <c r="N35" i="4"/>
  <c r="N36" i="4"/>
  <c r="N13" i="4"/>
  <c r="C18" i="4"/>
  <c r="C37" i="3"/>
  <c r="C18" i="3"/>
  <c r="N12" i="3"/>
  <c r="N14" i="3"/>
  <c r="N15" i="3"/>
  <c r="K78" i="7"/>
  <c r="K79" i="7"/>
  <c r="K81" i="7"/>
  <c r="K77" i="7"/>
  <c r="K76" i="7"/>
  <c r="H78" i="7"/>
  <c r="H81" i="7"/>
  <c r="H77" i="7"/>
  <c r="H76" i="7"/>
  <c r="H79" i="7"/>
  <c r="D77" i="7"/>
  <c r="D78" i="7"/>
  <c r="J78" i="7"/>
  <c r="J76" i="7"/>
  <c r="J81" i="7"/>
  <c r="J77" i="7"/>
  <c r="J79" i="7"/>
  <c r="L78" i="7"/>
  <c r="L81" i="7"/>
  <c r="L77" i="7"/>
  <c r="L76" i="7"/>
  <c r="L79" i="7"/>
  <c r="M78" i="7"/>
  <c r="M81" i="7"/>
  <c r="M77" i="7"/>
  <c r="M76" i="7"/>
  <c r="M79" i="7"/>
  <c r="F78" i="7"/>
  <c r="F81" i="7"/>
  <c r="F77" i="7"/>
  <c r="F76" i="7"/>
  <c r="F79" i="7"/>
  <c r="L80" i="7"/>
  <c r="C81" i="7"/>
  <c r="C78" i="7"/>
  <c r="C77" i="7"/>
  <c r="C76" i="7"/>
  <c r="C80" i="7"/>
  <c r="L199" i="1"/>
  <c r="D199" i="1"/>
  <c r="N198" i="1"/>
  <c r="M199" i="1"/>
  <c r="K199" i="1"/>
  <c r="I199" i="1"/>
  <c r="N195" i="1"/>
  <c r="C199" i="1"/>
  <c r="G199" i="1"/>
  <c r="N196" i="1"/>
  <c r="N197" i="1"/>
  <c r="N194" i="1"/>
  <c r="N34" i="3"/>
  <c r="N33" i="3"/>
  <c r="N13" i="3"/>
  <c r="N36" i="3"/>
  <c r="N31" i="3"/>
  <c r="N16" i="3"/>
  <c r="N35" i="3"/>
  <c r="N33" i="4"/>
  <c r="N34" i="4"/>
  <c r="N16" i="4"/>
  <c r="N15" i="4"/>
  <c r="N14" i="4"/>
  <c r="N12" i="4"/>
  <c r="N34" i="6"/>
  <c r="N33" i="6"/>
  <c r="N31" i="6"/>
  <c r="N14" i="6"/>
  <c r="N15" i="6"/>
  <c r="N16" i="6"/>
  <c r="J150" i="1"/>
  <c r="N13" i="5"/>
  <c r="N27" i="5"/>
  <c r="N46" i="4"/>
  <c r="N35" i="5"/>
  <c r="B28" i="5"/>
  <c r="N46" i="6"/>
  <c r="B18" i="6"/>
  <c r="N75" i="1"/>
  <c r="N73" i="7"/>
  <c r="N64" i="7"/>
  <c r="B80" i="7"/>
  <c r="B81" i="7"/>
  <c r="B79" i="7"/>
  <c r="B78" i="7"/>
  <c r="B77" i="7"/>
  <c r="B18" i="4"/>
  <c r="B18" i="3"/>
  <c r="N175" i="1"/>
  <c r="N181" i="1" s="1"/>
  <c r="B181" i="1"/>
  <c r="N184" i="1"/>
  <c r="B190" i="1"/>
  <c r="B193" i="1"/>
  <c r="L170" i="1"/>
  <c r="E152" i="1"/>
  <c r="L151" i="1"/>
  <c r="E150" i="1"/>
  <c r="E149" i="1"/>
  <c r="C170" i="1"/>
  <c r="C166" i="1"/>
  <c r="C167" i="1"/>
  <c r="C169" i="1"/>
  <c r="L149" i="1"/>
  <c r="L152" i="1"/>
  <c r="J149" i="1"/>
  <c r="J152" i="1"/>
  <c r="K150" i="1"/>
  <c r="K149" i="1"/>
  <c r="H151" i="1"/>
  <c r="K151" i="1"/>
  <c r="C165" i="1"/>
  <c r="G168" i="1"/>
  <c r="G166" i="1"/>
  <c r="C151" i="1"/>
  <c r="G149" i="1"/>
  <c r="G151" i="1"/>
  <c r="H168" i="1"/>
  <c r="H169" i="1"/>
  <c r="H166" i="1"/>
  <c r="H167" i="1"/>
  <c r="E167" i="1"/>
  <c r="E170" i="1"/>
  <c r="E168" i="1"/>
  <c r="E169" i="1"/>
  <c r="E166" i="1"/>
  <c r="F169" i="1"/>
  <c r="F168" i="1"/>
  <c r="F167" i="1"/>
  <c r="F166" i="1"/>
  <c r="G167" i="1"/>
  <c r="D167" i="1"/>
  <c r="D168" i="1"/>
  <c r="D169" i="1"/>
  <c r="D166" i="1"/>
  <c r="M152" i="1"/>
  <c r="M150" i="1"/>
  <c r="M151" i="1"/>
  <c r="D170" i="1"/>
  <c r="H150" i="1"/>
  <c r="H165" i="1"/>
  <c r="G165" i="1"/>
  <c r="M166" i="1"/>
  <c r="M169" i="1"/>
  <c r="M167" i="1"/>
  <c r="M170" i="1"/>
  <c r="M168" i="1"/>
  <c r="C152" i="1"/>
  <c r="F165" i="1"/>
  <c r="C150" i="1"/>
  <c r="L169" i="1"/>
  <c r="L166" i="1"/>
  <c r="L167" i="1"/>
  <c r="L168" i="1"/>
  <c r="K169" i="1"/>
  <c r="N156" i="1"/>
  <c r="B162" i="1"/>
  <c r="B165" i="1" s="1"/>
  <c r="K166" i="1"/>
  <c r="H149" i="1"/>
  <c r="I152" i="1"/>
  <c r="I150" i="1"/>
  <c r="I151" i="1"/>
  <c r="J169" i="1"/>
  <c r="J168" i="1"/>
  <c r="J167" i="1"/>
  <c r="J166" i="1"/>
  <c r="I170" i="1"/>
  <c r="I168" i="1"/>
  <c r="I166" i="1"/>
  <c r="I169" i="1"/>
  <c r="I167" i="1"/>
  <c r="G152" i="1"/>
  <c r="J165" i="1"/>
  <c r="K167" i="1"/>
  <c r="E165" i="1"/>
  <c r="G150" i="1"/>
  <c r="K168" i="1"/>
  <c r="D165" i="1"/>
  <c r="K165" i="1"/>
  <c r="H170" i="1"/>
  <c r="G169" i="1"/>
  <c r="J170" i="1"/>
  <c r="K152" i="1"/>
  <c r="E37" i="3"/>
  <c r="B37" i="6"/>
  <c r="B37" i="4"/>
  <c r="B37" i="3"/>
  <c r="N46" i="3"/>
  <c r="D144" i="1" l="1"/>
  <c r="D149" i="1" s="1"/>
  <c r="F147" i="1"/>
  <c r="F149" i="1"/>
  <c r="F148" i="1"/>
  <c r="F150" i="1"/>
  <c r="N140" i="1"/>
  <c r="B147" i="1"/>
  <c r="B148" i="1"/>
  <c r="F151" i="1"/>
  <c r="F152" i="1"/>
  <c r="N66" i="1"/>
  <c r="N28" i="5"/>
  <c r="M82" i="7"/>
  <c r="M171" i="1"/>
  <c r="M153" i="1"/>
  <c r="L82" i="7"/>
  <c r="L171" i="1"/>
  <c r="L153" i="1"/>
  <c r="K82" i="7"/>
  <c r="K171" i="1"/>
  <c r="K153" i="1"/>
  <c r="J82" i="7"/>
  <c r="J171" i="1"/>
  <c r="J153" i="1"/>
  <c r="I82" i="7"/>
  <c r="I171" i="1"/>
  <c r="I153" i="1"/>
  <c r="H82" i="7"/>
  <c r="H171" i="1"/>
  <c r="H153" i="1"/>
  <c r="G171" i="1"/>
  <c r="G153" i="1"/>
  <c r="F82" i="7"/>
  <c r="F171" i="1"/>
  <c r="E82" i="7"/>
  <c r="E171" i="1"/>
  <c r="E153" i="1"/>
  <c r="D82" i="7"/>
  <c r="D171" i="1"/>
  <c r="N37" i="6"/>
  <c r="N18" i="6"/>
  <c r="C82" i="7"/>
  <c r="N37" i="4"/>
  <c r="N18" i="4"/>
  <c r="N37" i="3"/>
  <c r="N18" i="3"/>
  <c r="C171" i="1"/>
  <c r="C153" i="1"/>
  <c r="B199" i="1"/>
  <c r="N78" i="7"/>
  <c r="N81" i="7"/>
  <c r="N77" i="7"/>
  <c r="N76" i="7"/>
  <c r="N79" i="7"/>
  <c r="N80" i="7"/>
  <c r="B82" i="7"/>
  <c r="N190" i="1"/>
  <c r="N199" i="1" s="1"/>
  <c r="N193" i="1"/>
  <c r="B151" i="1"/>
  <c r="B152" i="1"/>
  <c r="B150" i="1"/>
  <c r="B168" i="1"/>
  <c r="B170" i="1"/>
  <c r="B166" i="1"/>
  <c r="B167" i="1"/>
  <c r="B169" i="1"/>
  <c r="M45" i="2"/>
  <c r="M44" i="2"/>
  <c r="M43" i="2"/>
  <c r="M42" i="2"/>
  <c r="M41" i="2"/>
  <c r="M40" i="2"/>
  <c r="L45" i="2"/>
  <c r="L44" i="2"/>
  <c r="L43" i="2"/>
  <c r="L42" i="2"/>
  <c r="L41" i="2"/>
  <c r="L40" i="2"/>
  <c r="K45" i="2"/>
  <c r="K44" i="2"/>
  <c r="K43" i="2"/>
  <c r="K42" i="2"/>
  <c r="K41" i="2"/>
  <c r="K40" i="2"/>
  <c r="J45" i="2"/>
  <c r="J44" i="2"/>
  <c r="J43" i="2"/>
  <c r="J42" i="2"/>
  <c r="J41" i="2"/>
  <c r="J40" i="2"/>
  <c r="I45" i="2"/>
  <c r="I44" i="2"/>
  <c r="I43" i="2"/>
  <c r="I42" i="2"/>
  <c r="I41" i="2"/>
  <c r="I40" i="2"/>
  <c r="H45" i="2"/>
  <c r="H44" i="2"/>
  <c r="H43" i="2"/>
  <c r="H42" i="2"/>
  <c r="H41" i="2"/>
  <c r="H40" i="2"/>
  <c r="G45" i="2"/>
  <c r="G44" i="2"/>
  <c r="G43" i="2"/>
  <c r="G42" i="2"/>
  <c r="G41" i="2"/>
  <c r="G40" i="2"/>
  <c r="F45" i="2"/>
  <c r="F44" i="2"/>
  <c r="F43" i="2"/>
  <c r="F42" i="2"/>
  <c r="F41" i="2"/>
  <c r="F40" i="2"/>
  <c r="E45" i="2"/>
  <c r="E44" i="2"/>
  <c r="E43" i="2"/>
  <c r="E42" i="2"/>
  <c r="E41" i="2"/>
  <c r="E40" i="2"/>
  <c r="D45" i="2"/>
  <c r="D44" i="2"/>
  <c r="D43" i="2"/>
  <c r="D42" i="2"/>
  <c r="D41" i="2"/>
  <c r="D40" i="2"/>
  <c r="C45" i="2"/>
  <c r="C44" i="2"/>
  <c r="C43" i="2"/>
  <c r="C42" i="2"/>
  <c r="C41" i="2"/>
  <c r="C40" i="2"/>
  <c r="B45" i="2"/>
  <c r="B44" i="2"/>
  <c r="B43" i="2"/>
  <c r="B42" i="2"/>
  <c r="B41" i="2"/>
  <c r="B40" i="2"/>
  <c r="N27" i="2"/>
  <c r="N26" i="2"/>
  <c r="N25" i="2"/>
  <c r="N24" i="2"/>
  <c r="N23" i="2"/>
  <c r="N22" i="2"/>
  <c r="L35" i="2"/>
  <c r="K31" i="2"/>
  <c r="J36" i="2"/>
  <c r="I36" i="2"/>
  <c r="H33" i="2"/>
  <c r="G35" i="2"/>
  <c r="F36" i="2"/>
  <c r="E33" i="2"/>
  <c r="D33" i="2"/>
  <c r="C35" i="2"/>
  <c r="B35" i="2"/>
  <c r="N8" i="2"/>
  <c r="N7" i="2"/>
  <c r="N6" i="2"/>
  <c r="N5" i="2"/>
  <c r="N4" i="2"/>
  <c r="N3" i="2"/>
  <c r="M9" i="2"/>
  <c r="L9" i="2"/>
  <c r="K9" i="2"/>
  <c r="J9" i="2"/>
  <c r="I9" i="2"/>
  <c r="H9" i="2"/>
  <c r="H46" i="2" s="1"/>
  <c r="G9" i="2"/>
  <c r="F9" i="2"/>
  <c r="E9" i="2"/>
  <c r="D9" i="2"/>
  <c r="B9" i="2"/>
  <c r="D152" i="1" l="1"/>
  <c r="D148" i="1"/>
  <c r="D151" i="1"/>
  <c r="D150" i="1"/>
  <c r="N144" i="1"/>
  <c r="N148" i="1" s="1"/>
  <c r="D147" i="1"/>
  <c r="M15" i="2"/>
  <c r="M16" i="2"/>
  <c r="M13" i="2"/>
  <c r="M17" i="2"/>
  <c r="M14" i="2"/>
  <c r="M12" i="2"/>
  <c r="F153" i="1"/>
  <c r="L12" i="2"/>
  <c r="L16" i="2"/>
  <c r="L15" i="2"/>
  <c r="L17" i="2"/>
  <c r="L14" i="2"/>
  <c r="L13" i="2"/>
  <c r="K13" i="2"/>
  <c r="K17" i="2"/>
  <c r="K14" i="2"/>
  <c r="K12" i="2"/>
  <c r="K16" i="2"/>
  <c r="K15" i="2"/>
  <c r="J12" i="2"/>
  <c r="J16" i="2"/>
  <c r="J13" i="2"/>
  <c r="J14" i="2"/>
  <c r="J15" i="2"/>
  <c r="J17" i="2"/>
  <c r="I15" i="2"/>
  <c r="I12" i="2"/>
  <c r="I16" i="2"/>
  <c r="I13" i="2"/>
  <c r="I17" i="2"/>
  <c r="I14" i="2"/>
  <c r="H12" i="2"/>
  <c r="H14" i="2"/>
  <c r="H16" i="2"/>
  <c r="H13" i="2"/>
  <c r="H15" i="2"/>
  <c r="H17" i="2"/>
  <c r="G13" i="2"/>
  <c r="G17" i="2"/>
  <c r="G14" i="2"/>
  <c r="G12" i="2"/>
  <c r="G16" i="2"/>
  <c r="G15" i="2"/>
  <c r="F12" i="2"/>
  <c r="F15" i="2"/>
  <c r="F17" i="2"/>
  <c r="F13" i="2"/>
  <c r="F14" i="2"/>
  <c r="F16" i="2"/>
  <c r="E13" i="2"/>
  <c r="E12" i="2"/>
  <c r="E14" i="2"/>
  <c r="E15" i="2"/>
  <c r="E17" i="2"/>
  <c r="E16" i="2"/>
  <c r="D12" i="2"/>
  <c r="D14" i="2"/>
  <c r="D16" i="2"/>
  <c r="D15" i="2"/>
  <c r="D17" i="2"/>
  <c r="D13" i="2"/>
  <c r="B12" i="2"/>
  <c r="B14" i="2"/>
  <c r="B15" i="2"/>
  <c r="B16" i="2"/>
  <c r="B17" i="2"/>
  <c r="B13" i="2"/>
  <c r="M34" i="2"/>
  <c r="M32" i="2"/>
  <c r="M31" i="2"/>
  <c r="M35" i="2"/>
  <c r="M36" i="2"/>
  <c r="L36" i="2"/>
  <c r="L33" i="2"/>
  <c r="L32" i="2"/>
  <c r="I33" i="2"/>
  <c r="I34" i="2"/>
  <c r="H35" i="2"/>
  <c r="H31" i="2"/>
  <c r="H34" i="2"/>
  <c r="G46" i="2"/>
  <c r="E35" i="2"/>
  <c r="E46" i="2"/>
  <c r="E34" i="2"/>
  <c r="E31" i="2"/>
  <c r="D46" i="2"/>
  <c r="D34" i="2"/>
  <c r="D35" i="2"/>
  <c r="N82" i="7"/>
  <c r="C46" i="2"/>
  <c r="N43" i="2"/>
  <c r="F33" i="2"/>
  <c r="N44" i="2"/>
  <c r="C33" i="2"/>
  <c r="D32" i="2"/>
  <c r="D36" i="2"/>
  <c r="E32" i="2"/>
  <c r="E36" i="2"/>
  <c r="F46" i="2"/>
  <c r="F34" i="2"/>
  <c r="G33" i="2"/>
  <c r="H32" i="2"/>
  <c r="H36" i="2"/>
  <c r="I31" i="2"/>
  <c r="I35" i="2"/>
  <c r="J46" i="2"/>
  <c r="J34" i="2"/>
  <c r="K35" i="2"/>
  <c r="L46" i="2"/>
  <c r="L34" i="2"/>
  <c r="M33" i="2"/>
  <c r="C32" i="2"/>
  <c r="C36" i="2"/>
  <c r="G32" i="2"/>
  <c r="G36" i="2"/>
  <c r="I46" i="2"/>
  <c r="J33" i="2"/>
  <c r="K34" i="2"/>
  <c r="C34" i="2"/>
  <c r="F31" i="2"/>
  <c r="F35" i="2"/>
  <c r="G34" i="2"/>
  <c r="I32" i="2"/>
  <c r="J31" i="2"/>
  <c r="J35" i="2"/>
  <c r="K32" i="2"/>
  <c r="K36" i="2"/>
  <c r="L31" i="2"/>
  <c r="M46" i="2"/>
  <c r="N42" i="2"/>
  <c r="C31" i="2"/>
  <c r="F32" i="2"/>
  <c r="G31" i="2"/>
  <c r="J32" i="2"/>
  <c r="K33" i="2"/>
  <c r="N162" i="1"/>
  <c r="N167" i="1" s="1"/>
  <c r="N45" i="2"/>
  <c r="N41" i="2"/>
  <c r="B171" i="1"/>
  <c r="N40" i="2"/>
  <c r="N9" i="2"/>
  <c r="N12" i="2" s="1"/>
  <c r="B153" i="1"/>
  <c r="N28" i="2"/>
  <c r="N35" i="2" s="1"/>
  <c r="K46" i="2"/>
  <c r="B32" i="2"/>
  <c r="B36" i="2"/>
  <c r="B33" i="2"/>
  <c r="B46" i="2"/>
  <c r="B34" i="2"/>
  <c r="B31" i="2"/>
  <c r="D153" i="1" l="1"/>
  <c r="N150" i="1"/>
  <c r="N147" i="1"/>
  <c r="N149" i="1"/>
  <c r="N152" i="1"/>
  <c r="N151" i="1"/>
  <c r="J37" i="2"/>
  <c r="M37" i="2"/>
  <c r="M18" i="2"/>
  <c r="L37" i="2"/>
  <c r="L18" i="2"/>
  <c r="K37" i="2"/>
  <c r="K18" i="2"/>
  <c r="J18" i="2"/>
  <c r="I18" i="2"/>
  <c r="I37" i="2"/>
  <c r="H18" i="2"/>
  <c r="H37" i="2"/>
  <c r="G37" i="2"/>
  <c r="G18" i="2"/>
  <c r="F18" i="2"/>
  <c r="F37" i="2"/>
  <c r="E18" i="2"/>
  <c r="E37" i="2"/>
  <c r="D37" i="2"/>
  <c r="D18" i="2"/>
  <c r="C37" i="2"/>
  <c r="C18" i="2"/>
  <c r="N17" i="2"/>
  <c r="N31" i="2"/>
  <c r="N13" i="2"/>
  <c r="N33" i="2"/>
  <c r="N14" i="2"/>
  <c r="N16" i="2"/>
  <c r="N32" i="2"/>
  <c r="N34" i="2"/>
  <c r="N36" i="2"/>
  <c r="N15" i="2"/>
  <c r="N170" i="1"/>
  <c r="N166" i="1"/>
  <c r="N169" i="1"/>
  <c r="N168" i="1"/>
  <c r="N165" i="1"/>
  <c r="N46" i="2"/>
  <c r="B37" i="2"/>
  <c r="B18" i="2"/>
  <c r="N153" i="1" l="1"/>
  <c r="N37" i="2"/>
  <c r="N18" i="2"/>
  <c r="N171" i="1"/>
  <c r="N102" i="1" l="1"/>
</calcChain>
</file>

<file path=xl/sharedStrings.xml><?xml version="1.0" encoding="utf-8"?>
<sst xmlns="http://schemas.openxmlformats.org/spreadsheetml/2006/main" count="1371" uniqueCount="54">
  <si>
    <t>TOTAL</t>
  </si>
  <si>
    <t>Starkey</t>
  </si>
  <si>
    <t>ITE Sales</t>
  </si>
  <si>
    <t>BTE Sales</t>
  </si>
  <si>
    <t>Sales</t>
  </si>
  <si>
    <t>Total Sales</t>
  </si>
  <si>
    <t>% Sales</t>
  </si>
  <si>
    <t xml:space="preserve">Total # </t>
  </si>
  <si>
    <t>GN Resound</t>
  </si>
  <si>
    <t>Oticon</t>
  </si>
  <si>
    <t>Avg Cost</t>
  </si>
  <si>
    <t>Total #</t>
  </si>
  <si>
    <t>GROUP 3 RECEIVER-IN-THE-CANAL HEARING AIDS</t>
  </si>
  <si>
    <t>GROUP 1 IN-THE-EAR HEAIRNG AIDS</t>
  </si>
  <si>
    <t>GROUP 2 BEHIND-THE-EAR HEARING AIDS</t>
  </si>
  <si>
    <t>RIC Sales</t>
  </si>
  <si>
    <t>Total</t>
  </si>
  <si>
    <t>Total %</t>
  </si>
  <si>
    <t>CROS Sales</t>
  </si>
  <si>
    <t>GROUP 1 - CUSTOM IN-THE-EAR HEARING AIDS</t>
  </si>
  <si>
    <t>Widex</t>
  </si>
  <si>
    <t>WIRELESS TRANSMITTERS</t>
  </si>
  <si>
    <t>WIRELESS ADAPTORS</t>
  </si>
  <si>
    <t>WIRELESS RECEIVERS</t>
  </si>
  <si>
    <t>% of Sales</t>
  </si>
  <si>
    <t>TOTALS SALES AND NUMBER OF DEVICES</t>
  </si>
  <si>
    <t>GROUP 6 REMOTE CONTROLS</t>
  </si>
  <si>
    <t># Sold</t>
  </si>
  <si>
    <t>% of #</t>
  </si>
  <si>
    <t>GROUP 7 CROS/BICROS TRANSMITTERS</t>
  </si>
  <si>
    <t>GROUP 4 WIRELESS DEVICES</t>
  </si>
  <si>
    <t>TOTAL OF GROUPS 1, 2, &amp; 3</t>
  </si>
  <si>
    <t>AVG</t>
  </si>
  <si>
    <t xml:space="preserve">OVERVIEW OF HEARING AID AND WIRELESS SYSTEM SALES (all items except earmolds) </t>
  </si>
  <si>
    <t>Average</t>
  </si>
  <si>
    <t>Sivantos</t>
  </si>
  <si>
    <t>NOV 17</t>
  </si>
  <si>
    <t>DEC 17</t>
  </si>
  <si>
    <t>JAN 18</t>
  </si>
  <si>
    <t>FEB 18</t>
  </si>
  <si>
    <t>MAR 18</t>
  </si>
  <si>
    <t>APR 18</t>
  </si>
  <si>
    <t>MAY 18</t>
  </si>
  <si>
    <t>JUN 18</t>
  </si>
  <si>
    <t>JUL 18</t>
  </si>
  <si>
    <t>AUG 18</t>
  </si>
  <si>
    <t>SEP 18</t>
  </si>
  <si>
    <t>OCT 18</t>
  </si>
  <si>
    <t>Total Option Year Three</t>
  </si>
  <si>
    <t>Sonova/Phonak</t>
  </si>
  <si>
    <t>GROUP 9 HYBRID RECHARGEABLE</t>
  </si>
  <si>
    <t>GROUP 8 FULLY ENCASED RECHARGEABLE</t>
  </si>
  <si>
    <t>Fully Encased Rechargeable Sales</t>
  </si>
  <si>
    <t>Hybrid Rechargeable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</si>
</sst>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</numFmts>
  <fonts count="16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10"/>
      <name val="Arial"/>
      <family val="2"/>
    </font>
    <font>
      <b/>
      <sz val="7"/>
      <color theme="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4" tint="-0.49998474074526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54A40C"/>
        <bgColor indexed="64"/>
      </patternFill>
    </fill>
    <fill>
      <patternFill patternType="solid">
        <fgColor rgb="FF2AA808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1" fillId="9" borderId="1" xfId="0" applyFont="1" applyFill="1" applyBorder="1" applyAlignment="1">
      <alignment wrapText="1"/>
    </xf>
    <xf numFmtId="49" fontId="1" fillId="9" borderId="1" xfId="0" applyNumberFormat="1" applyFont="1" applyFill="1" applyBorder="1" applyAlignment="1">
      <alignment wrapText="1"/>
    </xf>
    <xf numFmtId="10" fontId="1" fillId="0" borderId="5" xfId="0" applyNumberFormat="1" applyFont="1" applyBorder="1" applyAlignment="1">
      <alignment wrapText="1"/>
    </xf>
    <xf numFmtId="16" fontId="5" fillId="0" borderId="1" xfId="0" applyNumberFormat="1" applyFont="1" applyBorder="1" applyAlignment="1">
      <alignment horizontal="center" wrapText="1"/>
    </xf>
    <xf numFmtId="166" fontId="6" fillId="0" borderId="1" xfId="1" applyNumberFormat="1" applyFont="1" applyBorder="1" applyAlignment="1">
      <alignment horizontal="right"/>
    </xf>
    <xf numFmtId="38" fontId="8" fillId="0" borderId="1" xfId="0" applyNumberFormat="1" applyFont="1" applyBorder="1" applyAlignment="1">
      <alignment horizontal="right"/>
    </xf>
    <xf numFmtId="166" fontId="6" fillId="0" borderId="1" xfId="1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10" fontId="2" fillId="0" borderId="1" xfId="0" applyNumberFormat="1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9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49" fontId="13" fillId="9" borderId="1" xfId="0" applyNumberFormat="1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9" borderId="1" xfId="0" applyFont="1" applyFill="1" applyBorder="1" applyAlignment="1">
      <alignment wrapText="1"/>
    </xf>
    <xf numFmtId="0" fontId="13" fillId="9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wrapText="1"/>
    </xf>
    <xf numFmtId="164" fontId="14" fillId="0" borderId="1" xfId="0" applyNumberFormat="1" applyFont="1" applyBorder="1" applyAlignment="1">
      <alignment horizontal="right"/>
    </xf>
    <xf numFmtId="164" fontId="14" fillId="0" borderId="1" xfId="0" applyNumberFormat="1" applyFont="1" applyFill="1" applyBorder="1" applyAlignment="1">
      <alignment horizontal="right" wrapText="1"/>
    </xf>
    <xf numFmtId="164" fontId="14" fillId="0" borderId="1" xfId="0" applyNumberFormat="1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3" fontId="14" fillId="0" borderId="1" xfId="0" applyNumberFormat="1" applyFont="1" applyBorder="1" applyAlignment="1">
      <alignment horizontal="right"/>
    </xf>
    <xf numFmtId="3" fontId="14" fillId="0" borderId="1" xfId="0" applyNumberFormat="1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left" wrapText="1"/>
    </xf>
    <xf numFmtId="49" fontId="14" fillId="0" borderId="1" xfId="0" applyNumberFormat="1" applyFont="1" applyBorder="1" applyAlignment="1">
      <alignment wrapText="1"/>
    </xf>
    <xf numFmtId="49" fontId="14" fillId="5" borderId="1" xfId="0" applyNumberFormat="1" applyFont="1" applyFill="1" applyBorder="1" applyAlignment="1">
      <alignment wrapText="1"/>
    </xf>
    <xf numFmtId="0" fontId="14" fillId="5" borderId="1" xfId="0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14" fillId="0" borderId="5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13" fillId="11" borderId="6" xfId="0" applyFont="1" applyFill="1" applyBorder="1" applyAlignment="1">
      <alignment wrapText="1"/>
    </xf>
    <xf numFmtId="0" fontId="14" fillId="0" borderId="0" xfId="0" applyFont="1" applyAlignment="1">
      <alignment wrapText="1"/>
    </xf>
    <xf numFmtId="0" fontId="1" fillId="9" borderId="6" xfId="0" applyFont="1" applyFill="1" applyBorder="1" applyAlignment="1">
      <alignment wrapText="1"/>
    </xf>
    <xf numFmtId="0" fontId="14" fillId="6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 wrapText="1"/>
    </xf>
    <xf numFmtId="0" fontId="14" fillId="6" borderId="3" xfId="0" applyFont="1" applyFill="1" applyBorder="1" applyAlignment="1">
      <alignment horizontal="center" wrapText="1"/>
    </xf>
    <xf numFmtId="0" fontId="14" fillId="6" borderId="4" xfId="0" applyFont="1" applyFill="1" applyBorder="1" applyAlignment="1">
      <alignment horizontal="center" wrapText="1"/>
    </xf>
    <xf numFmtId="0" fontId="13" fillId="12" borderId="2" xfId="0" applyFont="1" applyFill="1" applyBorder="1" applyAlignment="1">
      <alignment horizontal="center" wrapText="1"/>
    </xf>
    <xf numFmtId="0" fontId="13" fillId="12" borderId="3" xfId="0" applyFont="1" applyFill="1" applyBorder="1" applyAlignment="1">
      <alignment horizontal="center" wrapText="1"/>
    </xf>
    <xf numFmtId="0" fontId="13" fillId="12" borderId="4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 wrapText="1"/>
    </xf>
    <xf numFmtId="0" fontId="13" fillId="6" borderId="2" xfId="0" applyFont="1" applyFill="1" applyBorder="1" applyAlignment="1">
      <alignment horizontal="center" wrapText="1"/>
    </xf>
    <xf numFmtId="0" fontId="13" fillId="6" borderId="3" xfId="0" applyFont="1" applyFill="1" applyBorder="1" applyAlignment="1">
      <alignment horizontal="center" wrapText="1"/>
    </xf>
    <xf numFmtId="0" fontId="13" fillId="6" borderId="4" xfId="0" applyFont="1" applyFill="1" applyBorder="1" applyAlignment="1">
      <alignment horizontal="center" wrapText="1"/>
    </xf>
    <xf numFmtId="0" fontId="13" fillId="4" borderId="2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11" borderId="1" xfId="0" applyFont="1" applyFill="1" applyBorder="1" applyAlignment="1">
      <alignment horizontal="center" wrapText="1"/>
    </xf>
    <xf numFmtId="0" fontId="14" fillId="6" borderId="8" xfId="0" applyFont="1" applyFill="1" applyBorder="1" applyAlignment="1">
      <alignment horizontal="center" wrapText="1"/>
    </xf>
    <xf numFmtId="0" fontId="14" fillId="6" borderId="9" xfId="0" applyFont="1" applyFill="1" applyBorder="1" applyAlignment="1">
      <alignment horizontal="center" wrapText="1"/>
    </xf>
    <xf numFmtId="0" fontId="14" fillId="6" borderId="10" xfId="0" applyFont="1" applyFill="1" applyBorder="1" applyAlignment="1">
      <alignment horizontal="center" wrapText="1"/>
    </xf>
    <xf numFmtId="0" fontId="13" fillId="13" borderId="2" xfId="0" applyFont="1" applyFill="1" applyBorder="1" applyAlignment="1">
      <alignment horizontal="center" wrapText="1"/>
    </xf>
    <xf numFmtId="0" fontId="13" fillId="13" borderId="3" xfId="0" applyFont="1" applyFill="1" applyBorder="1" applyAlignment="1">
      <alignment horizontal="center" wrapText="1"/>
    </xf>
    <xf numFmtId="0" fontId="13" fillId="13" borderId="4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12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7" fillId="13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 wrapText="1"/>
    </xf>
    <xf numFmtId="0" fontId="10" fillId="7" borderId="1" xfId="0" applyFont="1" applyFill="1" applyBorder="1" applyAlignment="1">
      <alignment horizontal="center" wrapText="1"/>
    </xf>
    <xf numFmtId="0" fontId="14" fillId="0" borderId="0" xfId="0" applyFont="1" applyAlignment="1"/>
    <xf numFmtId="49" fontId="13" fillId="0" borderId="1" xfId="0" applyNumberFormat="1" applyFont="1" applyBorder="1" applyAlignment="1"/>
    <xf numFmtId="49" fontId="13" fillId="0" borderId="0" xfId="0" applyNumberFormat="1" applyFont="1" applyAlignment="1"/>
    <xf numFmtId="164" fontId="14" fillId="0" borderId="1" xfId="0" applyNumberFormat="1" applyFont="1" applyBorder="1" applyAlignment="1"/>
    <xf numFmtId="164" fontId="14" fillId="0" borderId="0" xfId="0" applyNumberFormat="1" applyFont="1" applyAlignment="1"/>
    <xf numFmtId="3" fontId="14" fillId="0" borderId="1" xfId="0" applyNumberFormat="1" applyFont="1" applyBorder="1" applyAlignment="1"/>
    <xf numFmtId="0" fontId="15" fillId="11" borderId="0" xfId="0" applyFont="1" applyFill="1" applyAlignment="1"/>
    <xf numFmtId="0" fontId="14" fillId="11" borderId="0" xfId="0" applyFont="1" applyFill="1" applyAlignment="1"/>
    <xf numFmtId="165" fontId="14" fillId="0" borderId="1" xfId="0" applyNumberFormat="1" applyFont="1" applyBorder="1" applyAlignment="1"/>
    <xf numFmtId="1" fontId="14" fillId="0" borderId="1" xfId="0" applyNumberFormat="1" applyFont="1" applyBorder="1" applyAlignment="1"/>
    <xf numFmtId="165" fontId="2" fillId="0" borderId="1" xfId="0" applyNumberFormat="1" applyFont="1" applyBorder="1" applyAlignment="1"/>
    <xf numFmtId="0" fontId="2" fillId="0" borderId="1" xfId="0" applyNumberFormat="1" applyFont="1" applyBorder="1" applyAlignment="1"/>
    <xf numFmtId="1" fontId="2" fillId="0" borderId="1" xfId="0" applyNumberFormat="1" applyFont="1" applyBorder="1" applyAlignment="1"/>
    <xf numFmtId="164" fontId="14" fillId="0" borderId="1" xfId="0" applyNumberFormat="1" applyFont="1" applyFill="1" applyBorder="1" applyAlignment="1"/>
    <xf numFmtId="10" fontId="14" fillId="0" borderId="1" xfId="0" applyNumberFormat="1" applyFont="1" applyFill="1" applyBorder="1" applyAlignment="1"/>
    <xf numFmtId="10" fontId="14" fillId="5" borderId="1" xfId="0" applyNumberFormat="1" applyFont="1" applyFill="1" applyBorder="1" applyAlignment="1"/>
    <xf numFmtId="10" fontId="2" fillId="5" borderId="1" xfId="0" applyNumberFormat="1" applyFont="1" applyFill="1" applyBorder="1" applyAlignment="1"/>
    <xf numFmtId="10" fontId="2" fillId="0" borderId="1" xfId="0" applyNumberFormat="1" applyFont="1" applyFill="1" applyBorder="1" applyAlignment="1"/>
    <xf numFmtId="10" fontId="14" fillId="0" borderId="5" xfId="0" applyNumberFormat="1" applyFont="1" applyFill="1" applyBorder="1" applyAlignment="1"/>
    <xf numFmtId="10" fontId="14" fillId="5" borderId="5" xfId="0" applyNumberFormat="1" applyFont="1" applyFill="1" applyBorder="1" applyAlignment="1"/>
    <xf numFmtId="10" fontId="2" fillId="5" borderId="5" xfId="0" applyNumberFormat="1" applyFont="1" applyFill="1" applyBorder="1" applyAlignment="1"/>
    <xf numFmtId="10" fontId="2" fillId="0" borderId="5" xfId="0" applyNumberFormat="1" applyFont="1" applyFill="1" applyBorder="1" applyAlignment="1"/>
    <xf numFmtId="10" fontId="14" fillId="0" borderId="7" xfId="0" applyNumberFormat="1" applyFont="1" applyFill="1" applyBorder="1" applyAlignment="1"/>
    <xf numFmtId="10" fontId="2" fillId="5" borderId="7" xfId="0" applyNumberFormat="1" applyFont="1" applyFill="1" applyBorder="1" applyAlignment="1"/>
    <xf numFmtId="10" fontId="2" fillId="0" borderId="7" xfId="0" applyNumberFormat="1" applyFont="1" applyFill="1" applyBorder="1" applyAlignment="1"/>
    <xf numFmtId="3" fontId="14" fillId="0" borderId="1" xfId="0" applyNumberFormat="1" applyFont="1" applyFill="1" applyBorder="1" applyAlignment="1"/>
    <xf numFmtId="10" fontId="14" fillId="0" borderId="6" xfId="0" applyNumberFormat="1" applyFont="1" applyFill="1" applyBorder="1" applyAlignment="1"/>
    <xf numFmtId="10" fontId="2" fillId="0" borderId="6" xfId="0" applyNumberFormat="1" applyFont="1" applyFill="1" applyBorder="1" applyAlignment="1"/>
    <xf numFmtId="10" fontId="14" fillId="11" borderId="6" xfId="0" applyNumberFormat="1" applyFont="1" applyFill="1" applyBorder="1" applyAlignment="1"/>
    <xf numFmtId="164" fontId="14" fillId="0" borderId="6" xfId="0" applyNumberFormat="1" applyFont="1" applyFill="1" applyBorder="1" applyAlignment="1"/>
    <xf numFmtId="3" fontId="14" fillId="0" borderId="6" xfId="0" applyNumberFormat="1" applyFont="1" applyFill="1" applyBorder="1" applyAlignment="1"/>
    <xf numFmtId="165" fontId="14" fillId="0" borderId="1" xfId="0" applyNumberFormat="1" applyFont="1" applyFill="1" applyBorder="1" applyAlignment="1"/>
    <xf numFmtId="165" fontId="2" fillId="0" borderId="1" xfId="0" applyNumberFormat="1" applyFont="1" applyFill="1" applyBorder="1" applyAlignment="1"/>
    <xf numFmtId="165" fontId="13" fillId="0" borderId="1" xfId="0" applyNumberFormat="1" applyFont="1" applyFill="1" applyBorder="1" applyAlignment="1"/>
    <xf numFmtId="165" fontId="1" fillId="0" borderId="1" xfId="0" applyNumberFormat="1" applyFont="1" applyFill="1" applyBorder="1" applyAlignment="1"/>
    <xf numFmtId="0" fontId="13" fillId="0" borderId="0" xfId="0" applyFont="1" applyAlignment="1"/>
    <xf numFmtId="0" fontId="14" fillId="5" borderId="0" xfId="0" applyFont="1" applyFill="1" applyAlignment="1"/>
    <xf numFmtId="0" fontId="2" fillId="0" borderId="0" xfId="0" applyFont="1" applyAlignment="1"/>
    <xf numFmtId="49" fontId="1" fillId="0" borderId="1" xfId="0" applyNumberFormat="1" applyFont="1" applyBorder="1" applyAlignment="1"/>
    <xf numFmtId="49" fontId="1" fillId="0" borderId="0" xfId="0" applyNumberFormat="1" applyFont="1" applyAlignment="1"/>
    <xf numFmtId="164" fontId="2" fillId="0" borderId="1" xfId="0" applyNumberFormat="1" applyFont="1" applyBorder="1" applyAlignment="1"/>
    <xf numFmtId="10" fontId="2" fillId="0" borderId="1" xfId="0" applyNumberFormat="1" applyFont="1" applyBorder="1" applyAlignment="1"/>
    <xf numFmtId="3" fontId="2" fillId="0" borderId="1" xfId="0" applyNumberFormat="1" applyFont="1" applyBorder="1" applyAlignment="1"/>
    <xf numFmtId="0" fontId="2" fillId="0" borderId="0" xfId="0" applyFont="1" applyFill="1" applyAlignment="1"/>
    <xf numFmtId="165" fontId="1" fillId="0" borderId="1" xfId="0" applyNumberFormat="1" applyFont="1" applyBorder="1" applyAlignment="1"/>
    <xf numFmtId="165" fontId="1" fillId="0" borderId="6" xfId="0" applyNumberFormat="1" applyFont="1" applyBorder="1" applyAlignment="1"/>
    <xf numFmtId="0" fontId="3" fillId="0" borderId="0" xfId="0" applyFont="1" applyAlignment="1"/>
    <xf numFmtId="0" fontId="9" fillId="0" borderId="0" xfId="0" applyFont="1" applyAlignment="1"/>
    <xf numFmtId="0" fontId="6" fillId="0" borderId="0" xfId="0" applyFont="1" applyAlignment="1"/>
    <xf numFmtId="0" fontId="5" fillId="0" borderId="1" xfId="0" applyFont="1" applyBorder="1" applyAlignment="1"/>
    <xf numFmtId="0" fontId="8" fillId="0" borderId="1" xfId="0" applyFont="1" applyBorder="1" applyAlignment="1"/>
    <xf numFmtId="164" fontId="6" fillId="0" borderId="1" xfId="2" applyNumberFormat="1" applyFont="1" applyBorder="1" applyAlignment="1"/>
    <xf numFmtId="164" fontId="8" fillId="0" borderId="1" xfId="0" applyNumberFormat="1" applyFont="1" applyBorder="1" applyAlignment="1"/>
    <xf numFmtId="164" fontId="6" fillId="0" borderId="1" xfId="1" applyNumberFormat="1" applyFont="1" applyBorder="1" applyAlignment="1"/>
    <xf numFmtId="166" fontId="6" fillId="0" borderId="1" xfId="1" applyNumberFormat="1" applyFont="1" applyBorder="1" applyAlignment="1"/>
    <xf numFmtId="166" fontId="8" fillId="0" borderId="1" xfId="0" applyNumberFormat="1" applyFont="1" applyBorder="1" applyAlignment="1"/>
    <xf numFmtId="42" fontId="6" fillId="0" borderId="1" xfId="2" applyNumberFormat="1" applyFont="1" applyBorder="1" applyAlignment="1"/>
    <xf numFmtId="42" fontId="8" fillId="0" borderId="1" xfId="0" applyNumberFormat="1" applyFont="1" applyBorder="1" applyAlignment="1"/>
    <xf numFmtId="41" fontId="6" fillId="0" borderId="1" xfId="1" applyNumberFormat="1" applyFont="1" applyBorder="1" applyAlignment="1"/>
    <xf numFmtId="41" fontId="6" fillId="0" borderId="1" xfId="0" applyNumberFormat="1" applyFont="1" applyBorder="1" applyAlignment="1"/>
    <xf numFmtId="165" fontId="6" fillId="0" borderId="1" xfId="2" applyNumberFormat="1" applyFont="1" applyBorder="1" applyAlignment="1"/>
    <xf numFmtId="165" fontId="8" fillId="0" borderId="1" xfId="0" applyNumberFormat="1" applyFont="1" applyBorder="1" applyAlignment="1"/>
    <xf numFmtId="10" fontId="6" fillId="0" borderId="1" xfId="1" applyNumberFormat="1" applyFont="1" applyBorder="1" applyAlignment="1"/>
    <xf numFmtId="10" fontId="6" fillId="0" borderId="1" xfId="0" applyNumberFormat="1" applyFont="1" applyBorder="1" applyAlignment="1"/>
    <xf numFmtId="4" fontId="2" fillId="0" borderId="1" xfId="0" applyNumberFormat="1" applyFont="1" applyBorder="1" applyAlignment="1"/>
    <xf numFmtId="0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11" fillId="0" borderId="0" xfId="0" applyFont="1" applyAlignment="1"/>
    <xf numFmtId="49" fontId="10" fillId="0" borderId="1" xfId="0" applyNumberFormat="1" applyFont="1" applyBorder="1" applyAlignment="1"/>
    <xf numFmtId="3" fontId="11" fillId="0" borderId="1" xfId="0" applyNumberFormat="1" applyFont="1" applyBorder="1" applyAlignment="1"/>
    <xf numFmtId="10" fontId="11" fillId="0" borderId="1" xfId="0" applyNumberFormat="1" applyFont="1" applyBorder="1" applyAlignment="1"/>
    <xf numFmtId="10" fontId="11" fillId="0" borderId="1" xfId="0" applyNumberFormat="1" applyFont="1" applyFill="1" applyBorder="1" applyAlignment="1"/>
    <xf numFmtId="1" fontId="11" fillId="0" borderId="1" xfId="0" applyNumberFormat="1" applyFont="1" applyBorder="1" applyAlignment="1"/>
    <xf numFmtId="4" fontId="11" fillId="0" borderId="1" xfId="0" applyNumberFormat="1" applyFont="1" applyBorder="1" applyAlignment="1"/>
    <xf numFmtId="165" fontId="11" fillId="0" borderId="1" xfId="0" applyNumberFormat="1" applyFont="1" applyBorder="1" applyAlignment="1"/>
    <xf numFmtId="0" fontId="12" fillId="0" borderId="0" xfId="0" applyFont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54A40C"/>
      <color rgb="FF2AA8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0"/>
  <sheetViews>
    <sheetView tabSelected="1" view="pageLayout" zoomScale="120" zoomScaleNormal="100" zoomScalePageLayoutView="120" workbookViewId="0">
      <selection sqref="A1:XFD1048576"/>
    </sheetView>
  </sheetViews>
  <sheetFormatPr defaultColWidth="9.109375" defaultRowHeight="10.199999999999999" x14ac:dyDescent="0.2"/>
  <cols>
    <col min="1" max="1" width="11.88671875" style="44" customWidth="1"/>
    <col min="2" max="3" width="10.88671875" style="82" bestFit="1" customWidth="1"/>
    <col min="4" max="4" width="11.33203125" style="82" customWidth="1"/>
    <col min="5" max="6" width="10.5546875" style="82" customWidth="1"/>
    <col min="7" max="7" width="11.44140625" style="82" customWidth="1"/>
    <col min="8" max="8" width="11.33203125" style="82" customWidth="1"/>
    <col min="9" max="9" width="10.5546875" style="118" customWidth="1"/>
    <col min="10" max="10" width="11.21875" style="82" customWidth="1"/>
    <col min="11" max="12" width="10.88671875" style="82" customWidth="1"/>
    <col min="13" max="13" width="10.33203125" style="82" customWidth="1"/>
    <col min="14" max="14" width="11.6640625" style="82" customWidth="1"/>
    <col min="15" max="15" width="9.5546875" style="82" bestFit="1" customWidth="1"/>
    <col min="16" max="16384" width="9.109375" style="82"/>
  </cols>
  <sheetData>
    <row r="1" spans="1:15" x14ac:dyDescent="0.2">
      <c r="A1" s="47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5" s="84" customFormat="1" x14ac:dyDescent="0.2">
      <c r="A2" s="23" t="s">
        <v>4</v>
      </c>
      <c r="B2" s="83" t="s">
        <v>36</v>
      </c>
      <c r="C2" s="83" t="s">
        <v>37</v>
      </c>
      <c r="D2" s="83" t="s">
        <v>38</v>
      </c>
      <c r="E2" s="83" t="s">
        <v>39</v>
      </c>
      <c r="F2" s="83" t="s">
        <v>40</v>
      </c>
      <c r="G2" s="83" t="s">
        <v>41</v>
      </c>
      <c r="H2" s="83" t="s">
        <v>42</v>
      </c>
      <c r="I2" s="83" t="s">
        <v>43</v>
      </c>
      <c r="J2" s="83" t="s">
        <v>44</v>
      </c>
      <c r="K2" s="83" t="s">
        <v>45</v>
      </c>
      <c r="L2" s="83" t="s">
        <v>46</v>
      </c>
      <c r="M2" s="83" t="s">
        <v>47</v>
      </c>
      <c r="N2" s="83" t="s">
        <v>0</v>
      </c>
    </row>
    <row r="3" spans="1:15" x14ac:dyDescent="0.2">
      <c r="A3" s="24" t="s">
        <v>8</v>
      </c>
      <c r="B3" s="85">
        <f>'Group 1 ITE'!B3</f>
        <v>588525.6</v>
      </c>
      <c r="C3" s="85">
        <f>'Group 1 ITE'!C3</f>
        <v>516786.4</v>
      </c>
      <c r="D3" s="85">
        <f>'Group 1 ITE'!D3</f>
        <v>580070.40000000002</v>
      </c>
      <c r="E3" s="85">
        <f>'Group 1 ITE'!E3</f>
        <v>545677.6</v>
      </c>
      <c r="F3" s="85">
        <f>'Group 1 ITE'!F3</f>
        <v>616106.4</v>
      </c>
      <c r="G3" s="85">
        <f>'Group 1 ITE'!G3</f>
        <v>625248</v>
      </c>
      <c r="H3" s="85">
        <f>'Group 1 ITE'!H3</f>
        <v>646682.4</v>
      </c>
      <c r="I3" s="85">
        <f>'Group 1 ITE'!I3</f>
        <v>620224.80000000005</v>
      </c>
      <c r="J3" s="85">
        <f>'Group 1 ITE'!J3</f>
        <v>562692</v>
      </c>
      <c r="K3" s="85">
        <f>'Group 1 ITE'!K3</f>
        <v>692723.19999999995</v>
      </c>
      <c r="L3" s="85">
        <f>'Group 1 ITE'!L3</f>
        <v>543930.4</v>
      </c>
      <c r="M3" s="85">
        <f>'Group 1 ITE'!M3</f>
        <v>554132.80000000005</v>
      </c>
      <c r="N3" s="85">
        <f t="shared" ref="N3:N8" si="0">SUM(B3:M3)</f>
        <v>7092800</v>
      </c>
    </row>
    <row r="4" spans="1:15" x14ac:dyDescent="0.2">
      <c r="A4" s="24" t="s">
        <v>9</v>
      </c>
      <c r="B4" s="85">
        <f>'Group 1 ITE'!B4</f>
        <v>167731.20000000001</v>
      </c>
      <c r="C4" s="85">
        <f>'Group 1 ITE'!C4</f>
        <v>152422.39999999999</v>
      </c>
      <c r="D4" s="85">
        <f>'Group 1 ITE'!D4</f>
        <v>167731.20000000001</v>
      </c>
      <c r="E4" s="85">
        <f>'Group 1 ITE'!E4</f>
        <v>160409.60000000001</v>
      </c>
      <c r="F4" s="85">
        <f>'Group 1 ITE'!F4</f>
        <v>173056</v>
      </c>
      <c r="G4" s="85">
        <f>'Group 1 ITE'!G4</f>
        <v>172390.39999999999</v>
      </c>
      <c r="H4" s="85">
        <f>'Group 1 ITE'!H4</f>
        <v>150758.39999999999</v>
      </c>
      <c r="I4" s="85">
        <f>'Group 1 ITE'!I4</f>
        <v>153420.79999999999</v>
      </c>
      <c r="J4" s="85">
        <f>'Group 1 ITE'!J4</f>
        <v>151091.20000000001</v>
      </c>
      <c r="K4" s="85">
        <f>'Group 1 ITE'!K4</f>
        <v>181043.20000000001</v>
      </c>
      <c r="L4" s="85">
        <f>'Group 1 ITE'!L4</f>
        <v>158080</v>
      </c>
      <c r="M4" s="85">
        <f>'Group 1 ITE'!M4</f>
        <v>155084.79999999999</v>
      </c>
      <c r="N4" s="85">
        <f t="shared" si="0"/>
        <v>1943219.2</v>
      </c>
    </row>
    <row r="5" spans="1:15" x14ac:dyDescent="0.2">
      <c r="A5" s="24" t="s">
        <v>49</v>
      </c>
      <c r="B5" s="85">
        <f>'Group 1 ITE'!B5</f>
        <v>1925844.96</v>
      </c>
      <c r="C5" s="85">
        <f>'Group 1 ITE'!C5</f>
        <v>1656351.84</v>
      </c>
      <c r="D5" s="85">
        <f>'Group 1 ITE'!D5</f>
        <v>1930262.88</v>
      </c>
      <c r="E5" s="85">
        <f>'Group 1 ITE'!E5</f>
        <v>1762381.92</v>
      </c>
      <c r="F5" s="85">
        <f>'Group 1 ITE'!F5</f>
        <v>2032611.36</v>
      </c>
      <c r="G5" s="85">
        <f>'Group 1 ITE'!G5</f>
        <v>1912959.36</v>
      </c>
      <c r="H5" s="85">
        <f>'Group 1 ITE'!H5</f>
        <v>2070163.68</v>
      </c>
      <c r="I5" s="85">
        <f>'Group 1 ITE'!I5</f>
        <v>1835645.76</v>
      </c>
      <c r="J5" s="85">
        <f>'Group 1 ITE'!J5</f>
        <v>1834909.44</v>
      </c>
      <c r="K5" s="85">
        <f>'Group 1 ITE'!K5</f>
        <v>1977755.52</v>
      </c>
      <c r="L5" s="85">
        <f>'Group 1 ITE'!L5</f>
        <v>1682491.2</v>
      </c>
      <c r="M5" s="85">
        <f>'Group 1 ITE'!M5</f>
        <v>1865098.56</v>
      </c>
      <c r="N5" s="85">
        <f t="shared" si="0"/>
        <v>22486476.479999997</v>
      </c>
    </row>
    <row r="6" spans="1:15" x14ac:dyDescent="0.2">
      <c r="A6" s="24" t="s">
        <v>35</v>
      </c>
      <c r="B6" s="85">
        <f>'Group 1 ITE'!B6</f>
        <v>151959.6</v>
      </c>
      <c r="C6" s="85">
        <f>'Group 1 ITE'!C6</f>
        <v>142383.51999999999</v>
      </c>
      <c r="D6" s="85">
        <f>'Group 1 ITE'!D6</f>
        <v>147020.94</v>
      </c>
      <c r="E6" s="85">
        <f>'Group 1 ITE'!E6</f>
        <v>171654.05</v>
      </c>
      <c r="F6" s="85">
        <f>'Group 1 ITE'!F6</f>
        <v>160118.75</v>
      </c>
      <c r="G6" s="85">
        <f>'Group 1 ITE'!G6</f>
        <v>146623.94</v>
      </c>
      <c r="H6" s="85">
        <f>'Group 1 ITE'!H6</f>
        <v>163610.53</v>
      </c>
      <c r="I6" s="85">
        <f>'Group 1 ITE'!I6</f>
        <v>147889.96</v>
      </c>
      <c r="J6" s="85">
        <f>'Group 1 ITE'!J6</f>
        <v>136269.26999999999</v>
      </c>
      <c r="K6" s="85">
        <f>'Group 1 ITE'!K6</f>
        <v>177271.08</v>
      </c>
      <c r="L6" s="85">
        <f>'Group 1 ITE'!L6</f>
        <v>131938.42000000001</v>
      </c>
      <c r="M6" s="85">
        <f>'Group 1 ITE'!M6</f>
        <v>135721.65</v>
      </c>
      <c r="N6" s="85">
        <f t="shared" si="0"/>
        <v>1812461.71</v>
      </c>
    </row>
    <row r="7" spans="1:15" x14ac:dyDescent="0.2">
      <c r="A7" s="24" t="s">
        <v>1</v>
      </c>
      <c r="B7" s="85">
        <f>'Group 1 ITE'!B7</f>
        <v>2019397.12</v>
      </c>
      <c r="C7" s="85">
        <f>'Group 1 ITE'!C7</f>
        <v>1735709.04</v>
      </c>
      <c r="D7" s="85">
        <f>'Group 1 ITE'!D7</f>
        <v>1971546.72</v>
      </c>
      <c r="E7" s="85">
        <f>'Group 1 ITE'!E7</f>
        <v>1895291.84</v>
      </c>
      <c r="F7" s="85">
        <f>'Group 1 ITE'!F7</f>
        <v>2089558.64</v>
      </c>
      <c r="G7" s="85">
        <f>'Group 1 ITE'!G7</f>
        <v>2030395.12</v>
      </c>
      <c r="H7" s="85">
        <f>'Group 1 ITE'!H7</f>
        <v>2261220</v>
      </c>
      <c r="I7" s="85">
        <f>'Group 1 ITE'!I7</f>
        <v>1935570</v>
      </c>
      <c r="J7" s="85">
        <f>'Group 1 ITE'!J7</f>
        <v>1879709.52</v>
      </c>
      <c r="K7" s="85">
        <f>'Group 1 ITE'!K7</f>
        <v>2152601.36</v>
      </c>
      <c r="L7" s="85">
        <f>'Group 1 ITE'!L7</f>
        <v>1783890.16</v>
      </c>
      <c r="M7" s="85">
        <f>'Group 1 ITE'!M7</f>
        <v>1870373.44</v>
      </c>
      <c r="N7" s="85">
        <f t="shared" si="0"/>
        <v>23625262.960000001</v>
      </c>
    </row>
    <row r="8" spans="1:15" x14ac:dyDescent="0.2">
      <c r="A8" s="24" t="s">
        <v>20</v>
      </c>
      <c r="B8" s="85">
        <f>'Group 1 ITE'!B8</f>
        <v>40185.599999999999</v>
      </c>
      <c r="C8" s="85">
        <f>'Group 1 ITE'!C8</f>
        <v>27268.799999999999</v>
      </c>
      <c r="D8" s="85">
        <f>'Group 1 ITE'!D8</f>
        <v>29780.400000000001</v>
      </c>
      <c r="E8" s="85">
        <f>'Group 1 ITE'!E8</f>
        <v>17222.400000000001</v>
      </c>
      <c r="F8" s="85">
        <f>'Group 1 ITE'!F8</f>
        <v>36597.599999999999</v>
      </c>
      <c r="G8" s="85">
        <f>'Group 1 ITE'!G8</f>
        <v>39468</v>
      </c>
      <c r="H8" s="85">
        <f>'Group 1 ITE'!H8</f>
        <v>42697.2</v>
      </c>
      <c r="I8" s="85">
        <f>'Group 1 ITE'!I8</f>
        <v>39109.199999999997</v>
      </c>
      <c r="J8" s="85">
        <f>'Group 1 ITE'!J8</f>
        <v>34444.800000000003</v>
      </c>
      <c r="K8" s="85">
        <f>'Group 1 ITE'!K8</f>
        <v>21169.200000000001</v>
      </c>
      <c r="L8" s="85">
        <f>'Group 1 ITE'!L8</f>
        <v>15787.2</v>
      </c>
      <c r="M8" s="85">
        <f>'Group 1 ITE'!M8</f>
        <v>10046.4</v>
      </c>
      <c r="N8" s="85">
        <f t="shared" si="0"/>
        <v>353776.80000000005</v>
      </c>
    </row>
    <row r="9" spans="1:15" x14ac:dyDescent="0.2">
      <c r="A9" s="25" t="s">
        <v>5</v>
      </c>
      <c r="B9" s="85">
        <f t="shared" ref="B9:N9" si="1">SUM(B3:B8)</f>
        <v>4893644.08</v>
      </c>
      <c r="C9" s="85">
        <f t="shared" si="1"/>
        <v>4230922</v>
      </c>
      <c r="D9" s="85">
        <f t="shared" si="1"/>
        <v>4826412.54</v>
      </c>
      <c r="E9" s="85">
        <f t="shared" si="1"/>
        <v>4552637.41</v>
      </c>
      <c r="F9" s="85">
        <f t="shared" si="1"/>
        <v>5108048.75</v>
      </c>
      <c r="G9" s="85">
        <f t="shared" si="1"/>
        <v>4927084.82</v>
      </c>
      <c r="H9" s="85">
        <f t="shared" si="1"/>
        <v>5335132.21</v>
      </c>
      <c r="I9" s="85">
        <f t="shared" si="1"/>
        <v>4731860.5200000005</v>
      </c>
      <c r="J9" s="85">
        <f t="shared" si="1"/>
        <v>4599116.2299999995</v>
      </c>
      <c r="K9" s="85">
        <f t="shared" si="1"/>
        <v>5202563.5599999996</v>
      </c>
      <c r="L9" s="85">
        <f t="shared" si="1"/>
        <v>4316117.38</v>
      </c>
      <c r="M9" s="85">
        <f t="shared" si="1"/>
        <v>4590457.6500000004</v>
      </c>
      <c r="N9" s="85">
        <f t="shared" si="1"/>
        <v>57313997.149999991</v>
      </c>
      <c r="O9" s="86"/>
    </row>
    <row r="10" spans="1:15" ht="12.75" customHeight="1" x14ac:dyDescent="0.2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1:15" x14ac:dyDescent="0.2">
      <c r="A11" s="26" t="s">
        <v>27</v>
      </c>
      <c r="B11" s="83" t="s">
        <v>36</v>
      </c>
      <c r="C11" s="83" t="s">
        <v>37</v>
      </c>
      <c r="D11" s="83" t="s">
        <v>38</v>
      </c>
      <c r="E11" s="83" t="s">
        <v>39</v>
      </c>
      <c r="F11" s="83" t="s">
        <v>40</v>
      </c>
      <c r="G11" s="83" t="s">
        <v>41</v>
      </c>
      <c r="H11" s="83" t="s">
        <v>42</v>
      </c>
      <c r="I11" s="83" t="s">
        <v>43</v>
      </c>
      <c r="J11" s="83" t="s">
        <v>44</v>
      </c>
      <c r="K11" s="83" t="s">
        <v>45</v>
      </c>
      <c r="L11" s="83" t="s">
        <v>46</v>
      </c>
      <c r="M11" s="83" t="s">
        <v>47</v>
      </c>
      <c r="N11" s="83" t="s">
        <v>0</v>
      </c>
    </row>
    <row r="12" spans="1:15" x14ac:dyDescent="0.2">
      <c r="A12" s="24" t="s">
        <v>8</v>
      </c>
      <c r="B12" s="87">
        <f>'Group 1 ITE'!B22</f>
        <v>1999</v>
      </c>
      <c r="C12" s="87">
        <f>'Group 1 ITE'!C22</f>
        <v>1759</v>
      </c>
      <c r="D12" s="87">
        <f>'Group 1 ITE'!D22</f>
        <v>1976</v>
      </c>
      <c r="E12" s="87">
        <f>'Group 1 ITE'!E22</f>
        <v>1858</v>
      </c>
      <c r="F12" s="87">
        <f>'Group 1 ITE'!F22</f>
        <v>2093</v>
      </c>
      <c r="G12" s="87">
        <f>'Group 1 ITE'!G22</f>
        <v>2131</v>
      </c>
      <c r="H12" s="87">
        <f>'Group 1 ITE'!H22</f>
        <v>2205</v>
      </c>
      <c r="I12" s="87">
        <f>'Group 1 ITE'!I22</f>
        <v>2116</v>
      </c>
      <c r="J12" s="87">
        <f>'Group 1 ITE'!J22</f>
        <v>1915</v>
      </c>
      <c r="K12" s="87">
        <f>'Group 1 ITE'!K22</f>
        <v>2357</v>
      </c>
      <c r="L12" s="87">
        <f>'Group 1 ITE'!L22</f>
        <v>1846</v>
      </c>
      <c r="M12" s="87">
        <f>'Group 1 ITE'!M22</f>
        <v>1890</v>
      </c>
      <c r="N12" s="87">
        <f t="shared" ref="N12:N17" si="2">SUM(B12:M12)</f>
        <v>24145</v>
      </c>
    </row>
    <row r="13" spans="1:15" x14ac:dyDescent="0.2">
      <c r="A13" s="24" t="s">
        <v>9</v>
      </c>
      <c r="B13" s="87">
        <f>'Group 1 ITE'!B23</f>
        <v>502</v>
      </c>
      <c r="C13" s="87">
        <f>'Group 1 ITE'!C23</f>
        <v>458</v>
      </c>
      <c r="D13" s="87">
        <f>'Group 1 ITE'!D23</f>
        <v>504</v>
      </c>
      <c r="E13" s="87">
        <f>'Group 1 ITE'!E23</f>
        <v>480</v>
      </c>
      <c r="F13" s="87">
        <f>'Group 1 ITE'!F23</f>
        <v>518</v>
      </c>
      <c r="G13" s="87">
        <f>'Group 1 ITE'!G23</f>
        <v>518</v>
      </c>
      <c r="H13" s="87">
        <f>'Group 1 ITE'!H23</f>
        <v>451</v>
      </c>
      <c r="I13" s="87">
        <f>'Group 1 ITE'!I23</f>
        <v>461</v>
      </c>
      <c r="J13" s="87">
        <f>'Group 1 ITE'!J23</f>
        <v>452</v>
      </c>
      <c r="K13" s="87">
        <f>'Group 1 ITE'!K23</f>
        <v>540</v>
      </c>
      <c r="L13" s="87">
        <f>'Group 1 ITE'!L23</f>
        <v>473</v>
      </c>
      <c r="M13" s="87">
        <f>'Group 1 ITE'!M23</f>
        <v>462</v>
      </c>
      <c r="N13" s="87">
        <f t="shared" si="2"/>
        <v>5819</v>
      </c>
    </row>
    <row r="14" spans="1:15" x14ac:dyDescent="0.2">
      <c r="A14" s="24" t="s">
        <v>49</v>
      </c>
      <c r="B14" s="87">
        <f>'Group 1 ITE'!B24</f>
        <v>5220</v>
      </c>
      <c r="C14" s="87">
        <f>'Group 1 ITE'!C24</f>
        <v>4491</v>
      </c>
      <c r="D14" s="87">
        <f>'Group 1 ITE'!D24</f>
        <v>5226</v>
      </c>
      <c r="E14" s="87">
        <f>'Group 1 ITE'!E24</f>
        <v>4773</v>
      </c>
      <c r="F14" s="87">
        <f>'Group 1 ITE'!F24</f>
        <v>5514</v>
      </c>
      <c r="G14" s="87">
        <f>'Group 1 ITE'!G24</f>
        <v>5188</v>
      </c>
      <c r="H14" s="87">
        <f>'Group 1 ITE'!H24</f>
        <v>5601</v>
      </c>
      <c r="I14" s="87">
        <f>'Group 1 ITE'!I24</f>
        <v>4978</v>
      </c>
      <c r="J14" s="87">
        <f>'Group 1 ITE'!J24</f>
        <v>4982</v>
      </c>
      <c r="K14" s="87">
        <f>'Group 1 ITE'!K24</f>
        <v>5350</v>
      </c>
      <c r="L14" s="87">
        <f>'Group 1 ITE'!L24</f>
        <v>4558</v>
      </c>
      <c r="M14" s="87">
        <f>'Group 1 ITE'!M24</f>
        <v>5047</v>
      </c>
      <c r="N14" s="87">
        <f t="shared" si="2"/>
        <v>60928</v>
      </c>
    </row>
    <row r="15" spans="1:15" x14ac:dyDescent="0.2">
      <c r="A15" s="24" t="s">
        <v>35</v>
      </c>
      <c r="B15" s="87">
        <f>'Group 1 ITE'!B25</f>
        <v>438</v>
      </c>
      <c r="C15" s="87">
        <f>'Group 1 ITE'!C25</f>
        <v>404</v>
      </c>
      <c r="D15" s="87">
        <f>'Group 1 ITE'!D25</f>
        <v>427</v>
      </c>
      <c r="E15" s="87">
        <f>'Group 1 ITE'!E25</f>
        <v>488</v>
      </c>
      <c r="F15" s="87">
        <f>'Group 1 ITE'!F25</f>
        <v>460</v>
      </c>
      <c r="G15" s="87">
        <f>'Group 1 ITE'!G25</f>
        <v>420</v>
      </c>
      <c r="H15" s="87">
        <f>'Group 1 ITE'!H25</f>
        <v>471</v>
      </c>
      <c r="I15" s="87">
        <f>'Group 1 ITE'!I25</f>
        <v>419</v>
      </c>
      <c r="J15" s="87">
        <f>'Group 1 ITE'!J25</f>
        <v>393</v>
      </c>
      <c r="K15" s="87">
        <f>'Group 1 ITE'!K25</f>
        <v>508</v>
      </c>
      <c r="L15" s="87">
        <f>'Group 1 ITE'!L25</f>
        <v>377</v>
      </c>
      <c r="M15" s="87">
        <f>'Group 1 ITE'!M25</f>
        <v>389</v>
      </c>
      <c r="N15" s="87">
        <f t="shared" si="2"/>
        <v>5194</v>
      </c>
    </row>
    <row r="16" spans="1:15" x14ac:dyDescent="0.2">
      <c r="A16" s="24" t="s">
        <v>1</v>
      </c>
      <c r="B16" s="87">
        <f>'Group 1 ITE'!B26</f>
        <v>5489</v>
      </c>
      <c r="C16" s="87">
        <f>'Group 1 ITE'!C26</f>
        <v>4722</v>
      </c>
      <c r="D16" s="87">
        <f>'Group 1 ITE'!D26</f>
        <v>5354</v>
      </c>
      <c r="E16" s="87">
        <f>'Group 1 ITE'!E26</f>
        <v>5155</v>
      </c>
      <c r="F16" s="87">
        <f>'Group 1 ITE'!F26</f>
        <v>5679</v>
      </c>
      <c r="G16" s="87">
        <f>'Group 1 ITE'!G26</f>
        <v>5529</v>
      </c>
      <c r="H16" s="87">
        <f>'Group 1 ITE'!H26</f>
        <v>6142</v>
      </c>
      <c r="I16" s="87">
        <f>'Group 1 ITE'!I26</f>
        <v>5263</v>
      </c>
      <c r="J16" s="87">
        <f>'Group 1 ITE'!J26</f>
        <v>5107</v>
      </c>
      <c r="K16" s="87">
        <f>'Group 1 ITE'!K26</f>
        <v>5854</v>
      </c>
      <c r="L16" s="87">
        <f>'Group 1 ITE'!L26</f>
        <v>4851</v>
      </c>
      <c r="M16" s="87">
        <f>'Group 1 ITE'!M26</f>
        <v>5085</v>
      </c>
      <c r="N16" s="87">
        <f t="shared" si="2"/>
        <v>64230</v>
      </c>
    </row>
    <row r="17" spans="1:15" x14ac:dyDescent="0.2">
      <c r="A17" s="24" t="s">
        <v>20</v>
      </c>
      <c r="B17" s="87">
        <f>'Group 1 ITE'!B27</f>
        <v>112</v>
      </c>
      <c r="C17" s="87">
        <f>'Group 1 ITE'!C27</f>
        <v>74</v>
      </c>
      <c r="D17" s="87">
        <f>'Group 1 ITE'!D27</f>
        <v>83</v>
      </c>
      <c r="E17" s="87">
        <f>'Group 1 ITE'!E27</f>
        <v>48</v>
      </c>
      <c r="F17" s="87">
        <f>'Group 1 ITE'!F27</f>
        <v>102</v>
      </c>
      <c r="G17" s="87">
        <f>'Group 1 ITE'!G27</f>
        <v>110</v>
      </c>
      <c r="H17" s="87">
        <f>'Group 1 ITE'!H27</f>
        <v>119</v>
      </c>
      <c r="I17" s="87">
        <f>'Group 1 ITE'!I27</f>
        <v>109</v>
      </c>
      <c r="J17" s="87">
        <f>'Group 1 ITE'!J27</f>
        <v>92</v>
      </c>
      <c r="K17" s="87">
        <f>'Group 1 ITE'!K27</f>
        <v>57</v>
      </c>
      <c r="L17" s="87">
        <f>'Group 1 ITE'!L27</f>
        <v>44</v>
      </c>
      <c r="M17" s="87">
        <f>'Group 1 ITE'!M27</f>
        <v>28</v>
      </c>
      <c r="N17" s="87">
        <f t="shared" si="2"/>
        <v>978</v>
      </c>
    </row>
    <row r="18" spans="1:15" x14ac:dyDescent="0.2">
      <c r="A18" s="25" t="s">
        <v>11</v>
      </c>
      <c r="B18" s="87">
        <f t="shared" ref="B18:N18" si="3">SUM(B12:B17)</f>
        <v>13760</v>
      </c>
      <c r="C18" s="87">
        <f t="shared" si="3"/>
        <v>11908</v>
      </c>
      <c r="D18" s="87">
        <f t="shared" si="3"/>
        <v>13570</v>
      </c>
      <c r="E18" s="87">
        <f t="shared" si="3"/>
        <v>12802</v>
      </c>
      <c r="F18" s="87">
        <f t="shared" si="3"/>
        <v>14366</v>
      </c>
      <c r="G18" s="87">
        <f t="shared" si="3"/>
        <v>13896</v>
      </c>
      <c r="H18" s="87">
        <f t="shared" si="3"/>
        <v>14989</v>
      </c>
      <c r="I18" s="87">
        <f t="shared" si="3"/>
        <v>13346</v>
      </c>
      <c r="J18" s="87">
        <f t="shared" si="3"/>
        <v>12941</v>
      </c>
      <c r="K18" s="87">
        <f t="shared" si="3"/>
        <v>14666</v>
      </c>
      <c r="L18" s="87">
        <f t="shared" si="3"/>
        <v>12149</v>
      </c>
      <c r="M18" s="87">
        <f t="shared" si="3"/>
        <v>12901</v>
      </c>
      <c r="N18" s="87">
        <f t="shared" si="3"/>
        <v>161294</v>
      </c>
    </row>
    <row r="19" spans="1:15" ht="13.5" customHeight="1" x14ac:dyDescent="0.2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</row>
    <row r="20" spans="1:15" x14ac:dyDescent="0.2">
      <c r="A20" s="47" t="s">
        <v>14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</row>
    <row r="21" spans="1:15" s="84" customFormat="1" x14ac:dyDescent="0.2">
      <c r="A21" s="23" t="s">
        <v>4</v>
      </c>
      <c r="B21" s="83" t="s">
        <v>36</v>
      </c>
      <c r="C21" s="83" t="s">
        <v>37</v>
      </c>
      <c r="D21" s="83" t="s">
        <v>38</v>
      </c>
      <c r="E21" s="83" t="s">
        <v>39</v>
      </c>
      <c r="F21" s="83" t="s">
        <v>40</v>
      </c>
      <c r="G21" s="83" t="s">
        <v>41</v>
      </c>
      <c r="H21" s="83" t="s">
        <v>42</v>
      </c>
      <c r="I21" s="83" t="s">
        <v>43</v>
      </c>
      <c r="J21" s="83" t="s">
        <v>44</v>
      </c>
      <c r="K21" s="83" t="s">
        <v>45</v>
      </c>
      <c r="L21" s="83" t="s">
        <v>46</v>
      </c>
      <c r="M21" s="83" t="s">
        <v>47</v>
      </c>
      <c r="N21" s="83" t="s">
        <v>0</v>
      </c>
    </row>
    <row r="22" spans="1:15" x14ac:dyDescent="0.2">
      <c r="A22" s="24" t="s">
        <v>8</v>
      </c>
      <c r="B22" s="85">
        <f>'Group 2 BTE'!B3</f>
        <v>419390.4</v>
      </c>
      <c r="C22" s="85">
        <f>'Group 2 BTE'!C3</f>
        <v>322608</v>
      </c>
      <c r="D22" s="85">
        <f>'Group 2 BTE'!D3</f>
        <v>345259.2</v>
      </c>
      <c r="E22" s="85">
        <f>'Group 2 BTE'!E3</f>
        <v>328099.20000000001</v>
      </c>
      <c r="F22" s="85">
        <f>'Group 2 BTE'!F3</f>
        <v>355555.2</v>
      </c>
      <c r="G22" s="85">
        <f>'Group 2 BTE'!G3</f>
        <v>347318.4</v>
      </c>
      <c r="H22" s="85">
        <f>'Group 2 BTE'!H3</f>
        <v>337022.4</v>
      </c>
      <c r="I22" s="85">
        <f>'Group 2 BTE'!I3</f>
        <v>327412.8</v>
      </c>
      <c r="J22" s="85">
        <f>'Group 2 BTE'!J3</f>
        <v>317116.79999999999</v>
      </c>
      <c r="K22" s="85">
        <f>'Group 2 BTE'!K3</f>
        <v>344916</v>
      </c>
      <c r="L22" s="85">
        <f>'Group 2 BTE'!L3</f>
        <v>270098.40000000002</v>
      </c>
      <c r="M22" s="85">
        <f>'Group 2 BTE'!M3</f>
        <v>279021.59999999998</v>
      </c>
      <c r="N22" s="85">
        <f t="shared" ref="N22:N27" si="4">SUM(B22:M22)</f>
        <v>3993818.3999999994</v>
      </c>
    </row>
    <row r="23" spans="1:15" x14ac:dyDescent="0.2">
      <c r="A23" s="24" t="s">
        <v>9</v>
      </c>
      <c r="B23" s="85">
        <f>'Group 2 BTE'!B4</f>
        <v>179712</v>
      </c>
      <c r="C23" s="85">
        <f>'Group 2 BTE'!C4</f>
        <v>140441.60000000001</v>
      </c>
      <c r="D23" s="85">
        <f>'Group 2 BTE'!D4</f>
        <v>160409.60000000001</v>
      </c>
      <c r="E23" s="85">
        <f>'Group 2 BTE'!E4</f>
        <v>127795.2</v>
      </c>
      <c r="F23" s="85">
        <f>'Group 2 BTE'!F4</f>
        <v>173721.60000000001</v>
      </c>
      <c r="G23" s="85">
        <f>'Group 2 BTE'!G4</f>
        <v>166400</v>
      </c>
      <c r="H23" s="85">
        <f>'Group 2 BTE'!H4</f>
        <v>216985.60000000001</v>
      </c>
      <c r="I23" s="85">
        <f>'Group 2 BTE'!I4</f>
        <v>203673.60000000001</v>
      </c>
      <c r="J23" s="85">
        <f>'Group 2 BTE'!J4</f>
        <v>170393.60000000001</v>
      </c>
      <c r="K23" s="85">
        <f>'Group 2 BTE'!K4</f>
        <v>183372.79999999999</v>
      </c>
      <c r="L23" s="85">
        <f>'Group 2 BTE'!L4</f>
        <v>160409.60000000001</v>
      </c>
      <c r="M23" s="85">
        <f>'Group 2 BTE'!M4</f>
        <v>190361.60000000001</v>
      </c>
      <c r="N23" s="85">
        <f t="shared" si="4"/>
        <v>2073676.8000000003</v>
      </c>
    </row>
    <row r="24" spans="1:15" x14ac:dyDescent="0.2">
      <c r="A24" s="24" t="s">
        <v>49</v>
      </c>
      <c r="B24" s="85">
        <f>'Group 2 BTE'!B5</f>
        <v>1212442.3999999999</v>
      </c>
      <c r="C24" s="85">
        <f>'Group 2 BTE'!C5</f>
        <v>1009736</v>
      </c>
      <c r="D24" s="85">
        <f>'Group 2 BTE'!D5</f>
        <v>1159678</v>
      </c>
      <c r="E24" s="85">
        <f>'Group 2 BTE'!E5</f>
        <v>1093248</v>
      </c>
      <c r="F24" s="85">
        <f>'Group 2 BTE'!F5</f>
        <v>1335432.8</v>
      </c>
      <c r="G24" s="85">
        <f>'Group 2 BTE'!G5</f>
        <v>1217377.2</v>
      </c>
      <c r="H24" s="85">
        <f>'Group 2 BTE'!H5</f>
        <v>1252680</v>
      </c>
      <c r="I24" s="85">
        <f>'Group 2 BTE'!I5</f>
        <v>1135763.2</v>
      </c>
      <c r="J24" s="85">
        <f>'Group 2 BTE'!J5</f>
        <v>1098942</v>
      </c>
      <c r="K24" s="85">
        <f>'Group 2 BTE'!K5</f>
        <v>1303166.8</v>
      </c>
      <c r="L24" s="85">
        <f>'Group 2 BTE'!L5</f>
        <v>1037067.2</v>
      </c>
      <c r="M24" s="85">
        <f>'Group 2 BTE'!M5</f>
        <v>1128550.8</v>
      </c>
      <c r="N24" s="85">
        <f t="shared" si="4"/>
        <v>13984084.4</v>
      </c>
    </row>
    <row r="25" spans="1:15" x14ac:dyDescent="0.2">
      <c r="A25" s="24" t="s">
        <v>35</v>
      </c>
      <c r="B25" s="85">
        <f>'Group 2 BTE'!B6</f>
        <v>58681.599999999999</v>
      </c>
      <c r="C25" s="85">
        <f>'Group 2 BTE'!C6</f>
        <v>41810.639999999999</v>
      </c>
      <c r="D25" s="85">
        <f>'Group 2 BTE'!D6</f>
        <v>49879.360000000001</v>
      </c>
      <c r="E25" s="85">
        <f>'Group 2 BTE'!E6</f>
        <v>37409.519999999997</v>
      </c>
      <c r="F25" s="85">
        <f>'Group 2 BTE'!F6</f>
        <v>55014</v>
      </c>
      <c r="G25" s="85">
        <f>'Group 2 BTE'!G6</f>
        <v>59781.88</v>
      </c>
      <c r="H25" s="85">
        <f>'Group 2 BTE'!H6</f>
        <v>52813.440000000002</v>
      </c>
      <c r="I25" s="85">
        <f>'Group 2 BTE'!I6</f>
        <v>60882.16</v>
      </c>
      <c r="J25" s="85">
        <f>'Group 2 BTE'!J6</f>
        <v>67850.600000000006</v>
      </c>
      <c r="K25" s="85">
        <f>'Group 2 BTE'!K6</f>
        <v>77386.36</v>
      </c>
      <c r="L25" s="85">
        <f>'Group 2 BTE'!L6</f>
        <v>59781.88</v>
      </c>
      <c r="M25" s="85">
        <f>'Group 2 BTE'!M6</f>
        <v>55747.519999999997</v>
      </c>
      <c r="N25" s="85">
        <f t="shared" si="4"/>
        <v>677038.96</v>
      </c>
    </row>
    <row r="26" spans="1:15" x14ac:dyDescent="0.2">
      <c r="A26" s="24" t="s">
        <v>1</v>
      </c>
      <c r="B26" s="85">
        <f>'Group 2 BTE'!B7</f>
        <v>174759.52</v>
      </c>
      <c r="C26" s="85">
        <f>'Group 2 BTE'!C7</f>
        <v>163564.96</v>
      </c>
      <c r="D26" s="85">
        <f>'Group 2 BTE'!D7</f>
        <v>162943.04000000001</v>
      </c>
      <c r="E26" s="85">
        <f>'Group 2 BTE'!E7</f>
        <v>162010.16</v>
      </c>
      <c r="F26" s="85">
        <f>'Group 2 BTE'!F7</f>
        <v>187197.92</v>
      </c>
      <c r="G26" s="85">
        <f>'Group 2 BTE'!G7</f>
        <v>170406.08</v>
      </c>
      <c r="H26" s="85">
        <f>'Group 2 BTE'!H7</f>
        <v>215806.24</v>
      </c>
      <c r="I26" s="85">
        <f>'Group 2 BTE'!I7</f>
        <v>194039.04000000001</v>
      </c>
      <c r="J26" s="85">
        <f>'Group 2 BTE'!J7</f>
        <v>188130.8</v>
      </c>
      <c r="K26" s="85">
        <f>'Group 2 BTE'!K7</f>
        <v>196526.72</v>
      </c>
      <c r="L26" s="85">
        <f>'Group 2 BTE'!L7</f>
        <v>157345.76</v>
      </c>
      <c r="M26" s="85">
        <f>'Group 2 BTE'!M7</f>
        <v>169473.2</v>
      </c>
      <c r="N26" s="85">
        <f t="shared" si="4"/>
        <v>2142203.44</v>
      </c>
    </row>
    <row r="27" spans="1:15" x14ac:dyDescent="0.2">
      <c r="A27" s="24" t="s">
        <v>20</v>
      </c>
      <c r="B27" s="85">
        <f>'Group 2 BTE'!B8</f>
        <v>13634.4</v>
      </c>
      <c r="C27" s="85">
        <f>'Group 2 BTE'!C8</f>
        <v>16504.8</v>
      </c>
      <c r="D27" s="85">
        <f>'Group 2 BTE'!D8</f>
        <v>16146</v>
      </c>
      <c r="E27" s="85">
        <f>'Group 2 BTE'!E8</f>
        <v>15428.4</v>
      </c>
      <c r="F27" s="85">
        <f>'Group 2 BTE'!F8</f>
        <v>19016.400000000001</v>
      </c>
      <c r="G27" s="85">
        <f>'Group 2 BTE'!G8</f>
        <v>13275.6</v>
      </c>
      <c r="H27" s="85">
        <f>'Group 2 BTE'!H8</f>
        <v>16504.8</v>
      </c>
      <c r="I27" s="85">
        <f>'Group 2 BTE'!I8</f>
        <v>19016.400000000001</v>
      </c>
      <c r="J27" s="85">
        <f>'Group 2 BTE'!J8</f>
        <v>16504.8</v>
      </c>
      <c r="K27" s="85">
        <f>'Group 2 BTE'!K8</f>
        <v>8252.4</v>
      </c>
      <c r="L27" s="85">
        <f>'Group 2 BTE'!L8</f>
        <v>6099.6</v>
      </c>
      <c r="M27" s="85">
        <f>'Group 2 BTE'!M8</f>
        <v>5023.2</v>
      </c>
      <c r="N27" s="85">
        <f t="shared" si="4"/>
        <v>165406.80000000002</v>
      </c>
    </row>
    <row r="28" spans="1:15" x14ac:dyDescent="0.2">
      <c r="A28" s="25" t="s">
        <v>5</v>
      </c>
      <c r="B28" s="85">
        <f t="shared" ref="B28:N28" si="5">SUM(B22:B27)</f>
        <v>2058620.3199999998</v>
      </c>
      <c r="C28" s="85">
        <f t="shared" si="5"/>
        <v>1694666</v>
      </c>
      <c r="D28" s="85">
        <f t="shared" si="5"/>
        <v>1894315.2000000002</v>
      </c>
      <c r="E28" s="85">
        <f t="shared" si="5"/>
        <v>1763990.4799999997</v>
      </c>
      <c r="F28" s="85">
        <f t="shared" si="5"/>
        <v>2125937.92</v>
      </c>
      <c r="G28" s="85">
        <f t="shared" si="5"/>
        <v>1974559.1600000001</v>
      </c>
      <c r="H28" s="85">
        <f t="shared" si="5"/>
        <v>2091812.48</v>
      </c>
      <c r="I28" s="85">
        <f t="shared" si="5"/>
        <v>1940787.2</v>
      </c>
      <c r="J28" s="85">
        <f t="shared" si="5"/>
        <v>1858938.6</v>
      </c>
      <c r="K28" s="85">
        <f t="shared" si="5"/>
        <v>2113621.08</v>
      </c>
      <c r="L28" s="85">
        <f t="shared" si="5"/>
        <v>1690802.44</v>
      </c>
      <c r="M28" s="85">
        <f t="shared" si="5"/>
        <v>1828177.9199999999</v>
      </c>
      <c r="N28" s="85">
        <f t="shared" si="5"/>
        <v>23036228.800000004</v>
      </c>
      <c r="O28" s="86"/>
    </row>
    <row r="29" spans="1:15" ht="12" customHeight="1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</row>
    <row r="30" spans="1:15" x14ac:dyDescent="0.2">
      <c r="A30" s="26" t="s">
        <v>27</v>
      </c>
      <c r="B30" s="83" t="s">
        <v>36</v>
      </c>
      <c r="C30" s="83" t="s">
        <v>37</v>
      </c>
      <c r="D30" s="83" t="s">
        <v>38</v>
      </c>
      <c r="E30" s="83" t="s">
        <v>39</v>
      </c>
      <c r="F30" s="83" t="s">
        <v>40</v>
      </c>
      <c r="G30" s="83" t="s">
        <v>41</v>
      </c>
      <c r="H30" s="83" t="s">
        <v>42</v>
      </c>
      <c r="I30" s="83" t="s">
        <v>43</v>
      </c>
      <c r="J30" s="83" t="s">
        <v>44</v>
      </c>
      <c r="K30" s="83" t="s">
        <v>45</v>
      </c>
      <c r="L30" s="83" t="s">
        <v>46</v>
      </c>
      <c r="M30" s="83" t="s">
        <v>47</v>
      </c>
      <c r="N30" s="83" t="s">
        <v>0</v>
      </c>
    </row>
    <row r="31" spans="1:15" x14ac:dyDescent="0.2">
      <c r="A31" s="24" t="s">
        <v>8</v>
      </c>
      <c r="B31" s="87">
        <f>'Group 2 BTE'!B22</f>
        <v>1219</v>
      </c>
      <c r="C31" s="87">
        <f>'Group 2 BTE'!C22</f>
        <v>940</v>
      </c>
      <c r="D31" s="87">
        <f>'Group 2 BTE'!D22</f>
        <v>1006</v>
      </c>
      <c r="E31" s="87">
        <f>'Group 2 BTE'!E22</f>
        <v>956</v>
      </c>
      <c r="F31" s="87">
        <f>'Group 2 BTE'!F22</f>
        <v>1034</v>
      </c>
      <c r="G31" s="87">
        <f>'Group 2 BTE'!G22</f>
        <v>1006</v>
      </c>
      <c r="H31" s="87">
        <f>'Group 2 BTE'!H22</f>
        <v>978</v>
      </c>
      <c r="I31" s="87">
        <f>'Group 2 BTE'!I22</f>
        <v>952</v>
      </c>
      <c r="J31" s="87">
        <f>'Group 2 BTE'!J22</f>
        <v>924</v>
      </c>
      <c r="K31" s="87">
        <f>'Group 2 BTE'!K22</f>
        <v>1001</v>
      </c>
      <c r="L31" s="87">
        <f>'Group 2 BTE'!L22</f>
        <v>785</v>
      </c>
      <c r="M31" s="87">
        <f>'Group 2 BTE'!M22</f>
        <v>813</v>
      </c>
      <c r="N31" s="87">
        <f t="shared" ref="N31:N36" si="6">SUM(B31:M31)</f>
        <v>11614</v>
      </c>
    </row>
    <row r="32" spans="1:15" x14ac:dyDescent="0.2">
      <c r="A32" s="24" t="s">
        <v>9</v>
      </c>
      <c r="B32" s="87">
        <f>'Group 2 BTE'!B23</f>
        <v>535</v>
      </c>
      <c r="C32" s="87">
        <f>'Group 2 BTE'!C23</f>
        <v>421</v>
      </c>
      <c r="D32" s="87">
        <f>'Group 2 BTE'!D23</f>
        <v>478</v>
      </c>
      <c r="E32" s="87">
        <f>'Group 2 BTE'!E23</f>
        <v>380</v>
      </c>
      <c r="F32" s="87">
        <f>'Group 2 BTE'!F23</f>
        <v>514</v>
      </c>
      <c r="G32" s="87">
        <f>'Group 2 BTE'!G23</f>
        <v>498</v>
      </c>
      <c r="H32" s="87">
        <f>'Group 2 BTE'!H23</f>
        <v>650</v>
      </c>
      <c r="I32" s="87">
        <f>'Group 2 BTE'!I23</f>
        <v>608</v>
      </c>
      <c r="J32" s="87">
        <f>'Group 2 BTE'!J23</f>
        <v>507</v>
      </c>
      <c r="K32" s="87">
        <f>'Group 2 BTE'!K23</f>
        <v>551</v>
      </c>
      <c r="L32" s="87">
        <f>'Group 2 BTE'!L23</f>
        <v>480</v>
      </c>
      <c r="M32" s="87">
        <f>'Group 2 BTE'!M23</f>
        <v>568</v>
      </c>
      <c r="N32" s="87">
        <f t="shared" si="6"/>
        <v>6190</v>
      </c>
    </row>
    <row r="33" spans="1:15" x14ac:dyDescent="0.2">
      <c r="A33" s="24" t="s">
        <v>49</v>
      </c>
      <c r="B33" s="87">
        <f>'Group 2 BTE'!B24</f>
        <v>3186</v>
      </c>
      <c r="C33" s="87">
        <f>'Group 2 BTE'!C24</f>
        <v>2655</v>
      </c>
      <c r="D33" s="87">
        <f>'Group 2 BTE'!D24</f>
        <v>3049</v>
      </c>
      <c r="E33" s="87">
        <f>'Group 2 BTE'!E24</f>
        <v>2876</v>
      </c>
      <c r="F33" s="87">
        <f>'Group 2 BTE'!F24</f>
        <v>3516</v>
      </c>
      <c r="G33" s="87">
        <f>'Group 2 BTE'!G24</f>
        <v>3197</v>
      </c>
      <c r="H33" s="87">
        <f>'Group 2 BTE'!H24</f>
        <v>3293</v>
      </c>
      <c r="I33" s="87">
        <f>'Group 2 BTE'!I24</f>
        <v>2988</v>
      </c>
      <c r="J33" s="87">
        <f>'Group 2 BTE'!J24</f>
        <v>2889</v>
      </c>
      <c r="K33" s="87">
        <f>'Group 2 BTE'!K24</f>
        <v>3429</v>
      </c>
      <c r="L33" s="87">
        <f>'Group 2 BTE'!L24</f>
        <v>2724</v>
      </c>
      <c r="M33" s="87">
        <f>'Group 2 BTE'!M24</f>
        <v>2966</v>
      </c>
      <c r="N33" s="87">
        <f t="shared" si="6"/>
        <v>36768</v>
      </c>
    </row>
    <row r="34" spans="1:15" x14ac:dyDescent="0.2">
      <c r="A34" s="24" t="s">
        <v>35</v>
      </c>
      <c r="B34" s="87">
        <f>'Group 2 BTE'!B25</f>
        <v>158</v>
      </c>
      <c r="C34" s="87">
        <f>'Group 2 BTE'!C25</f>
        <v>112</v>
      </c>
      <c r="D34" s="87">
        <f>'Group 2 BTE'!D25</f>
        <v>134</v>
      </c>
      <c r="E34" s="87">
        <f>'Group 2 BTE'!E25</f>
        <v>100</v>
      </c>
      <c r="F34" s="87">
        <f>'Group 2 BTE'!F25</f>
        <v>150</v>
      </c>
      <c r="G34" s="87">
        <f>'Group 2 BTE'!G25</f>
        <v>163</v>
      </c>
      <c r="H34" s="87">
        <f>'Group 2 BTE'!H25</f>
        <v>144</v>
      </c>
      <c r="I34" s="87">
        <f>'Group 2 BTE'!I25</f>
        <v>166</v>
      </c>
      <c r="J34" s="87">
        <f>'Group 2 BTE'!J25</f>
        <v>185</v>
      </c>
      <c r="K34" s="87">
        <f>'Group 2 BTE'!K25</f>
        <v>211</v>
      </c>
      <c r="L34" s="87">
        <f>'Group 2 BTE'!L25</f>
        <v>162</v>
      </c>
      <c r="M34" s="87">
        <f>'Group 2 BTE'!M25</f>
        <v>150</v>
      </c>
      <c r="N34" s="87">
        <f t="shared" si="6"/>
        <v>1835</v>
      </c>
    </row>
    <row r="35" spans="1:15" x14ac:dyDescent="0.2">
      <c r="A35" s="24" t="s">
        <v>1</v>
      </c>
      <c r="B35" s="87">
        <f>'Group 2 BTE'!B26</f>
        <v>560</v>
      </c>
      <c r="C35" s="87">
        <f>'Group 2 BTE'!C26</f>
        <v>526</v>
      </c>
      <c r="D35" s="87">
        <f>'Group 2 BTE'!D26</f>
        <v>522</v>
      </c>
      <c r="E35" s="87">
        <f>'Group 2 BTE'!E26</f>
        <v>517</v>
      </c>
      <c r="F35" s="87">
        <f>'Group 2 BTE'!F26</f>
        <v>602</v>
      </c>
      <c r="G35" s="87">
        <f>'Group 2 BTE'!G26</f>
        <v>544</v>
      </c>
      <c r="H35" s="87">
        <f>'Group 2 BTE'!H26</f>
        <v>686</v>
      </c>
      <c r="I35" s="87">
        <f>'Group 2 BTE'!I26</f>
        <v>621</v>
      </c>
      <c r="J35" s="87">
        <f>'Group 2 BTE'!J26</f>
        <v>603</v>
      </c>
      <c r="K35" s="87">
        <f>'Group 2 BTE'!K26</f>
        <v>631</v>
      </c>
      <c r="L35" s="87">
        <f>'Group 2 BTE'!L26</f>
        <v>506</v>
      </c>
      <c r="M35" s="87">
        <f>'Group 2 BTE'!M26</f>
        <v>545</v>
      </c>
      <c r="N35" s="87">
        <f t="shared" si="6"/>
        <v>6863</v>
      </c>
    </row>
    <row r="36" spans="1:15" x14ac:dyDescent="0.2">
      <c r="A36" s="24" t="s">
        <v>20</v>
      </c>
      <c r="B36" s="87">
        <f>'Group 2 BTE'!B27</f>
        <v>38</v>
      </c>
      <c r="C36" s="87">
        <f>'Group 2 BTE'!C27</f>
        <v>46</v>
      </c>
      <c r="D36" s="87">
        <f>'Group 2 BTE'!D27</f>
        <v>45</v>
      </c>
      <c r="E36" s="87">
        <f>'Group 2 BTE'!E27</f>
        <v>43</v>
      </c>
      <c r="F36" s="87">
        <f>'Group 2 BTE'!F27</f>
        <v>53</v>
      </c>
      <c r="G36" s="87">
        <f>'Group 2 BTE'!G27</f>
        <v>37</v>
      </c>
      <c r="H36" s="87">
        <f>'Group 2 BTE'!H27</f>
        <v>46</v>
      </c>
      <c r="I36" s="87">
        <f>'Group 2 BTE'!I27</f>
        <v>53</v>
      </c>
      <c r="J36" s="87">
        <f>'Group 2 BTE'!J27</f>
        <v>46</v>
      </c>
      <c r="K36" s="87">
        <f>'Group 2 BTE'!K27</f>
        <v>23</v>
      </c>
      <c r="L36" s="87">
        <f>'Group 2 BTE'!L27</f>
        <v>17</v>
      </c>
      <c r="M36" s="87">
        <f>'Group 2 BTE'!M27</f>
        <v>14</v>
      </c>
      <c r="N36" s="87">
        <f t="shared" si="6"/>
        <v>461</v>
      </c>
    </row>
    <row r="37" spans="1:15" x14ac:dyDescent="0.2">
      <c r="A37" s="25" t="s">
        <v>7</v>
      </c>
      <c r="B37" s="87">
        <f t="shared" ref="B37:L37" si="7">SUM(B31:B36)</f>
        <v>5696</v>
      </c>
      <c r="C37" s="87">
        <f t="shared" si="7"/>
        <v>4700</v>
      </c>
      <c r="D37" s="87">
        <f t="shared" si="7"/>
        <v>5234</v>
      </c>
      <c r="E37" s="87">
        <f t="shared" si="7"/>
        <v>4872</v>
      </c>
      <c r="F37" s="87">
        <f t="shared" si="7"/>
        <v>5869</v>
      </c>
      <c r="G37" s="87">
        <f t="shared" si="7"/>
        <v>5445</v>
      </c>
      <c r="H37" s="87">
        <f t="shared" si="7"/>
        <v>5797</v>
      </c>
      <c r="I37" s="87">
        <f t="shared" si="7"/>
        <v>5388</v>
      </c>
      <c r="J37" s="87">
        <f t="shared" si="7"/>
        <v>5154</v>
      </c>
      <c r="K37" s="87">
        <f t="shared" si="7"/>
        <v>5846</v>
      </c>
      <c r="L37" s="87">
        <f t="shared" si="7"/>
        <v>4674</v>
      </c>
      <c r="M37" s="87">
        <f>SUM(M31:M36)</f>
        <v>5056</v>
      </c>
      <c r="N37" s="87">
        <f>SUM(N31:N36)</f>
        <v>63731</v>
      </c>
    </row>
    <row r="38" spans="1:15" x14ac:dyDescent="0.2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1:15" x14ac:dyDescent="0.2">
      <c r="A39" s="47" t="s">
        <v>12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</row>
    <row r="40" spans="1:15" s="84" customFormat="1" x14ac:dyDescent="0.2">
      <c r="A40" s="23" t="s">
        <v>4</v>
      </c>
      <c r="B40" s="83" t="s">
        <v>36</v>
      </c>
      <c r="C40" s="83" t="s">
        <v>37</v>
      </c>
      <c r="D40" s="83" t="s">
        <v>38</v>
      </c>
      <c r="E40" s="83" t="s">
        <v>39</v>
      </c>
      <c r="F40" s="83" t="s">
        <v>40</v>
      </c>
      <c r="G40" s="83" t="s">
        <v>41</v>
      </c>
      <c r="H40" s="83" t="s">
        <v>42</v>
      </c>
      <c r="I40" s="83" t="s">
        <v>43</v>
      </c>
      <c r="J40" s="83" t="s">
        <v>44</v>
      </c>
      <c r="K40" s="83" t="s">
        <v>45</v>
      </c>
      <c r="L40" s="83" t="s">
        <v>46</v>
      </c>
      <c r="M40" s="83" t="s">
        <v>47</v>
      </c>
      <c r="N40" s="83" t="s">
        <v>0</v>
      </c>
    </row>
    <row r="41" spans="1:15" x14ac:dyDescent="0.2">
      <c r="A41" s="24" t="s">
        <v>8</v>
      </c>
      <c r="B41" s="85">
        <f>'Group 3 RIC'!B3</f>
        <v>3851910.4</v>
      </c>
      <c r="C41" s="85">
        <f>'Group 3 RIC'!C3</f>
        <v>3205628.4</v>
      </c>
      <c r="D41" s="85">
        <f>'Group 3 RIC'!D3</f>
        <v>3556815.6</v>
      </c>
      <c r="E41" s="85">
        <f>'Group 3 RIC'!E3</f>
        <v>3397596.8</v>
      </c>
      <c r="F41" s="85">
        <f>'Group 3 RIC'!F3</f>
        <v>3826128.8</v>
      </c>
      <c r="G41" s="85">
        <f>'Group 3 RIC'!G3</f>
        <v>3669348.8</v>
      </c>
      <c r="H41" s="85">
        <f>'Group 3 RIC'!H3</f>
        <v>3405610</v>
      </c>
      <c r="I41" s="85">
        <f>'Group 3 RIC'!I3</f>
        <v>3010176</v>
      </c>
      <c r="J41" s="85">
        <f>'Group 3 RIC'!J3</f>
        <v>2874300</v>
      </c>
      <c r="K41" s="85">
        <f>'Group 3 RIC'!K3</f>
        <v>3197266.8</v>
      </c>
      <c r="L41" s="85">
        <f>'Group 3 RIC'!L3</f>
        <v>2581295.6</v>
      </c>
      <c r="M41" s="85">
        <f>'Group 3 RIC'!M3</f>
        <v>2536352</v>
      </c>
      <c r="N41" s="85">
        <f t="shared" ref="N41:N46" si="8">SUM(B41:M41)</f>
        <v>39112429.200000003</v>
      </c>
    </row>
    <row r="42" spans="1:15" x14ac:dyDescent="0.2">
      <c r="A42" s="24" t="s">
        <v>9</v>
      </c>
      <c r="B42" s="85">
        <f>'Group 3 RIC'!B4</f>
        <v>2652748.7999999998</v>
      </c>
      <c r="C42" s="85">
        <f>'Group 3 RIC'!C4</f>
        <v>2450073.6000000001</v>
      </c>
      <c r="D42" s="85">
        <f>'Group 3 RIC'!D4</f>
        <v>2797516.7999999998</v>
      </c>
      <c r="E42" s="85">
        <f>'Group 3 RIC'!E4</f>
        <v>2647091.2000000002</v>
      </c>
      <c r="F42" s="85">
        <f>'Group 3 RIC'!F4</f>
        <v>3034470.3999999999</v>
      </c>
      <c r="G42" s="85">
        <f>'Group 3 RIC'!G4</f>
        <v>3167257.6</v>
      </c>
      <c r="H42" s="85">
        <f>'Group 3 RIC'!H4</f>
        <v>3347302.3999999999</v>
      </c>
      <c r="I42" s="85">
        <f>'Group 3 RIC'!I4</f>
        <v>3004185.6</v>
      </c>
      <c r="J42" s="85">
        <f>'Group 3 RIC'!J4</f>
        <v>2952934</v>
      </c>
      <c r="K42" s="85">
        <f>'Group 3 RIC'!K4</f>
        <v>3404876.8</v>
      </c>
      <c r="L42" s="85">
        <f>'Group 3 RIC'!L4</f>
        <v>2759577.6000000001</v>
      </c>
      <c r="M42" s="85">
        <f>'Group 3 RIC'!M4</f>
        <v>3158604.8</v>
      </c>
      <c r="N42" s="85">
        <f t="shared" si="8"/>
        <v>35376639.600000001</v>
      </c>
    </row>
    <row r="43" spans="1:15" x14ac:dyDescent="0.2">
      <c r="A43" s="24" t="s">
        <v>49</v>
      </c>
      <c r="B43" s="85">
        <f>'Group 3 RIC'!B5</f>
        <v>4506456.24</v>
      </c>
      <c r="C43" s="85">
        <f>'Group 3 RIC'!C5</f>
        <v>3740468.16</v>
      </c>
      <c r="D43" s="85">
        <f>'Group 3 RIC'!D5</f>
        <v>4320338.88</v>
      </c>
      <c r="E43" s="85">
        <f>'Group 3 RIC'!E5</f>
        <v>3988121.28</v>
      </c>
      <c r="F43" s="85">
        <f>'Group 3 RIC'!F5</f>
        <v>4588755.5999999996</v>
      </c>
      <c r="G43" s="85">
        <f>'Group 3 RIC'!G5</f>
        <v>4326756.72</v>
      </c>
      <c r="H43" s="85">
        <f>'Group 3 RIC'!H5</f>
        <v>4164800.64</v>
      </c>
      <c r="I43" s="85">
        <f>'Group 3 RIC'!I5</f>
        <v>3812196.96</v>
      </c>
      <c r="J43" s="85">
        <f>'Group 3 RIC'!J5</f>
        <v>3587572.56</v>
      </c>
      <c r="K43" s="85">
        <f>'Group 3 RIC'!K5</f>
        <v>3879395.52</v>
      </c>
      <c r="L43" s="85">
        <f>'Group 3 RIC'!L5</f>
        <v>3244406.88</v>
      </c>
      <c r="M43" s="85">
        <f>'Group 3 RIC'!M5</f>
        <v>3563411.28</v>
      </c>
      <c r="N43" s="85">
        <f t="shared" si="8"/>
        <v>47722680.720000006</v>
      </c>
    </row>
    <row r="44" spans="1:15" x14ac:dyDescent="0.2">
      <c r="A44" s="24" t="s">
        <v>35</v>
      </c>
      <c r="B44" s="85">
        <f>'Group 3 RIC'!B6</f>
        <v>1046448</v>
      </c>
      <c r="C44" s="85">
        <f>'Group 3 RIC'!C6</f>
        <v>813571.2</v>
      </c>
      <c r="D44" s="85">
        <f>'Group 3 RIC'!D6</f>
        <v>948355.2</v>
      </c>
      <c r="E44" s="85">
        <f>'Group 3 RIC'!E6</f>
        <v>836035.2</v>
      </c>
      <c r="F44" s="85">
        <f>'Group 3 RIC'!F6</f>
        <v>977932.80000000005</v>
      </c>
      <c r="G44" s="85">
        <f>'Group 3 RIC'!G6</f>
        <v>837158.40000000002</v>
      </c>
      <c r="H44" s="85">
        <f>'Group 3 RIC'!H6</f>
        <v>1143417.6000000001</v>
      </c>
      <c r="I44" s="85">
        <f>'Group 3 RIC'!I6</f>
        <v>1112716.8</v>
      </c>
      <c r="J44" s="85">
        <f>'Group 3 RIC'!J6</f>
        <v>1157270.3999999999</v>
      </c>
      <c r="K44" s="85">
        <f>'Group 3 RIC'!K6</f>
        <v>1405872</v>
      </c>
      <c r="L44" s="85">
        <f>'Group 3 RIC'!L6</f>
        <v>1230278.3999999999</v>
      </c>
      <c r="M44" s="85">
        <f>'Group 3 RIC'!M6</f>
        <v>1455292.8</v>
      </c>
      <c r="N44" s="85">
        <f t="shared" si="8"/>
        <v>12964348.800000001</v>
      </c>
    </row>
    <row r="45" spans="1:15" x14ac:dyDescent="0.2">
      <c r="A45" s="24" t="s">
        <v>1</v>
      </c>
      <c r="B45" s="85">
        <f>'Group 3 RIC'!B7</f>
        <v>1376578.32</v>
      </c>
      <c r="C45" s="85">
        <f>'Group 3 RIC'!C7</f>
        <v>1204459.3600000001</v>
      </c>
      <c r="D45" s="85">
        <f>'Group 3 RIC'!D7</f>
        <v>1353803.36</v>
      </c>
      <c r="E45" s="85">
        <f>'Group 3 RIC'!E7</f>
        <v>1136507.8400000001</v>
      </c>
      <c r="F45" s="85">
        <f>'Group 3 RIC'!F7</f>
        <v>1366124.24</v>
      </c>
      <c r="G45" s="85">
        <f>'Group 3 RIC'!G7</f>
        <v>1281371.52</v>
      </c>
      <c r="H45" s="85">
        <f>'Group 3 RIC'!H7</f>
        <v>1236568.32</v>
      </c>
      <c r="I45" s="85">
        <f>'Group 3 RIC'!I7</f>
        <v>1049514.96</v>
      </c>
      <c r="J45" s="85">
        <f>'Group 3 RIC'!J7</f>
        <v>980443.36</v>
      </c>
      <c r="K45" s="85">
        <f>'Group 3 RIC'!K7</f>
        <v>1060342.3999999999</v>
      </c>
      <c r="L45" s="85">
        <f>'Group 3 RIC'!L7</f>
        <v>899424.24</v>
      </c>
      <c r="M45" s="85">
        <f>'Group 3 RIC'!M7</f>
        <v>950574.56</v>
      </c>
      <c r="N45" s="85">
        <f t="shared" si="8"/>
        <v>13895712.480000002</v>
      </c>
    </row>
    <row r="46" spans="1:15" x14ac:dyDescent="0.2">
      <c r="A46" s="24" t="s">
        <v>20</v>
      </c>
      <c r="B46" s="85">
        <f>'Group 3 RIC'!B8</f>
        <v>307390.71999999997</v>
      </c>
      <c r="C46" s="85">
        <f>'Group 3 RIC'!C8</f>
        <v>336161.28000000003</v>
      </c>
      <c r="D46" s="85">
        <f>'Group 3 RIC'!D8</f>
        <v>351303.67999999999</v>
      </c>
      <c r="E46" s="85">
        <f>'Group 3 RIC'!E8</f>
        <v>297926.71999999997</v>
      </c>
      <c r="F46" s="85">
        <f>'Group 3 RIC'!F8</f>
        <v>356603.52</v>
      </c>
      <c r="G46" s="85">
        <f>'Group 3 RIC'!G8</f>
        <v>353953.6</v>
      </c>
      <c r="H46" s="85">
        <f>'Group 3 RIC'!H8</f>
        <v>361524.8</v>
      </c>
      <c r="I46" s="85">
        <f>'Group 3 RIC'!I8</f>
        <v>327454.40000000002</v>
      </c>
      <c r="J46" s="85">
        <f>'Group 3 RIC'!J8</f>
        <v>269534.71999999997</v>
      </c>
      <c r="K46" s="85">
        <f>'Group 3 RIC'!K8</f>
        <v>196851.20000000001</v>
      </c>
      <c r="L46" s="85">
        <f>'Group 3 RIC'!L8</f>
        <v>110918.08</v>
      </c>
      <c r="M46" s="85">
        <f>'Group 3 RIC'!M8</f>
        <v>82904.639999999999</v>
      </c>
      <c r="N46" s="85">
        <f t="shared" si="8"/>
        <v>3352527.36</v>
      </c>
    </row>
    <row r="47" spans="1:15" x14ac:dyDescent="0.2">
      <c r="A47" s="25" t="s">
        <v>5</v>
      </c>
      <c r="B47" s="85">
        <f t="shared" ref="B47:N47" si="9">SUM(B41:B46)</f>
        <v>13741532.48</v>
      </c>
      <c r="C47" s="85">
        <f t="shared" si="9"/>
        <v>11750361.999999998</v>
      </c>
      <c r="D47" s="85">
        <f t="shared" si="9"/>
        <v>13328133.52</v>
      </c>
      <c r="E47" s="85">
        <f t="shared" si="9"/>
        <v>12303279.039999999</v>
      </c>
      <c r="F47" s="85">
        <f t="shared" si="9"/>
        <v>14150015.359999999</v>
      </c>
      <c r="G47" s="85">
        <f t="shared" si="9"/>
        <v>13635846.640000001</v>
      </c>
      <c r="H47" s="85">
        <f t="shared" si="9"/>
        <v>13659223.760000002</v>
      </c>
      <c r="I47" s="85">
        <f t="shared" si="9"/>
        <v>12316244.720000001</v>
      </c>
      <c r="J47" s="85">
        <f t="shared" si="9"/>
        <v>11822055.040000001</v>
      </c>
      <c r="K47" s="85">
        <f t="shared" si="9"/>
        <v>13144604.719999999</v>
      </c>
      <c r="L47" s="85">
        <f t="shared" si="9"/>
        <v>10825900.800000001</v>
      </c>
      <c r="M47" s="85">
        <f t="shared" si="9"/>
        <v>11747140.080000002</v>
      </c>
      <c r="N47" s="85">
        <f t="shared" si="9"/>
        <v>152424338.16000003</v>
      </c>
      <c r="O47" s="86"/>
    </row>
    <row r="48" spans="1:15" ht="12.75" customHeight="1" x14ac:dyDescent="0.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</row>
    <row r="49" spans="1:14" x14ac:dyDescent="0.2">
      <c r="A49" s="26" t="s">
        <v>27</v>
      </c>
      <c r="B49" s="83" t="s">
        <v>36</v>
      </c>
      <c r="C49" s="83" t="s">
        <v>37</v>
      </c>
      <c r="D49" s="83" t="s">
        <v>38</v>
      </c>
      <c r="E49" s="83" t="s">
        <v>39</v>
      </c>
      <c r="F49" s="83" t="s">
        <v>40</v>
      </c>
      <c r="G49" s="83" t="s">
        <v>41</v>
      </c>
      <c r="H49" s="83" t="s">
        <v>42</v>
      </c>
      <c r="I49" s="83" t="s">
        <v>43</v>
      </c>
      <c r="J49" s="83" t="s">
        <v>44</v>
      </c>
      <c r="K49" s="83" t="s">
        <v>45</v>
      </c>
      <c r="L49" s="83" t="s">
        <v>46</v>
      </c>
      <c r="M49" s="83" t="s">
        <v>47</v>
      </c>
      <c r="N49" s="83" t="s">
        <v>0</v>
      </c>
    </row>
    <row r="50" spans="1:14" x14ac:dyDescent="0.2">
      <c r="A50" s="24" t="s">
        <v>8</v>
      </c>
      <c r="B50" s="87">
        <f>'Group 3 RIC'!B22</f>
        <v>11023</v>
      </c>
      <c r="C50" s="87">
        <f>'Group 3 RIC'!C22</f>
        <v>9196</v>
      </c>
      <c r="D50" s="87">
        <f>'Group 3 RIC'!D22</f>
        <v>10196</v>
      </c>
      <c r="E50" s="87">
        <f>'Group 3 RIC'!E22</f>
        <v>9738</v>
      </c>
      <c r="F50" s="87">
        <f>'Group 3 RIC'!F22</f>
        <v>10963</v>
      </c>
      <c r="G50" s="87">
        <f>'Group 3 RIC'!G22</f>
        <v>10512</v>
      </c>
      <c r="H50" s="87">
        <f>'Group 3 RIC'!H22</f>
        <v>9738</v>
      </c>
      <c r="I50" s="87">
        <f>'Group 3 RIC'!I22</f>
        <v>8624</v>
      </c>
      <c r="J50" s="87">
        <f>'Group 3 RIC'!J22</f>
        <v>8235</v>
      </c>
      <c r="K50" s="87">
        <f>'Group 3 RIC'!K22</f>
        <v>9157</v>
      </c>
      <c r="L50" s="87">
        <f>'Group 3 RIC'!L22</f>
        <v>7398</v>
      </c>
      <c r="M50" s="87">
        <f>'Group 3 RIC'!M22</f>
        <v>7265</v>
      </c>
      <c r="N50" s="87">
        <f t="shared" ref="N50:N55" si="10">SUM(B50:M50)</f>
        <v>112045</v>
      </c>
    </row>
    <row r="51" spans="1:14" x14ac:dyDescent="0.2">
      <c r="A51" s="24" t="s">
        <v>9</v>
      </c>
      <c r="B51" s="87">
        <f>'Group 3 RIC'!B23</f>
        <v>7941</v>
      </c>
      <c r="C51" s="87">
        <f>'Group 3 RIC'!C23</f>
        <v>7340</v>
      </c>
      <c r="D51" s="87">
        <f>'Group 3 RIC'!D23</f>
        <v>8391</v>
      </c>
      <c r="E51" s="87">
        <f>'Group 3 RIC'!E23</f>
        <v>7925</v>
      </c>
      <c r="F51" s="87">
        <f>'Group 3 RIC'!F23</f>
        <v>9101</v>
      </c>
      <c r="G51" s="87">
        <f>'Group 3 RIC'!G23</f>
        <v>9485</v>
      </c>
      <c r="H51" s="87">
        <f>'Group 3 RIC'!H23</f>
        <v>10031</v>
      </c>
      <c r="I51" s="87">
        <f>'Group 3 RIC'!I23</f>
        <v>8998</v>
      </c>
      <c r="J51" s="87">
        <f>'Group 3 RIC'!J23</f>
        <v>8848</v>
      </c>
      <c r="K51" s="87">
        <f>'Group 3 RIC'!K23</f>
        <v>10177</v>
      </c>
      <c r="L51" s="87">
        <f>'Group 3 RIC'!L23</f>
        <v>8270</v>
      </c>
      <c r="M51" s="87">
        <f>'Group 3 RIC'!M23</f>
        <v>9429</v>
      </c>
      <c r="N51" s="87">
        <f t="shared" si="10"/>
        <v>105936</v>
      </c>
    </row>
    <row r="52" spans="1:14" x14ac:dyDescent="0.2">
      <c r="A52" s="24" t="s">
        <v>49</v>
      </c>
      <c r="B52" s="87">
        <f>'Group 3 RIC'!B24</f>
        <v>11901</v>
      </c>
      <c r="C52" s="87">
        <f>'Group 3 RIC'!C24</f>
        <v>9880</v>
      </c>
      <c r="D52" s="87">
        <f>'Group 3 RIC'!D24</f>
        <v>11406</v>
      </c>
      <c r="E52" s="87">
        <f>'Group 3 RIC'!E24</f>
        <v>10544</v>
      </c>
      <c r="F52" s="87">
        <f>'Group 3 RIC'!F24</f>
        <v>12138</v>
      </c>
      <c r="G52" s="87">
        <f>'Group 3 RIC'!G24</f>
        <v>11436</v>
      </c>
      <c r="H52" s="87">
        <f>'Group 3 RIC'!H24</f>
        <v>11013</v>
      </c>
      <c r="I52" s="87">
        <f>'Group 3 RIC'!I24</f>
        <v>10077</v>
      </c>
      <c r="J52" s="87">
        <f>'Group 3 RIC'!J24</f>
        <v>9480</v>
      </c>
      <c r="K52" s="87">
        <f>'Group 3 RIC'!K24</f>
        <v>10243</v>
      </c>
      <c r="L52" s="87">
        <f>'Group 3 RIC'!L24</f>
        <v>8567</v>
      </c>
      <c r="M52" s="87">
        <f>'Group 3 RIC'!M24</f>
        <v>9415</v>
      </c>
      <c r="N52" s="87">
        <f t="shared" si="10"/>
        <v>126100</v>
      </c>
    </row>
    <row r="53" spans="1:14" x14ac:dyDescent="0.2">
      <c r="A53" s="24" t="s">
        <v>35</v>
      </c>
      <c r="B53" s="87">
        <f>'Group 3 RIC'!B25</f>
        <v>2787</v>
      </c>
      <c r="C53" s="87">
        <f>'Group 3 RIC'!C25</f>
        <v>2166</v>
      </c>
      <c r="D53" s="87">
        <f>'Group 3 RIC'!D25</f>
        <v>2522</v>
      </c>
      <c r="E53" s="87">
        <f>'Group 3 RIC'!E25</f>
        <v>2228</v>
      </c>
      <c r="F53" s="87">
        <f>'Group 3 RIC'!F25</f>
        <v>2599</v>
      </c>
      <c r="G53" s="87">
        <f>'Group 3 RIC'!G25</f>
        <v>2234</v>
      </c>
      <c r="H53" s="87">
        <f>'Group 3 RIC'!H25</f>
        <v>3051</v>
      </c>
      <c r="I53" s="87">
        <f>'Group 3 RIC'!I25</f>
        <v>2967</v>
      </c>
      <c r="J53" s="87">
        <f>'Group 3 RIC'!J25</f>
        <v>3085</v>
      </c>
      <c r="K53" s="87">
        <f>'Group 3 RIC'!K25</f>
        <v>3733</v>
      </c>
      <c r="L53" s="87">
        <f>'Group 3 RIC'!L25</f>
        <v>3280</v>
      </c>
      <c r="M53" s="87">
        <f>'Group 3 RIC'!M25</f>
        <v>3874</v>
      </c>
      <c r="N53" s="87">
        <f t="shared" si="10"/>
        <v>34526</v>
      </c>
    </row>
    <row r="54" spans="1:14" x14ac:dyDescent="0.2">
      <c r="A54" s="24" t="s">
        <v>1</v>
      </c>
      <c r="B54" s="87">
        <f>'Group 3 RIC'!B26</f>
        <v>3670</v>
      </c>
      <c r="C54" s="87">
        <f>'Group 3 RIC'!C26</f>
        <v>3219</v>
      </c>
      <c r="D54" s="87">
        <f>'Group 3 RIC'!D26</f>
        <v>3611</v>
      </c>
      <c r="E54" s="87">
        <f>'Group 3 RIC'!E26</f>
        <v>3032</v>
      </c>
      <c r="F54" s="87">
        <f>'Group 3 RIC'!F26</f>
        <v>3655</v>
      </c>
      <c r="G54" s="87">
        <f>'Group 3 RIC'!G26</f>
        <v>3420</v>
      </c>
      <c r="H54" s="87">
        <f>'Group 3 RIC'!H26</f>
        <v>3301</v>
      </c>
      <c r="I54" s="87">
        <f>'Group 3 RIC'!I26</f>
        <v>2801</v>
      </c>
      <c r="J54" s="87">
        <f>'Group 3 RIC'!J26</f>
        <v>2616</v>
      </c>
      <c r="K54" s="87">
        <f>'Group 3 RIC'!K26</f>
        <v>2836</v>
      </c>
      <c r="L54" s="87">
        <f>'Group 3 RIC'!L26</f>
        <v>2407</v>
      </c>
      <c r="M54" s="87">
        <f>'Group 3 RIC'!M26</f>
        <v>2538</v>
      </c>
      <c r="N54" s="87">
        <f t="shared" si="10"/>
        <v>37106</v>
      </c>
    </row>
    <row r="55" spans="1:14" x14ac:dyDescent="0.2">
      <c r="A55" s="24" t="s">
        <v>20</v>
      </c>
      <c r="B55" s="87">
        <f>'Group 3 RIC'!B27</f>
        <v>808</v>
      </c>
      <c r="C55" s="87">
        <f>'Group 3 RIC'!C27</f>
        <v>884</v>
      </c>
      <c r="D55" s="87">
        <f>'Group 3 RIC'!D27</f>
        <v>924</v>
      </c>
      <c r="E55" s="87">
        <f>'Group 3 RIC'!E27</f>
        <v>785</v>
      </c>
      <c r="F55" s="87">
        <f>'Group 3 RIC'!F27</f>
        <v>936</v>
      </c>
      <c r="G55" s="87">
        <f>'Group 3 RIC'!G27</f>
        <v>933</v>
      </c>
      <c r="H55" s="87">
        <f>'Group 3 RIC'!H27</f>
        <v>950</v>
      </c>
      <c r="I55" s="87">
        <f>'Group 3 RIC'!I27</f>
        <v>862</v>
      </c>
      <c r="J55" s="87">
        <f>'Group 3 RIC'!J27</f>
        <v>710</v>
      </c>
      <c r="K55" s="87">
        <f>'Group 3 RIC'!K27</f>
        <v>514</v>
      </c>
      <c r="L55" s="87">
        <f>'Group 3 RIC'!L27</f>
        <v>292</v>
      </c>
      <c r="M55" s="87">
        <f>'Group 3 RIC'!M27</f>
        <v>219</v>
      </c>
      <c r="N55" s="87">
        <f t="shared" si="10"/>
        <v>8817</v>
      </c>
    </row>
    <row r="56" spans="1:14" x14ac:dyDescent="0.2">
      <c r="A56" s="25" t="s">
        <v>11</v>
      </c>
      <c r="B56" s="87">
        <f t="shared" ref="B56:N56" si="11">SUM(B50:B55)</f>
        <v>38130</v>
      </c>
      <c r="C56" s="87">
        <f t="shared" si="11"/>
        <v>32685</v>
      </c>
      <c r="D56" s="87">
        <f t="shared" si="11"/>
        <v>37050</v>
      </c>
      <c r="E56" s="87">
        <f t="shared" si="11"/>
        <v>34252</v>
      </c>
      <c r="F56" s="87">
        <f t="shared" si="11"/>
        <v>39392</v>
      </c>
      <c r="G56" s="87">
        <f t="shared" si="11"/>
        <v>38020</v>
      </c>
      <c r="H56" s="87">
        <f t="shared" si="11"/>
        <v>38084</v>
      </c>
      <c r="I56" s="87">
        <f t="shared" si="11"/>
        <v>34329</v>
      </c>
      <c r="J56" s="87">
        <f t="shared" si="11"/>
        <v>32974</v>
      </c>
      <c r="K56" s="87">
        <f t="shared" si="11"/>
        <v>36660</v>
      </c>
      <c r="L56" s="87">
        <f t="shared" si="11"/>
        <v>30214</v>
      </c>
      <c r="M56" s="87">
        <f t="shared" si="11"/>
        <v>32740</v>
      </c>
      <c r="N56" s="87">
        <f t="shared" si="11"/>
        <v>424530</v>
      </c>
    </row>
    <row r="57" spans="1:14" ht="12.75" customHeight="1" x14ac:dyDescent="0.2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x14ac:dyDescent="0.2">
      <c r="A58" s="47" t="s">
        <v>30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</row>
    <row r="59" spans="1:14" x14ac:dyDescent="0.2">
      <c r="A59" s="23" t="s">
        <v>4</v>
      </c>
      <c r="B59" s="83" t="s">
        <v>36</v>
      </c>
      <c r="C59" s="83" t="s">
        <v>37</v>
      </c>
      <c r="D59" s="83" t="s">
        <v>38</v>
      </c>
      <c r="E59" s="83" t="s">
        <v>39</v>
      </c>
      <c r="F59" s="83" t="s">
        <v>40</v>
      </c>
      <c r="G59" s="83" t="s">
        <v>41</v>
      </c>
      <c r="H59" s="83" t="s">
        <v>42</v>
      </c>
      <c r="I59" s="83" t="s">
        <v>43</v>
      </c>
      <c r="J59" s="83" t="s">
        <v>44</v>
      </c>
      <c r="K59" s="83" t="s">
        <v>45</v>
      </c>
      <c r="L59" s="83" t="s">
        <v>46</v>
      </c>
      <c r="M59" s="83" t="s">
        <v>47</v>
      </c>
      <c r="N59" s="83" t="s">
        <v>0</v>
      </c>
    </row>
    <row r="60" spans="1:14" x14ac:dyDescent="0.2">
      <c r="A60" s="24" t="s">
        <v>8</v>
      </c>
      <c r="B60" s="85">
        <f>'Group 4 Wireless'!B58</f>
        <v>452775.61</v>
      </c>
      <c r="C60" s="85">
        <f>'Group 4 Wireless'!C58</f>
        <v>403651.20999999996</v>
      </c>
      <c r="D60" s="85">
        <f>'Group 4 Wireless'!D58</f>
        <v>442962</v>
      </c>
      <c r="E60" s="85">
        <f>'Group 4 Wireless'!E58</f>
        <v>425152</v>
      </c>
      <c r="F60" s="85">
        <f>'Group 4 Wireless'!F58</f>
        <v>450056.01</v>
      </c>
      <c r="G60" s="85">
        <f>'Group 4 Wireless'!G58</f>
        <v>459799.60000000003</v>
      </c>
      <c r="H60" s="85">
        <f>'Group 4 Wireless'!H58</f>
        <v>435325.62</v>
      </c>
      <c r="I60" s="85">
        <f>'Group 4 Wireless'!I58</f>
        <v>403587.6</v>
      </c>
      <c r="J60" s="85">
        <f>'Group 4 Wireless'!J58</f>
        <v>385455.2</v>
      </c>
      <c r="K60" s="85">
        <f>'Group 4 Wireless'!K58</f>
        <v>416896.82</v>
      </c>
      <c r="L60" s="85">
        <f>'Group 4 Wireless'!L58</f>
        <v>361615.62</v>
      </c>
      <c r="M60" s="85">
        <f>'Group 4 Wireless'!M58</f>
        <v>360574.41000000003</v>
      </c>
      <c r="N60" s="85">
        <f t="shared" ref="N60:N65" si="12">SUM(B60:M60)</f>
        <v>4997851.7000000011</v>
      </c>
    </row>
    <row r="61" spans="1:14" x14ac:dyDescent="0.2">
      <c r="A61" s="24" t="s">
        <v>9</v>
      </c>
      <c r="B61" s="85">
        <f>'Group 4 Wireless'!B59</f>
        <v>115470.16</v>
      </c>
      <c r="C61" s="85">
        <f>'Group 4 Wireless'!C59</f>
        <v>111453.16</v>
      </c>
      <c r="D61" s="85">
        <f>'Group 4 Wireless'!D59</f>
        <v>128991.98000000001</v>
      </c>
      <c r="E61" s="85">
        <f>'Group 4 Wireless'!E59</f>
        <v>113274.45999999999</v>
      </c>
      <c r="F61" s="85">
        <f>'Group 4 Wireless'!F59</f>
        <v>126560.20000000001</v>
      </c>
      <c r="G61" s="85">
        <f>'Group 4 Wireless'!G59</f>
        <v>119133.04000000001</v>
      </c>
      <c r="H61" s="85">
        <f>'Group 4 Wireless'!H59</f>
        <v>427917.88</v>
      </c>
      <c r="I61" s="85">
        <f>'Group 4 Wireless'!I59</f>
        <v>330730.92</v>
      </c>
      <c r="J61" s="85">
        <f>'Group 4 Wireless'!J59</f>
        <v>332752.94</v>
      </c>
      <c r="K61" s="85">
        <f>'Group 4 Wireless'!K59</f>
        <v>388743.42000000004</v>
      </c>
      <c r="L61" s="85">
        <f>'Group 4 Wireless'!L59</f>
        <v>323100.44</v>
      </c>
      <c r="M61" s="85">
        <f>'Group 4 Wireless'!M59</f>
        <v>373793.16</v>
      </c>
      <c r="N61" s="85">
        <f t="shared" si="12"/>
        <v>2891921.76</v>
      </c>
    </row>
    <row r="62" spans="1:14" x14ac:dyDescent="0.2">
      <c r="A62" s="24" t="s">
        <v>49</v>
      </c>
      <c r="B62" s="85">
        <f>'Group 4 Wireless'!B60</f>
        <v>1030124.98</v>
      </c>
      <c r="C62" s="85">
        <f>'Group 4 Wireless'!C60</f>
        <v>940554.05999999982</v>
      </c>
      <c r="D62" s="85">
        <f>'Group 4 Wireless'!D60</f>
        <v>1068415.8600000001</v>
      </c>
      <c r="E62" s="85">
        <f>'Group 4 Wireless'!E60</f>
        <v>973079.14999999991</v>
      </c>
      <c r="F62" s="85">
        <f>'Group 4 Wireless'!F60</f>
        <v>1120079.2000000002</v>
      </c>
      <c r="G62" s="85">
        <f>'Group 4 Wireless'!G60</f>
        <v>1035732.06</v>
      </c>
      <c r="H62" s="85">
        <f>'Group 4 Wireless'!H60</f>
        <v>1032208.3300000001</v>
      </c>
      <c r="I62" s="85">
        <f>'Group 4 Wireless'!I60</f>
        <v>975259.3</v>
      </c>
      <c r="J62" s="85">
        <f>'Group 4 Wireless'!J60</f>
        <v>958288.8</v>
      </c>
      <c r="K62" s="85">
        <f>'Group 4 Wireless'!K60</f>
        <v>1044240.31</v>
      </c>
      <c r="L62" s="85">
        <f>'Group 4 Wireless'!L60</f>
        <v>889969.21</v>
      </c>
      <c r="M62" s="85">
        <f>'Group 4 Wireless'!M60</f>
        <v>954149.72</v>
      </c>
      <c r="N62" s="85">
        <f t="shared" si="12"/>
        <v>12022100.980000002</v>
      </c>
    </row>
    <row r="63" spans="1:14" x14ac:dyDescent="0.2">
      <c r="A63" s="24" t="s">
        <v>35</v>
      </c>
      <c r="B63" s="85">
        <f>'Group 4 Wireless'!B61</f>
        <v>77750.040000000008</v>
      </c>
      <c r="C63" s="85">
        <f>'Group 4 Wireless'!C61</f>
        <v>75622.12</v>
      </c>
      <c r="D63" s="85">
        <f>'Group 4 Wireless'!D61</f>
        <v>93473.33</v>
      </c>
      <c r="E63" s="85">
        <f>'Group 4 Wireless'!E61</f>
        <v>84786.36</v>
      </c>
      <c r="F63" s="85">
        <f>'Group 4 Wireless'!F61</f>
        <v>86307</v>
      </c>
      <c r="G63" s="85">
        <f>'Group 4 Wireless'!G61</f>
        <v>89044.25</v>
      </c>
      <c r="H63" s="85">
        <f>'Group 4 Wireless'!H61</f>
        <v>142731.34</v>
      </c>
      <c r="I63" s="85">
        <f>'Group 4 Wireless'!I61</f>
        <v>131834.1</v>
      </c>
      <c r="J63" s="85">
        <f>'Group 4 Wireless'!J61</f>
        <v>129194.09</v>
      </c>
      <c r="K63" s="85">
        <f>'Group 4 Wireless'!K61</f>
        <v>157020.32999999999</v>
      </c>
      <c r="L63" s="85">
        <f>'Group 4 Wireless'!L61</f>
        <v>127057.81999999999</v>
      </c>
      <c r="M63" s="85">
        <f>'Group 4 Wireless'!M61</f>
        <v>149734</v>
      </c>
      <c r="N63" s="85">
        <f t="shared" si="12"/>
        <v>1344554.78</v>
      </c>
    </row>
    <row r="64" spans="1:14" x14ac:dyDescent="0.2">
      <c r="A64" s="24" t="s">
        <v>1</v>
      </c>
      <c r="B64" s="85">
        <f>'Group 4 Wireless'!B62</f>
        <v>354619.65</v>
      </c>
      <c r="C64" s="85">
        <f>'Group 4 Wireless'!C62</f>
        <v>322631.14</v>
      </c>
      <c r="D64" s="85">
        <f>'Group 4 Wireless'!D62</f>
        <v>355525.74</v>
      </c>
      <c r="E64" s="85">
        <f>'Group 4 Wireless'!E62</f>
        <v>329251.79000000004</v>
      </c>
      <c r="F64" s="85">
        <f>'Group 4 Wireless'!F62</f>
        <v>374467.12</v>
      </c>
      <c r="G64" s="85">
        <f>'Group 4 Wireless'!G62</f>
        <v>384578.75</v>
      </c>
      <c r="H64" s="85">
        <f>'Group 4 Wireless'!H62</f>
        <v>405135.70999999996</v>
      </c>
      <c r="I64" s="85">
        <f>'Group 4 Wireless'!I62</f>
        <v>380082.74</v>
      </c>
      <c r="J64" s="85">
        <f>'Group 4 Wireless'!J62</f>
        <v>350758.76</v>
      </c>
      <c r="K64" s="85">
        <f>'Group 4 Wireless'!K62</f>
        <v>408555.06</v>
      </c>
      <c r="L64" s="85">
        <f>'Group 4 Wireless'!L62</f>
        <v>338038.85</v>
      </c>
      <c r="M64" s="85">
        <f>'Group 4 Wireless'!M62</f>
        <v>378867.02</v>
      </c>
      <c r="N64" s="85">
        <f t="shared" si="12"/>
        <v>4382512.33</v>
      </c>
    </row>
    <row r="65" spans="1:14" x14ac:dyDescent="0.2">
      <c r="A65" s="24" t="s">
        <v>20</v>
      </c>
      <c r="B65" s="85">
        <f>'Group 4 Wireless'!B63</f>
        <v>19056.96</v>
      </c>
      <c r="C65" s="85">
        <f>'Group 4 Wireless'!C63</f>
        <v>22394.84</v>
      </c>
      <c r="D65" s="85">
        <f>'Group 4 Wireless'!D63</f>
        <v>20400.120000000003</v>
      </c>
      <c r="E65" s="85">
        <f>'Group 4 Wireless'!E63</f>
        <v>18480.32</v>
      </c>
      <c r="F65" s="85">
        <f>'Group 4 Wireless'!F63</f>
        <v>21717.800000000003</v>
      </c>
      <c r="G65" s="85">
        <f>'Group 4 Wireless'!G63</f>
        <v>23841.48</v>
      </c>
      <c r="H65" s="85">
        <f>'Group 4 Wireless'!H63</f>
        <v>16885.439999999999</v>
      </c>
      <c r="I65" s="85">
        <f>'Group 4 Wireless'!I63</f>
        <v>22123.919999999998</v>
      </c>
      <c r="J65" s="85">
        <f>'Group 4 Wireless'!J63</f>
        <v>22192.559999999998</v>
      </c>
      <c r="K65" s="85">
        <f>'Group 4 Wireless'!K63</f>
        <v>15634.32</v>
      </c>
      <c r="L65" s="85">
        <f>'Group 4 Wireless'!L63</f>
        <v>13028.6</v>
      </c>
      <c r="M65" s="85">
        <f>'Group 4 Wireless'!M63</f>
        <v>11731.2</v>
      </c>
      <c r="N65" s="85">
        <f t="shared" si="12"/>
        <v>227487.56000000003</v>
      </c>
    </row>
    <row r="66" spans="1:14" x14ac:dyDescent="0.2">
      <c r="A66" s="25" t="s">
        <v>5</v>
      </c>
      <c r="B66" s="85">
        <f t="shared" ref="B66:N66" si="13">SUM(B60:B65)</f>
        <v>2049797.4</v>
      </c>
      <c r="C66" s="85">
        <f t="shared" si="13"/>
        <v>1876306.53</v>
      </c>
      <c r="D66" s="85">
        <f t="shared" si="13"/>
        <v>2109769.0300000003</v>
      </c>
      <c r="E66" s="85">
        <f t="shared" si="13"/>
        <v>1944024.08</v>
      </c>
      <c r="F66" s="85">
        <f t="shared" si="13"/>
        <v>2179187.33</v>
      </c>
      <c r="G66" s="85">
        <f t="shared" si="13"/>
        <v>2112129.1800000002</v>
      </c>
      <c r="H66" s="85">
        <f t="shared" si="13"/>
        <v>2460204.3199999998</v>
      </c>
      <c r="I66" s="85">
        <f t="shared" si="13"/>
        <v>2243618.58</v>
      </c>
      <c r="J66" s="85">
        <f t="shared" si="13"/>
        <v>2178642.35</v>
      </c>
      <c r="K66" s="85">
        <f t="shared" si="13"/>
        <v>2431090.2599999998</v>
      </c>
      <c r="L66" s="85">
        <f t="shared" si="13"/>
        <v>2052810.54</v>
      </c>
      <c r="M66" s="85">
        <f t="shared" si="13"/>
        <v>2228849.5100000002</v>
      </c>
      <c r="N66" s="85">
        <f t="shared" si="13"/>
        <v>25866429.110000003</v>
      </c>
    </row>
    <row r="67" spans="1:14" x14ac:dyDescent="0.2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</row>
    <row r="68" spans="1:14" x14ac:dyDescent="0.2">
      <c r="A68" s="26" t="s">
        <v>27</v>
      </c>
      <c r="B68" s="83" t="s">
        <v>36</v>
      </c>
      <c r="C68" s="83" t="s">
        <v>37</v>
      </c>
      <c r="D68" s="83" t="s">
        <v>38</v>
      </c>
      <c r="E68" s="83" t="s">
        <v>39</v>
      </c>
      <c r="F68" s="83" t="s">
        <v>40</v>
      </c>
      <c r="G68" s="83" t="s">
        <v>41</v>
      </c>
      <c r="H68" s="83" t="s">
        <v>42</v>
      </c>
      <c r="I68" s="83" t="s">
        <v>43</v>
      </c>
      <c r="J68" s="83" t="s">
        <v>44</v>
      </c>
      <c r="K68" s="83" t="s">
        <v>45</v>
      </c>
      <c r="L68" s="83" t="s">
        <v>46</v>
      </c>
      <c r="M68" s="83" t="s">
        <v>47</v>
      </c>
      <c r="N68" s="83" t="s">
        <v>0</v>
      </c>
    </row>
    <row r="69" spans="1:14" x14ac:dyDescent="0.2">
      <c r="A69" s="24" t="s">
        <v>8</v>
      </c>
      <c r="B69" s="87">
        <f>'Group 4 Wireless'!B67</f>
        <v>2984</v>
      </c>
      <c r="C69" s="87">
        <f>'Group 4 Wireless'!C67</f>
        <v>2680</v>
      </c>
      <c r="D69" s="87">
        <f>'Group 4 Wireless'!D67</f>
        <v>2921</v>
      </c>
      <c r="E69" s="87">
        <f>'Group 4 Wireless'!E67</f>
        <v>2820</v>
      </c>
      <c r="F69" s="87">
        <f>'Group 4 Wireless'!F67</f>
        <v>2982</v>
      </c>
      <c r="G69" s="87">
        <f>'Group 4 Wireless'!G67</f>
        <v>3049</v>
      </c>
      <c r="H69" s="87">
        <f>'Group 4 Wireless'!H67</f>
        <v>2868</v>
      </c>
      <c r="I69" s="87">
        <f>'Group 4 Wireless'!I67</f>
        <v>2671</v>
      </c>
      <c r="J69" s="87">
        <f>'Group 4 Wireless'!J67</f>
        <v>2566</v>
      </c>
      <c r="K69" s="87">
        <f>'Group 4 Wireless'!K67</f>
        <v>2757</v>
      </c>
      <c r="L69" s="87">
        <f>'Group 4 Wireless'!L67</f>
        <v>2388</v>
      </c>
      <c r="M69" s="87">
        <f>'Group 4 Wireless'!M67</f>
        <v>2389</v>
      </c>
      <c r="N69" s="87">
        <f t="shared" ref="N69:N74" si="14">SUM(B69:M69)</f>
        <v>33075</v>
      </c>
    </row>
    <row r="70" spans="1:14" x14ac:dyDescent="0.2">
      <c r="A70" s="24" t="s">
        <v>9</v>
      </c>
      <c r="B70" s="87">
        <f>'Group 4 Wireless'!B68</f>
        <v>1095</v>
      </c>
      <c r="C70" s="87">
        <f>'Group 4 Wireless'!C68</f>
        <v>1068</v>
      </c>
      <c r="D70" s="87">
        <f>'Group 4 Wireless'!D68</f>
        <v>1246</v>
      </c>
      <c r="E70" s="87">
        <f>'Group 4 Wireless'!E68</f>
        <v>1081</v>
      </c>
      <c r="F70" s="87">
        <f>'Group 4 Wireless'!F68</f>
        <v>1208</v>
      </c>
      <c r="G70" s="87">
        <f>'Group 4 Wireless'!G68</f>
        <v>1148</v>
      </c>
      <c r="H70" s="87">
        <f>'Group 4 Wireless'!H68</f>
        <v>3035</v>
      </c>
      <c r="I70" s="87">
        <f>'Group 4 Wireless'!I68</f>
        <v>2449</v>
      </c>
      <c r="J70" s="87">
        <f>'Group 4 Wireless'!J68</f>
        <v>2471</v>
      </c>
      <c r="K70" s="87">
        <f>'Group 4 Wireless'!K68</f>
        <v>2850</v>
      </c>
      <c r="L70" s="87">
        <f>'Group 4 Wireless'!L68</f>
        <v>2391</v>
      </c>
      <c r="M70" s="87">
        <f>'Group 4 Wireless'!M68</f>
        <v>2753</v>
      </c>
      <c r="N70" s="87">
        <f t="shared" si="14"/>
        <v>22795</v>
      </c>
    </row>
    <row r="71" spans="1:14" x14ac:dyDescent="0.2">
      <c r="A71" s="24" t="s">
        <v>49</v>
      </c>
      <c r="B71" s="87">
        <f>'Group 4 Wireless'!B69</f>
        <v>6279</v>
      </c>
      <c r="C71" s="87">
        <f>'Group 4 Wireless'!C69</f>
        <v>5755</v>
      </c>
      <c r="D71" s="87">
        <f>'Group 4 Wireless'!D69</f>
        <v>6562</v>
      </c>
      <c r="E71" s="87">
        <f>'Group 4 Wireless'!E69</f>
        <v>5969</v>
      </c>
      <c r="F71" s="87">
        <f>'Group 4 Wireless'!F69</f>
        <v>6803</v>
      </c>
      <c r="G71" s="87">
        <f>'Group 4 Wireless'!G69</f>
        <v>6309</v>
      </c>
      <c r="H71" s="87">
        <f>'Group 4 Wireless'!H69</f>
        <v>6268</v>
      </c>
      <c r="I71" s="87">
        <f>'Group 4 Wireless'!I69</f>
        <v>5931</v>
      </c>
      <c r="J71" s="87">
        <f>'Group 4 Wireless'!J69</f>
        <v>5794</v>
      </c>
      <c r="K71" s="87">
        <f>'Group 4 Wireless'!K69</f>
        <v>6317</v>
      </c>
      <c r="L71" s="87">
        <f>'Group 4 Wireless'!L69</f>
        <v>5333</v>
      </c>
      <c r="M71" s="87">
        <f>'Group 4 Wireless'!M69</f>
        <v>5784</v>
      </c>
      <c r="N71" s="87">
        <f t="shared" si="14"/>
        <v>73104</v>
      </c>
    </row>
    <row r="72" spans="1:14" x14ac:dyDescent="0.2">
      <c r="A72" s="24" t="s">
        <v>35</v>
      </c>
      <c r="B72" s="87">
        <f>'Group 4 Wireless'!B70</f>
        <v>330</v>
      </c>
      <c r="C72" s="87">
        <f>'Group 4 Wireless'!C70</f>
        <v>313</v>
      </c>
      <c r="D72" s="87">
        <f>'Group 4 Wireless'!D70</f>
        <v>396</v>
      </c>
      <c r="E72" s="87">
        <f>'Group 4 Wireless'!E70</f>
        <v>354</v>
      </c>
      <c r="F72" s="87">
        <f>'Group 4 Wireless'!F70</f>
        <v>365</v>
      </c>
      <c r="G72" s="87">
        <f>'Group 4 Wireless'!G70</f>
        <v>371</v>
      </c>
      <c r="H72" s="87">
        <f>'Group 4 Wireless'!H70</f>
        <v>1129</v>
      </c>
      <c r="I72" s="87">
        <f>'Group 4 Wireless'!I70</f>
        <v>1088</v>
      </c>
      <c r="J72" s="87">
        <f>'Group 4 Wireless'!J70</f>
        <v>1100</v>
      </c>
      <c r="K72" s="87">
        <f>'Group 4 Wireless'!K70</f>
        <v>1353</v>
      </c>
      <c r="L72" s="87">
        <f>'Group 4 Wireless'!L70</f>
        <v>1149</v>
      </c>
      <c r="M72" s="87">
        <f>'Group 4 Wireless'!M70</f>
        <v>1376</v>
      </c>
      <c r="N72" s="87">
        <f t="shared" si="14"/>
        <v>9324</v>
      </c>
    </row>
    <row r="73" spans="1:14" x14ac:dyDescent="0.2">
      <c r="A73" s="24" t="s">
        <v>1</v>
      </c>
      <c r="B73" s="87">
        <f>'Group 4 Wireless'!B71</f>
        <v>1351</v>
      </c>
      <c r="C73" s="87">
        <f>'Group 4 Wireless'!C71</f>
        <v>1226</v>
      </c>
      <c r="D73" s="87">
        <f>'Group 4 Wireless'!D71</f>
        <v>1352</v>
      </c>
      <c r="E73" s="87">
        <f>'Group 4 Wireless'!E71</f>
        <v>1234</v>
      </c>
      <c r="F73" s="87">
        <f>'Group 4 Wireless'!F71</f>
        <v>1451</v>
      </c>
      <c r="G73" s="87">
        <f>'Group 4 Wireless'!G71</f>
        <v>1459</v>
      </c>
      <c r="H73" s="87">
        <f>'Group 4 Wireless'!H71</f>
        <v>1538</v>
      </c>
      <c r="I73" s="87">
        <f>'Group 4 Wireless'!I71</f>
        <v>1480</v>
      </c>
      <c r="J73" s="87">
        <f>'Group 4 Wireless'!J71</f>
        <v>1378</v>
      </c>
      <c r="K73" s="87">
        <f>'Group 4 Wireless'!K71</f>
        <v>1573</v>
      </c>
      <c r="L73" s="87">
        <f>'Group 4 Wireless'!L71</f>
        <v>1322</v>
      </c>
      <c r="M73" s="87">
        <f>'Group 4 Wireless'!M71</f>
        <v>1476</v>
      </c>
      <c r="N73" s="87">
        <f t="shared" si="14"/>
        <v>16840</v>
      </c>
    </row>
    <row r="74" spans="1:14" x14ac:dyDescent="0.2">
      <c r="A74" s="24" t="s">
        <v>20</v>
      </c>
      <c r="B74" s="87">
        <f>'Group 4 Wireless'!B72</f>
        <v>184</v>
      </c>
      <c r="C74" s="87">
        <f>'Group 4 Wireless'!C72</f>
        <v>213</v>
      </c>
      <c r="D74" s="87">
        <f>'Group 4 Wireless'!D72</f>
        <v>192</v>
      </c>
      <c r="E74" s="87">
        <f>'Group 4 Wireless'!E72</f>
        <v>182</v>
      </c>
      <c r="F74" s="87">
        <f>'Group 4 Wireless'!F72</f>
        <v>207</v>
      </c>
      <c r="G74" s="87">
        <f>'Group 4 Wireless'!G72</f>
        <v>227</v>
      </c>
      <c r="H74" s="87">
        <f>'Group 4 Wireless'!H72</f>
        <v>160</v>
      </c>
      <c r="I74" s="87">
        <f>'Group 4 Wireless'!I72</f>
        <v>207</v>
      </c>
      <c r="J74" s="87">
        <f>'Group 4 Wireless'!J72</f>
        <v>211</v>
      </c>
      <c r="K74" s="87">
        <f>'Group 4 Wireless'!K72</f>
        <v>141</v>
      </c>
      <c r="L74" s="87">
        <f>'Group 4 Wireless'!L72</f>
        <v>129</v>
      </c>
      <c r="M74" s="87">
        <f>'Group 4 Wireless'!M72</f>
        <v>115</v>
      </c>
      <c r="N74" s="87">
        <f t="shared" si="14"/>
        <v>2168</v>
      </c>
    </row>
    <row r="75" spans="1:14" x14ac:dyDescent="0.2">
      <c r="A75" s="25" t="s">
        <v>11</v>
      </c>
      <c r="B75" s="87">
        <f t="shared" ref="B75:N75" si="15">SUM(B69:B74)</f>
        <v>12223</v>
      </c>
      <c r="C75" s="87">
        <f t="shared" si="15"/>
        <v>11255</v>
      </c>
      <c r="D75" s="87">
        <f t="shared" si="15"/>
        <v>12669</v>
      </c>
      <c r="E75" s="87">
        <f t="shared" si="15"/>
        <v>11640</v>
      </c>
      <c r="F75" s="87">
        <f t="shared" si="15"/>
        <v>13016</v>
      </c>
      <c r="G75" s="87">
        <f t="shared" si="15"/>
        <v>12563</v>
      </c>
      <c r="H75" s="87">
        <f t="shared" si="15"/>
        <v>14998</v>
      </c>
      <c r="I75" s="87">
        <f t="shared" si="15"/>
        <v>13826</v>
      </c>
      <c r="J75" s="87">
        <f t="shared" si="15"/>
        <v>13520</v>
      </c>
      <c r="K75" s="87">
        <f t="shared" si="15"/>
        <v>14991</v>
      </c>
      <c r="L75" s="87">
        <f t="shared" si="15"/>
        <v>12712</v>
      </c>
      <c r="M75" s="87">
        <f t="shared" si="15"/>
        <v>13893</v>
      </c>
      <c r="N75" s="87">
        <f t="shared" si="15"/>
        <v>157306</v>
      </c>
    </row>
    <row r="76" spans="1:14" x14ac:dyDescent="0.2">
      <c r="A76" s="48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50"/>
    </row>
    <row r="77" spans="1:14" ht="11.25" customHeight="1" x14ac:dyDescent="0.2">
      <c r="A77" s="51" t="s">
        <v>26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3"/>
    </row>
    <row r="78" spans="1:14" s="84" customFormat="1" x14ac:dyDescent="0.2">
      <c r="A78" s="27" t="s">
        <v>4</v>
      </c>
      <c r="B78" s="83" t="s">
        <v>36</v>
      </c>
      <c r="C78" s="83" t="s">
        <v>37</v>
      </c>
      <c r="D78" s="83" t="s">
        <v>38</v>
      </c>
      <c r="E78" s="83" t="s">
        <v>39</v>
      </c>
      <c r="F78" s="83" t="s">
        <v>40</v>
      </c>
      <c r="G78" s="83" t="s">
        <v>41</v>
      </c>
      <c r="H78" s="83" t="s">
        <v>42</v>
      </c>
      <c r="I78" s="83" t="s">
        <v>43</v>
      </c>
      <c r="J78" s="83" t="s">
        <v>44</v>
      </c>
      <c r="K78" s="83" t="s">
        <v>45</v>
      </c>
      <c r="L78" s="83" t="s">
        <v>46</v>
      </c>
      <c r="M78" s="83" t="s">
        <v>47</v>
      </c>
      <c r="N78" s="83" t="s">
        <v>0</v>
      </c>
    </row>
    <row r="79" spans="1:14" x14ac:dyDescent="0.2">
      <c r="A79" s="28" t="s">
        <v>8</v>
      </c>
      <c r="B79" s="29">
        <f>'Group 6 Remotes'!B3</f>
        <v>125060</v>
      </c>
      <c r="C79" s="29">
        <f>'Group 6 Remotes'!C3</f>
        <v>103090</v>
      </c>
      <c r="D79" s="29">
        <f>'Group 6 Remotes'!D3</f>
        <v>115570</v>
      </c>
      <c r="E79" s="29">
        <f>'Group 6 Remotes'!E3</f>
        <v>115570</v>
      </c>
      <c r="F79" s="29">
        <f>'Group 6 Remotes'!F3</f>
        <v>132600</v>
      </c>
      <c r="G79" s="29">
        <f>'Group 6 Remotes'!G3</f>
        <v>124280</v>
      </c>
      <c r="H79" s="29">
        <f>'Group 6 Remotes'!H3</f>
        <v>116350</v>
      </c>
      <c r="I79" s="29">
        <f>'Group 6 Remotes'!I3</f>
        <v>102960</v>
      </c>
      <c r="J79" s="29">
        <f>'Group 6 Remotes'!J3</f>
        <v>94250</v>
      </c>
      <c r="K79" s="29">
        <f>'Group 6 Remotes'!K3</f>
        <v>103870</v>
      </c>
      <c r="L79" s="29">
        <f>'Group 6 Remotes'!L3</f>
        <v>89440</v>
      </c>
      <c r="M79" s="29">
        <f>'Group 6 Remotes'!M3</f>
        <v>88400</v>
      </c>
      <c r="N79" s="30">
        <f t="shared" ref="N79:N84" si="16">SUM(B79:M79)</f>
        <v>1311440</v>
      </c>
    </row>
    <row r="80" spans="1:14" x14ac:dyDescent="0.2">
      <c r="A80" s="28" t="s">
        <v>9</v>
      </c>
      <c r="B80" s="29">
        <f>'Group 6 Remotes'!B4</f>
        <v>75088</v>
      </c>
      <c r="C80" s="29">
        <f>'Group 6 Remotes'!C4</f>
        <v>60169.2</v>
      </c>
      <c r="D80" s="29">
        <f>'Group 6 Remotes'!D4</f>
        <v>74198.8</v>
      </c>
      <c r="E80" s="29">
        <f>'Group 6 Remotes'!E4</f>
        <v>63330.8</v>
      </c>
      <c r="F80" s="29">
        <f>'Group 6 Remotes'!F4</f>
        <v>70148</v>
      </c>
      <c r="G80" s="29">
        <f>'Group 6 Remotes'!G4</f>
        <v>66492.399999999994</v>
      </c>
      <c r="H80" s="29">
        <f>'Group 6 Remotes'!H4</f>
        <v>74989.2</v>
      </c>
      <c r="I80" s="29">
        <f>'Group 6 Remotes'!I4</f>
        <v>70246.8</v>
      </c>
      <c r="J80" s="29">
        <f>'Group 6 Remotes'!J4</f>
        <v>70642</v>
      </c>
      <c r="K80" s="29">
        <f>'Group 6 Remotes'!K4</f>
        <v>84572.800000000003</v>
      </c>
      <c r="L80" s="29">
        <f>'Group 6 Remotes'!L4</f>
        <v>74791.600000000006</v>
      </c>
      <c r="M80" s="29">
        <f>'Group 6 Remotes'!M4</f>
        <v>78052</v>
      </c>
      <c r="N80" s="30">
        <f t="shared" si="16"/>
        <v>862721.6</v>
      </c>
    </row>
    <row r="81" spans="1:15" x14ac:dyDescent="0.2">
      <c r="A81" s="24" t="s">
        <v>49</v>
      </c>
      <c r="B81" s="29">
        <f>'Group 6 Remotes'!B5</f>
        <v>228800</v>
      </c>
      <c r="C81" s="29">
        <f>'Group 6 Remotes'!C5</f>
        <v>197704</v>
      </c>
      <c r="D81" s="29">
        <f>'Group 6 Remotes'!D5</f>
        <v>224536</v>
      </c>
      <c r="E81" s="29">
        <f>'Group 6 Remotes'!E5</f>
        <v>211120</v>
      </c>
      <c r="F81" s="29">
        <f>'Group 6 Remotes'!F5</f>
        <v>240968</v>
      </c>
      <c r="G81" s="29">
        <f>'Group 6 Remotes'!G5</f>
        <v>229632</v>
      </c>
      <c r="H81" s="29">
        <f>'Group 6 Remotes'!H5</f>
        <v>216216</v>
      </c>
      <c r="I81" s="29">
        <f>'Group 6 Remotes'!I5</f>
        <v>202072</v>
      </c>
      <c r="J81" s="29">
        <f>'Group 6 Remotes'!J5</f>
        <v>187720</v>
      </c>
      <c r="K81" s="29">
        <f>'Group 6 Remotes'!K5</f>
        <v>214864</v>
      </c>
      <c r="L81" s="29">
        <f>'Group 6 Remotes'!L5</f>
        <v>184496</v>
      </c>
      <c r="M81" s="29">
        <f>'Group 6 Remotes'!M5</f>
        <v>199160</v>
      </c>
      <c r="N81" s="30">
        <f t="shared" si="16"/>
        <v>2537288</v>
      </c>
    </row>
    <row r="82" spans="1:15" x14ac:dyDescent="0.2">
      <c r="A82" s="24" t="s">
        <v>35</v>
      </c>
      <c r="B82" s="29">
        <f>'Group 6 Remotes'!B6</f>
        <v>42588</v>
      </c>
      <c r="C82" s="29">
        <f>'Group 6 Remotes'!C6</f>
        <v>41059.199999999997</v>
      </c>
      <c r="D82" s="29">
        <f>'Group 6 Remotes'!D6</f>
        <v>42369.599999999999</v>
      </c>
      <c r="E82" s="29">
        <f>'Group 6 Remotes'!E6</f>
        <v>39748.800000000003</v>
      </c>
      <c r="F82" s="29">
        <f>'Group 6 Remotes'!F6</f>
        <v>56565.599999999999</v>
      </c>
      <c r="G82" s="29">
        <f>'Group 6 Remotes'!G6</f>
        <v>46300.800000000003</v>
      </c>
      <c r="H82" s="29">
        <f>'Group 6 Remotes'!H6</f>
        <v>58022.64</v>
      </c>
      <c r="I82" s="29">
        <f>'Group 6 Remotes'!I6</f>
        <v>52967.199999999997</v>
      </c>
      <c r="J82" s="29">
        <f>'Group 6 Remotes'!J6</f>
        <v>48395.360000000001</v>
      </c>
      <c r="K82" s="29">
        <f>'Group 6 Remotes'!K6</f>
        <v>57834.400000000001</v>
      </c>
      <c r="L82" s="29">
        <f>'Group 6 Remotes'!L6</f>
        <v>47882.64</v>
      </c>
      <c r="M82" s="29">
        <f>'Group 6 Remotes'!M6</f>
        <v>56044.56</v>
      </c>
      <c r="N82" s="30">
        <f t="shared" si="16"/>
        <v>589778.80000000005</v>
      </c>
    </row>
    <row r="83" spans="1:15" x14ac:dyDescent="0.2">
      <c r="A83" s="24" t="s">
        <v>1</v>
      </c>
      <c r="B83" s="29">
        <f>'Group 6 Remotes'!B7</f>
        <v>156575.12</v>
      </c>
      <c r="C83" s="29">
        <f>'Group 6 Remotes'!C7</f>
        <v>133412.24</v>
      </c>
      <c r="D83" s="29">
        <f>'Group 6 Remotes'!D7</f>
        <v>146424.72</v>
      </c>
      <c r="E83" s="29">
        <f>'Group 6 Remotes'!E7</f>
        <v>143403.51999999999</v>
      </c>
      <c r="F83" s="29">
        <f>'Group 6 Remotes'!F7</f>
        <v>162351.28</v>
      </c>
      <c r="G83" s="29">
        <f>'Group 6 Remotes'!G7</f>
        <v>157636.96</v>
      </c>
      <c r="H83" s="29">
        <f>'Group 6 Remotes'!H7</f>
        <v>173245.28</v>
      </c>
      <c r="I83" s="29">
        <f>'Group 6 Remotes'!I7</f>
        <v>171710.24</v>
      </c>
      <c r="J83" s="29">
        <f>'Group 6 Remotes'!J7</f>
        <v>165644.96</v>
      </c>
      <c r="K83" s="29">
        <f>'Group 6 Remotes'!K7</f>
        <v>193607.44</v>
      </c>
      <c r="L83" s="29">
        <f>'Group 6 Remotes'!L7</f>
        <v>174369.52</v>
      </c>
      <c r="M83" s="29">
        <f>'Group 6 Remotes'!M7</f>
        <v>194560.08</v>
      </c>
      <c r="N83" s="30">
        <f t="shared" si="16"/>
        <v>1972941.3599999999</v>
      </c>
    </row>
    <row r="84" spans="1:15" x14ac:dyDescent="0.2">
      <c r="A84" s="24" t="s">
        <v>20</v>
      </c>
      <c r="B84" s="29">
        <f>'Group 6 Remotes'!B8</f>
        <v>11625.12</v>
      </c>
      <c r="C84" s="29">
        <f>'Group 6 Remotes'!C8</f>
        <v>10189.92</v>
      </c>
      <c r="D84" s="29">
        <f>'Group 6 Remotes'!D8</f>
        <v>13560.64</v>
      </c>
      <c r="E84" s="29">
        <f>'Group 6 Remotes'!E8</f>
        <v>10118.16</v>
      </c>
      <c r="F84" s="29">
        <f>'Group 6 Remotes'!F8</f>
        <v>12629.76</v>
      </c>
      <c r="G84" s="29">
        <f>'Group 6 Remotes'!G8</f>
        <v>13706.16</v>
      </c>
      <c r="H84" s="29">
        <f>'Group 6 Remotes'!H8</f>
        <v>13921.44</v>
      </c>
      <c r="I84" s="29">
        <f>'Group 6 Remotes'!I8</f>
        <v>12773.28</v>
      </c>
      <c r="J84" s="29">
        <f>'Group 6 Remotes'!J8</f>
        <v>9974.64</v>
      </c>
      <c r="K84" s="29">
        <f>'Group 6 Remotes'!K8</f>
        <v>7391.28</v>
      </c>
      <c r="L84" s="29">
        <f>'Group 6 Remotes'!L8</f>
        <v>4233.84</v>
      </c>
      <c r="M84" s="29">
        <f>'Group 6 Remotes'!M8</f>
        <v>4018.56</v>
      </c>
      <c r="N84" s="30">
        <f t="shared" si="16"/>
        <v>124142.79999999999</v>
      </c>
      <c r="O84" s="86"/>
    </row>
    <row r="85" spans="1:15" x14ac:dyDescent="0.2">
      <c r="A85" s="25" t="s">
        <v>5</v>
      </c>
      <c r="B85" s="30">
        <f t="shared" ref="B85:N85" si="17">SUM(B79:B84)</f>
        <v>639736.24</v>
      </c>
      <c r="C85" s="31">
        <f t="shared" si="17"/>
        <v>545624.56000000006</v>
      </c>
      <c r="D85" s="31">
        <f t="shared" si="17"/>
        <v>616659.76</v>
      </c>
      <c r="E85" s="31">
        <f t="shared" si="17"/>
        <v>583291.28</v>
      </c>
      <c r="F85" s="31">
        <f t="shared" si="17"/>
        <v>675262.64</v>
      </c>
      <c r="G85" s="31">
        <f t="shared" si="17"/>
        <v>638048.32000000007</v>
      </c>
      <c r="H85" s="31">
        <f t="shared" si="17"/>
        <v>652744.55999999994</v>
      </c>
      <c r="I85" s="31">
        <f t="shared" si="17"/>
        <v>612729.52</v>
      </c>
      <c r="J85" s="31">
        <f t="shared" si="17"/>
        <v>576626.96</v>
      </c>
      <c r="K85" s="31">
        <f t="shared" si="17"/>
        <v>662139.92000000004</v>
      </c>
      <c r="L85" s="31">
        <f t="shared" si="17"/>
        <v>575213.6</v>
      </c>
      <c r="M85" s="31">
        <f t="shared" si="17"/>
        <v>620235.20000000007</v>
      </c>
      <c r="N85" s="30">
        <f t="shared" si="17"/>
        <v>7398312.5599999996</v>
      </c>
    </row>
    <row r="86" spans="1:15" ht="12" customHeight="1" x14ac:dyDescent="0.2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</row>
    <row r="87" spans="1:15" x14ac:dyDescent="0.2">
      <c r="A87" s="26" t="s">
        <v>27</v>
      </c>
      <c r="B87" s="83" t="s">
        <v>36</v>
      </c>
      <c r="C87" s="83" t="s">
        <v>37</v>
      </c>
      <c r="D87" s="83" t="s">
        <v>38</v>
      </c>
      <c r="E87" s="83" t="s">
        <v>39</v>
      </c>
      <c r="F87" s="83" t="s">
        <v>40</v>
      </c>
      <c r="G87" s="83" t="s">
        <v>41</v>
      </c>
      <c r="H87" s="83" t="s">
        <v>42</v>
      </c>
      <c r="I87" s="83" t="s">
        <v>43</v>
      </c>
      <c r="J87" s="83" t="s">
        <v>44</v>
      </c>
      <c r="K87" s="83" t="s">
        <v>45</v>
      </c>
      <c r="L87" s="83" t="s">
        <v>46</v>
      </c>
      <c r="M87" s="83" t="s">
        <v>47</v>
      </c>
      <c r="N87" s="83" t="s">
        <v>0</v>
      </c>
    </row>
    <row r="88" spans="1:15" x14ac:dyDescent="0.2">
      <c r="A88" s="32" t="s">
        <v>8</v>
      </c>
      <c r="B88" s="33">
        <f>'Group 6 Remotes'!B22</f>
        <v>959</v>
      </c>
      <c r="C88" s="33">
        <f>'Group 6 Remotes'!C22</f>
        <v>792</v>
      </c>
      <c r="D88" s="33">
        <f>'Group 6 Remotes'!D22</f>
        <v>888</v>
      </c>
      <c r="E88" s="33">
        <f>'Group 6 Remotes'!E22</f>
        <v>887</v>
      </c>
      <c r="F88" s="33">
        <f>'Group 6 Remotes'!F22</f>
        <v>1016</v>
      </c>
      <c r="G88" s="33">
        <f>'Group 6 Remotes'!G22</f>
        <v>952</v>
      </c>
      <c r="H88" s="33">
        <f>'Group 6 Remotes'!H22</f>
        <v>891</v>
      </c>
      <c r="I88" s="33">
        <f>'Group 6 Remotes'!I22</f>
        <v>787</v>
      </c>
      <c r="J88" s="33">
        <f>'Group 6 Remotes'!J22</f>
        <v>720</v>
      </c>
      <c r="K88" s="33">
        <f>'Group 6 Remotes'!K22</f>
        <v>795</v>
      </c>
      <c r="L88" s="33">
        <f>'Group 6 Remotes'!L22</f>
        <v>683</v>
      </c>
      <c r="M88" s="33">
        <f>'Group 6 Remotes'!M22</f>
        <v>675</v>
      </c>
      <c r="N88" s="34">
        <f t="shared" ref="N88:N93" si="18">SUM(B88:M88)</f>
        <v>10045</v>
      </c>
    </row>
    <row r="89" spans="1:15" x14ac:dyDescent="0.2">
      <c r="A89" s="32" t="s">
        <v>9</v>
      </c>
      <c r="B89" s="33">
        <f>'Group 6 Remotes'!B23</f>
        <v>752</v>
      </c>
      <c r="C89" s="33">
        <f>'Group 6 Remotes'!C23</f>
        <v>604</v>
      </c>
      <c r="D89" s="33">
        <f>'Group 6 Remotes'!D23</f>
        <v>743</v>
      </c>
      <c r="E89" s="33">
        <f>'Group 6 Remotes'!E23</f>
        <v>632</v>
      </c>
      <c r="F89" s="33">
        <f>'Group 6 Remotes'!F23</f>
        <v>702</v>
      </c>
      <c r="G89" s="33">
        <f>'Group 6 Remotes'!G23</f>
        <v>662</v>
      </c>
      <c r="H89" s="33">
        <f>'Group 6 Remotes'!H23</f>
        <v>751</v>
      </c>
      <c r="I89" s="33">
        <f>'Group 6 Remotes'!I23</f>
        <v>703</v>
      </c>
      <c r="J89" s="33">
        <f>'Group 6 Remotes'!J23</f>
        <v>710</v>
      </c>
      <c r="K89" s="33">
        <f>'Group 6 Remotes'!K23</f>
        <v>847</v>
      </c>
      <c r="L89" s="33">
        <f>'Group 6 Remotes'!L23</f>
        <v>753</v>
      </c>
      <c r="M89" s="33">
        <f>'Group 6 Remotes'!M23</f>
        <v>787</v>
      </c>
      <c r="N89" s="34">
        <f t="shared" si="18"/>
        <v>8646</v>
      </c>
    </row>
    <row r="90" spans="1:15" x14ac:dyDescent="0.2">
      <c r="A90" s="24" t="s">
        <v>49</v>
      </c>
      <c r="B90" s="33">
        <f>'Group 6 Remotes'!B24</f>
        <v>2192</v>
      </c>
      <c r="C90" s="33">
        <f>'Group 6 Remotes'!C24</f>
        <v>1894</v>
      </c>
      <c r="D90" s="33">
        <f>'Group 6 Remotes'!D24</f>
        <v>2149</v>
      </c>
      <c r="E90" s="33">
        <f>'Group 6 Remotes'!E24</f>
        <v>2025</v>
      </c>
      <c r="F90" s="33">
        <f>'Group 6 Remotes'!F24</f>
        <v>2313</v>
      </c>
      <c r="G90" s="33">
        <f>'Group 6 Remotes'!G24</f>
        <v>2193</v>
      </c>
      <c r="H90" s="33">
        <f>'Group 6 Remotes'!H24</f>
        <v>2074</v>
      </c>
      <c r="I90" s="33">
        <f>'Group 6 Remotes'!I24</f>
        <v>1935</v>
      </c>
      <c r="J90" s="33">
        <f>'Group 6 Remotes'!J24</f>
        <v>1798</v>
      </c>
      <c r="K90" s="33">
        <f>'Group 6 Remotes'!K24</f>
        <v>2054</v>
      </c>
      <c r="L90" s="33">
        <f>'Group 6 Remotes'!L24</f>
        <v>1766</v>
      </c>
      <c r="M90" s="33">
        <f>'Group 6 Remotes'!M24</f>
        <v>1906</v>
      </c>
      <c r="N90" s="34">
        <f t="shared" si="18"/>
        <v>24299</v>
      </c>
    </row>
    <row r="91" spans="1:15" x14ac:dyDescent="0.2">
      <c r="A91" s="28" t="s">
        <v>35</v>
      </c>
      <c r="B91" s="33">
        <f>'Group 6 Remotes'!B25</f>
        <v>385</v>
      </c>
      <c r="C91" s="33">
        <f>'Group 6 Remotes'!C25</f>
        <v>375</v>
      </c>
      <c r="D91" s="33">
        <f>'Group 6 Remotes'!D25</f>
        <v>386</v>
      </c>
      <c r="E91" s="33">
        <f>'Group 6 Remotes'!E25</f>
        <v>362</v>
      </c>
      <c r="F91" s="33">
        <f>'Group 6 Remotes'!F25</f>
        <v>514</v>
      </c>
      <c r="G91" s="33">
        <f>'Group 6 Remotes'!G25</f>
        <v>424</v>
      </c>
      <c r="H91" s="33">
        <f>'Group 6 Remotes'!H25</f>
        <v>611</v>
      </c>
      <c r="I91" s="33">
        <f>'Group 6 Remotes'!I25</f>
        <v>561</v>
      </c>
      <c r="J91" s="33">
        <f>'Group 6 Remotes'!J25</f>
        <v>518</v>
      </c>
      <c r="K91" s="33">
        <f>'Group 6 Remotes'!K25</f>
        <v>615</v>
      </c>
      <c r="L91" s="33">
        <f>'Group 6 Remotes'!L25</f>
        <v>511</v>
      </c>
      <c r="M91" s="33">
        <f>'Group 6 Remotes'!M25</f>
        <v>599</v>
      </c>
      <c r="N91" s="34">
        <f t="shared" si="18"/>
        <v>5861</v>
      </c>
    </row>
    <row r="92" spans="1:15" x14ac:dyDescent="0.2">
      <c r="A92" s="28" t="s">
        <v>1</v>
      </c>
      <c r="B92" s="33">
        <f>'Group 6 Remotes'!B26</f>
        <v>1327</v>
      </c>
      <c r="C92" s="33">
        <f>'Group 6 Remotes'!C26</f>
        <v>1136</v>
      </c>
      <c r="D92" s="33">
        <f>'Group 6 Remotes'!D26</f>
        <v>1245</v>
      </c>
      <c r="E92" s="33">
        <f>'Group 6 Remotes'!E26</f>
        <v>1216</v>
      </c>
      <c r="F92" s="33">
        <f>'Group 6 Remotes'!F26</f>
        <v>1379</v>
      </c>
      <c r="G92" s="33">
        <f>'Group 6 Remotes'!G26</f>
        <v>1340</v>
      </c>
      <c r="H92" s="33">
        <f>'Group 6 Remotes'!H26</f>
        <v>1455</v>
      </c>
      <c r="I92" s="33">
        <f>'Group 6 Remotes'!I26</f>
        <v>1455</v>
      </c>
      <c r="J92" s="33">
        <f>'Group 6 Remotes'!J26</f>
        <v>1405</v>
      </c>
      <c r="K92" s="33">
        <f>'Group 6 Remotes'!K26</f>
        <v>1642</v>
      </c>
      <c r="L92" s="33">
        <f>'Group 6 Remotes'!L26</f>
        <v>1474</v>
      </c>
      <c r="M92" s="33">
        <f>'Group 6 Remotes'!M26</f>
        <v>1644</v>
      </c>
      <c r="N92" s="34">
        <f t="shared" si="18"/>
        <v>16718</v>
      </c>
    </row>
    <row r="93" spans="1:15" x14ac:dyDescent="0.2">
      <c r="A93" s="28" t="s">
        <v>20</v>
      </c>
      <c r="B93" s="33">
        <f>'Group 6 Remotes'!B27</f>
        <v>161</v>
      </c>
      <c r="C93" s="33">
        <f>'Group 6 Remotes'!C27</f>
        <v>140</v>
      </c>
      <c r="D93" s="33">
        <f>'Group 6 Remotes'!D27</f>
        <v>189</v>
      </c>
      <c r="E93" s="33">
        <f>'Group 6 Remotes'!E27</f>
        <v>139</v>
      </c>
      <c r="F93" s="33">
        <f>'Group 6 Remotes'!F27</f>
        <v>174</v>
      </c>
      <c r="G93" s="33">
        <f>'Group 6 Remotes'!G27</f>
        <v>190</v>
      </c>
      <c r="H93" s="33">
        <f>'Group 6 Remotes'!H27</f>
        <v>193</v>
      </c>
      <c r="I93" s="33">
        <f>'Group 6 Remotes'!I27</f>
        <v>177</v>
      </c>
      <c r="J93" s="33">
        <f>'Group 6 Remotes'!J27</f>
        <v>138</v>
      </c>
      <c r="K93" s="33">
        <f>'Group 6 Remotes'!K27</f>
        <v>101</v>
      </c>
      <c r="L93" s="33">
        <f>'Group 6 Remotes'!L27</f>
        <v>59</v>
      </c>
      <c r="M93" s="33">
        <f>'Group 6 Remotes'!M27</f>
        <v>55</v>
      </c>
      <c r="N93" s="34">
        <f t="shared" si="18"/>
        <v>1716</v>
      </c>
    </row>
    <row r="94" spans="1:15" x14ac:dyDescent="0.2">
      <c r="A94" s="35" t="s">
        <v>7</v>
      </c>
      <c r="B94" s="34">
        <f t="shared" ref="B94:N94" si="19">SUM(B88:B93)</f>
        <v>5776</v>
      </c>
      <c r="C94" s="34">
        <f t="shared" si="19"/>
        <v>4941</v>
      </c>
      <c r="D94" s="34">
        <f t="shared" si="19"/>
        <v>5600</v>
      </c>
      <c r="E94" s="34">
        <f t="shared" si="19"/>
        <v>5261</v>
      </c>
      <c r="F94" s="34">
        <f t="shared" si="19"/>
        <v>6098</v>
      </c>
      <c r="G94" s="34">
        <f t="shared" si="19"/>
        <v>5761</v>
      </c>
      <c r="H94" s="34">
        <f t="shared" si="19"/>
        <v>5975</v>
      </c>
      <c r="I94" s="34">
        <f t="shared" si="19"/>
        <v>5618</v>
      </c>
      <c r="J94" s="34">
        <f t="shared" si="19"/>
        <v>5289</v>
      </c>
      <c r="K94" s="34">
        <f t="shared" si="19"/>
        <v>6054</v>
      </c>
      <c r="L94" s="34">
        <f t="shared" si="19"/>
        <v>5246</v>
      </c>
      <c r="M94" s="34">
        <f t="shared" si="19"/>
        <v>5666</v>
      </c>
      <c r="N94" s="34">
        <f t="shared" si="19"/>
        <v>67285</v>
      </c>
    </row>
    <row r="95" spans="1:15" ht="14.25" customHeight="1" x14ac:dyDescent="0.2">
      <c r="A95" s="88"/>
      <c r="B95" s="88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8"/>
    </row>
    <row r="96" spans="1:15" x14ac:dyDescent="0.2">
      <c r="A96" s="58" t="s">
        <v>29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60"/>
    </row>
    <row r="97" spans="1:15" s="84" customFormat="1" x14ac:dyDescent="0.2">
      <c r="A97" s="23" t="s">
        <v>4</v>
      </c>
      <c r="B97" s="83" t="s">
        <v>36</v>
      </c>
      <c r="C97" s="83" t="s">
        <v>37</v>
      </c>
      <c r="D97" s="83" t="s">
        <v>38</v>
      </c>
      <c r="E97" s="83" t="s">
        <v>39</v>
      </c>
      <c r="F97" s="83" t="s">
        <v>40</v>
      </c>
      <c r="G97" s="83" t="s">
        <v>41</v>
      </c>
      <c r="H97" s="83" t="s">
        <v>42</v>
      </c>
      <c r="I97" s="83" t="s">
        <v>43</v>
      </c>
      <c r="J97" s="83" t="s">
        <v>44</v>
      </c>
      <c r="K97" s="83" t="s">
        <v>45</v>
      </c>
      <c r="L97" s="83" t="s">
        <v>46</v>
      </c>
      <c r="M97" s="83" t="s">
        <v>47</v>
      </c>
      <c r="N97" s="83" t="s">
        <v>0</v>
      </c>
    </row>
    <row r="98" spans="1:15" s="84" customFormat="1" x14ac:dyDescent="0.2">
      <c r="A98" s="24" t="s">
        <v>49</v>
      </c>
      <c r="B98" s="90">
        <f>'Group 7 CROS'!B3</f>
        <v>209352</v>
      </c>
      <c r="C98" s="90">
        <f>'Group 7 CROS'!C3</f>
        <v>214344</v>
      </c>
      <c r="D98" s="90">
        <f>'Group 7 CROS'!D3</f>
        <v>206856</v>
      </c>
      <c r="E98" s="90">
        <f>'Group 7 CROS'!E3</f>
        <v>202800</v>
      </c>
      <c r="F98" s="90">
        <f>'Group 7 CROS'!F3</f>
        <v>231192</v>
      </c>
      <c r="G98" s="90">
        <f>'Group 7 CROS'!G3</f>
        <v>216216</v>
      </c>
      <c r="H98" s="90">
        <f>'Group 7 CROS'!H3</f>
        <v>233064</v>
      </c>
      <c r="I98" s="90">
        <f>'Group 7 CROS'!I3</f>
        <v>205608</v>
      </c>
      <c r="J98" s="90">
        <f>'Group 7 CROS'!J3</f>
        <v>188760</v>
      </c>
      <c r="K98" s="90">
        <f>'Group 7 CROS'!K3</f>
        <v>226512</v>
      </c>
      <c r="L98" s="90">
        <f>'Group 7 CROS'!L3</f>
        <v>188136</v>
      </c>
      <c r="M98" s="90">
        <f>'Group 7 CROS'!M3</f>
        <v>196872</v>
      </c>
      <c r="N98" s="90">
        <f>SUM(B98:M98)</f>
        <v>2519712</v>
      </c>
    </row>
    <row r="99" spans="1:15" s="84" customFormat="1" x14ac:dyDescent="0.2">
      <c r="A99" s="36" t="s">
        <v>35</v>
      </c>
      <c r="B99" s="90">
        <f>'Group 7 CROS'!B4</f>
        <v>12918.92</v>
      </c>
      <c r="C99" s="90">
        <f>'Group 7 CROS'!C4</f>
        <v>15322.44</v>
      </c>
      <c r="D99" s="90">
        <f>'Group 7 CROS'!D4</f>
        <v>12618.48</v>
      </c>
      <c r="E99" s="90">
        <f>'Group 7 CROS'!E4</f>
        <v>14421.12</v>
      </c>
      <c r="F99" s="90">
        <f>'Group 7 CROS'!F4</f>
        <v>14721.56</v>
      </c>
      <c r="G99" s="90">
        <f>'Group 7 CROS'!G4</f>
        <v>11116.28</v>
      </c>
      <c r="H99" s="90">
        <f>'Group 7 CROS'!H4</f>
        <v>25537.4</v>
      </c>
      <c r="I99" s="90">
        <f>'Group 7 CROS'!I4</f>
        <v>28541.8</v>
      </c>
      <c r="J99" s="90">
        <f>'Group 7 CROS'!J4</f>
        <v>30044</v>
      </c>
      <c r="K99" s="90">
        <f>'Group 7 CROS'!K4</f>
        <v>34851.040000000001</v>
      </c>
      <c r="L99" s="90">
        <f>'Group 7 CROS'!L4</f>
        <v>30644.880000000001</v>
      </c>
      <c r="M99" s="90">
        <f>'Group 7 CROS'!M4</f>
        <v>33949.72</v>
      </c>
      <c r="N99" s="90">
        <f>SUM(B99:M99)</f>
        <v>264687.64</v>
      </c>
    </row>
    <row r="100" spans="1:15" s="84" customFormat="1" x14ac:dyDescent="0.2">
      <c r="A100" s="36" t="s">
        <v>1</v>
      </c>
      <c r="B100" s="90">
        <f>'Group 7 CROS'!B5</f>
        <v>19344</v>
      </c>
      <c r="C100" s="90">
        <f>'Group 7 CROS'!C5</f>
        <v>21840</v>
      </c>
      <c r="D100" s="90">
        <f>'Group 7 CROS'!D5</f>
        <v>24960</v>
      </c>
      <c r="E100" s="90">
        <f>'Group 7 CROS'!E5</f>
        <v>19968</v>
      </c>
      <c r="F100" s="90">
        <f>'Group 7 CROS'!F5</f>
        <v>23088</v>
      </c>
      <c r="G100" s="90">
        <f>'Group 7 CROS'!G5</f>
        <v>22152</v>
      </c>
      <c r="H100" s="90">
        <f>'Group 7 CROS'!H5</f>
        <v>32760</v>
      </c>
      <c r="I100" s="90">
        <f>'Group 7 CROS'!I5</f>
        <v>21840</v>
      </c>
      <c r="J100" s="90">
        <f>'Group 7 CROS'!J5</f>
        <v>19032</v>
      </c>
      <c r="K100" s="90">
        <f>'Group 7 CROS'!K5</f>
        <v>22776</v>
      </c>
      <c r="L100" s="90">
        <f>'Group 7 CROS'!L5</f>
        <v>17160</v>
      </c>
      <c r="M100" s="90">
        <f>'Group 7 CROS'!M5</f>
        <v>16224</v>
      </c>
      <c r="N100" s="90">
        <f>SUM(B100:M100)</f>
        <v>261144</v>
      </c>
    </row>
    <row r="101" spans="1:15" x14ac:dyDescent="0.2">
      <c r="A101" s="24" t="s">
        <v>20</v>
      </c>
      <c r="B101" s="90">
        <f>'Group 7 CROS'!B6</f>
        <v>1877.2</v>
      </c>
      <c r="C101" s="90">
        <f>'Group 7 CROS'!C6</f>
        <v>1185.5999999999999</v>
      </c>
      <c r="D101" s="90">
        <f>'Group 7 CROS'!D6</f>
        <v>98.8</v>
      </c>
      <c r="E101" s="90">
        <f>'Group 7 CROS'!E6</f>
        <v>0</v>
      </c>
      <c r="F101" s="90">
        <f>'Group 7 CROS'!F6</f>
        <v>0</v>
      </c>
      <c r="G101" s="90">
        <f>'Group 7 CROS'!G6</f>
        <v>0</v>
      </c>
      <c r="H101" s="90">
        <f>'Group 7 CROS'!H6</f>
        <v>1284.8</v>
      </c>
      <c r="I101" s="90">
        <f>'Group 7 CROS'!I6</f>
        <v>691.6</v>
      </c>
      <c r="J101" s="90">
        <f>'Group 7 CROS'!J6</f>
        <v>1086.8</v>
      </c>
      <c r="K101" s="90">
        <f>'Group 7 CROS'!K6</f>
        <v>592.79999999999995</v>
      </c>
      <c r="L101" s="90">
        <f>'Group 7 CROS'!L6</f>
        <v>296.39999999999998</v>
      </c>
      <c r="M101" s="90">
        <f>'Group 7 CROS'!M6</f>
        <v>0</v>
      </c>
      <c r="N101" s="90">
        <f>SUM(B101:M101)</f>
        <v>7114.0000000000009</v>
      </c>
    </row>
    <row r="102" spans="1:15" x14ac:dyDescent="0.2">
      <c r="A102" s="25" t="s">
        <v>5</v>
      </c>
      <c r="B102" s="90">
        <f>'Group 7 CROS'!B7</f>
        <v>243492.12000000002</v>
      </c>
      <c r="C102" s="90">
        <f t="shared" ref="C102:N102" si="20">SUM(C98:C101)</f>
        <v>252692.04</v>
      </c>
      <c r="D102" s="90">
        <f t="shared" si="20"/>
        <v>244533.28</v>
      </c>
      <c r="E102" s="90">
        <f t="shared" si="20"/>
        <v>237189.12</v>
      </c>
      <c r="F102" s="90">
        <f t="shared" si="20"/>
        <v>269001.56</v>
      </c>
      <c r="G102" s="90">
        <f t="shared" si="20"/>
        <v>249484.28</v>
      </c>
      <c r="H102" s="90">
        <f t="shared" si="20"/>
        <v>292646.2</v>
      </c>
      <c r="I102" s="90">
        <f t="shared" si="20"/>
        <v>256681.4</v>
      </c>
      <c r="J102" s="90">
        <f t="shared" si="20"/>
        <v>238922.8</v>
      </c>
      <c r="K102" s="90">
        <f t="shared" si="20"/>
        <v>284731.84000000003</v>
      </c>
      <c r="L102" s="90">
        <f t="shared" si="20"/>
        <v>236237.28</v>
      </c>
      <c r="M102" s="90">
        <f t="shared" si="20"/>
        <v>247045.72</v>
      </c>
      <c r="N102" s="90">
        <f t="shared" si="20"/>
        <v>3052657.64</v>
      </c>
      <c r="O102" s="86"/>
    </row>
    <row r="103" spans="1:15" ht="12" customHeight="1" x14ac:dyDescent="0.2">
      <c r="A103" s="48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50"/>
    </row>
    <row r="104" spans="1:15" ht="12" customHeight="1" x14ac:dyDescent="0.2">
      <c r="A104" s="26" t="s">
        <v>27</v>
      </c>
      <c r="B104" s="83" t="s">
        <v>36</v>
      </c>
      <c r="C104" s="83" t="s">
        <v>37</v>
      </c>
      <c r="D104" s="83" t="s">
        <v>38</v>
      </c>
      <c r="E104" s="83" t="s">
        <v>39</v>
      </c>
      <c r="F104" s="83" t="s">
        <v>40</v>
      </c>
      <c r="G104" s="83" t="s">
        <v>41</v>
      </c>
      <c r="H104" s="83" t="s">
        <v>42</v>
      </c>
      <c r="I104" s="83" t="s">
        <v>43</v>
      </c>
      <c r="J104" s="83" t="s">
        <v>44</v>
      </c>
      <c r="K104" s="83" t="s">
        <v>45</v>
      </c>
      <c r="L104" s="83" t="s">
        <v>46</v>
      </c>
      <c r="M104" s="83" t="s">
        <v>47</v>
      </c>
      <c r="N104" s="83" t="s">
        <v>0</v>
      </c>
    </row>
    <row r="105" spans="1:15" x14ac:dyDescent="0.2">
      <c r="A105" s="24" t="s">
        <v>49</v>
      </c>
      <c r="B105" s="91">
        <f>'Group 7 CROS'!B17</f>
        <v>670</v>
      </c>
      <c r="C105" s="91">
        <f>'Group 7 CROS'!C17</f>
        <v>685</v>
      </c>
      <c r="D105" s="91">
        <f>'Group 7 CROS'!D17</f>
        <v>663</v>
      </c>
      <c r="E105" s="91">
        <f>'Group 7 CROS'!E17</f>
        <v>649</v>
      </c>
      <c r="F105" s="91">
        <f>'Group 7 CROS'!F17</f>
        <v>740</v>
      </c>
      <c r="G105" s="91">
        <f>'Group 7 CROS'!G17</f>
        <v>690</v>
      </c>
      <c r="H105" s="91">
        <f>'Group 7 CROS'!H17</f>
        <v>744</v>
      </c>
      <c r="I105" s="91">
        <f>'Group 7 CROS'!I17</f>
        <v>658</v>
      </c>
      <c r="J105" s="91">
        <f>'Group 7 CROS'!J17</f>
        <v>604</v>
      </c>
      <c r="K105" s="91">
        <f>'Group 7 CROS'!K17</f>
        <v>724</v>
      </c>
      <c r="L105" s="91">
        <f>'Group 7 CROS'!L17</f>
        <v>601</v>
      </c>
      <c r="M105" s="91">
        <f>'Group 7 CROS'!M17</f>
        <v>629</v>
      </c>
      <c r="N105" s="91">
        <f>SUM(B105:M105)</f>
        <v>8057</v>
      </c>
    </row>
    <row r="106" spans="1:15" x14ac:dyDescent="0.2">
      <c r="A106" s="24" t="s">
        <v>35</v>
      </c>
      <c r="B106" s="91">
        <f>'Group 7 CROS'!B18</f>
        <v>43</v>
      </c>
      <c r="C106" s="91">
        <f>'Group 7 CROS'!C18</f>
        <v>51</v>
      </c>
      <c r="D106" s="91">
        <f>'Group 7 CROS'!D18</f>
        <v>42</v>
      </c>
      <c r="E106" s="91">
        <f>'Group 7 CROS'!E18</f>
        <v>48</v>
      </c>
      <c r="F106" s="91">
        <f>'Group 7 CROS'!F18</f>
        <v>48</v>
      </c>
      <c r="G106" s="91">
        <f>'Group 7 CROS'!G18</f>
        <v>37</v>
      </c>
      <c r="H106" s="91">
        <f>'Group 7 CROS'!H18</f>
        <v>85</v>
      </c>
      <c r="I106" s="91">
        <f>'Group 7 CROS'!I18</f>
        <v>95</v>
      </c>
      <c r="J106" s="91">
        <f>'Group 7 CROS'!J18</f>
        <v>100</v>
      </c>
      <c r="K106" s="91">
        <f>'Group 7 CROS'!K18</f>
        <v>114</v>
      </c>
      <c r="L106" s="91">
        <f>'Group 7 CROS'!L18</f>
        <v>102</v>
      </c>
      <c r="M106" s="91">
        <f>'Group 7 CROS'!M18</f>
        <v>113</v>
      </c>
      <c r="N106" s="91">
        <f>SUM(B106:M106)</f>
        <v>878</v>
      </c>
    </row>
    <row r="107" spans="1:15" x14ac:dyDescent="0.2">
      <c r="A107" s="24" t="s">
        <v>1</v>
      </c>
      <c r="B107" s="91">
        <f>'Group 7 CROS'!B19</f>
        <v>62</v>
      </c>
      <c r="C107" s="91">
        <f>'Group 7 CROS'!C19</f>
        <v>69</v>
      </c>
      <c r="D107" s="91">
        <f>'Group 7 CROS'!D19</f>
        <v>79</v>
      </c>
      <c r="E107" s="91">
        <f>'Group 7 CROS'!E19</f>
        <v>64</v>
      </c>
      <c r="F107" s="91">
        <f>'Group 7 CROS'!F19</f>
        <v>73</v>
      </c>
      <c r="G107" s="91">
        <f>'Group 7 CROS'!G19</f>
        <v>68</v>
      </c>
      <c r="H107" s="91">
        <f>'Group 7 CROS'!H19</f>
        <v>103</v>
      </c>
      <c r="I107" s="91">
        <f>'Group 7 CROS'!I19</f>
        <v>69</v>
      </c>
      <c r="J107" s="91">
        <f>'Group 7 CROS'!J19</f>
        <v>61</v>
      </c>
      <c r="K107" s="91">
        <f>'Group 7 CROS'!K19</f>
        <v>71</v>
      </c>
      <c r="L107" s="91">
        <f>'Group 7 CROS'!L19</f>
        <v>54</v>
      </c>
      <c r="M107" s="91">
        <f>'Group 7 CROS'!M19</f>
        <v>52</v>
      </c>
      <c r="N107" s="91">
        <f>SUM(B107:M107)</f>
        <v>825</v>
      </c>
    </row>
    <row r="108" spans="1:15" x14ac:dyDescent="0.2">
      <c r="A108" s="24" t="s">
        <v>20</v>
      </c>
      <c r="B108" s="91">
        <f>'Group 7 CROS'!B20</f>
        <v>19</v>
      </c>
      <c r="C108" s="91">
        <f>'Group 7 CROS'!C20</f>
        <v>12</v>
      </c>
      <c r="D108" s="91">
        <f>'Group 7 CROS'!D20</f>
        <v>1</v>
      </c>
      <c r="E108" s="91">
        <f>'Group 7 CROS'!E20</f>
        <v>0</v>
      </c>
      <c r="F108" s="91">
        <f>'Group 7 CROS'!F20</f>
        <v>0</v>
      </c>
      <c r="G108" s="91">
        <f>'Group 7 CROS'!G20</f>
        <v>0</v>
      </c>
      <c r="H108" s="91">
        <f>'Group 7 CROS'!H20</f>
        <v>13</v>
      </c>
      <c r="I108" s="91">
        <f>'Group 7 CROS'!I20</f>
        <v>7</v>
      </c>
      <c r="J108" s="91">
        <f>'Group 7 CROS'!J20</f>
        <v>11</v>
      </c>
      <c r="K108" s="91">
        <f>'Group 7 CROS'!K20</f>
        <v>6</v>
      </c>
      <c r="L108" s="91">
        <f>'Group 7 CROS'!L20</f>
        <v>3</v>
      </c>
      <c r="M108" s="91">
        <f>'Group 7 CROS'!M20</f>
        <v>0</v>
      </c>
      <c r="N108" s="91">
        <f>SUM(B108:M108)</f>
        <v>72</v>
      </c>
    </row>
    <row r="109" spans="1:15" x14ac:dyDescent="0.2">
      <c r="A109" s="25" t="s">
        <v>11</v>
      </c>
      <c r="B109" s="91">
        <f t="shared" ref="B109:N109" si="21">SUM(B105:B108)</f>
        <v>794</v>
      </c>
      <c r="C109" s="91">
        <f t="shared" si="21"/>
        <v>817</v>
      </c>
      <c r="D109" s="91">
        <f t="shared" si="21"/>
        <v>785</v>
      </c>
      <c r="E109" s="91">
        <f t="shared" si="21"/>
        <v>761</v>
      </c>
      <c r="F109" s="91">
        <f t="shared" si="21"/>
        <v>861</v>
      </c>
      <c r="G109" s="91">
        <f t="shared" si="21"/>
        <v>795</v>
      </c>
      <c r="H109" s="91">
        <f t="shared" si="21"/>
        <v>945</v>
      </c>
      <c r="I109" s="91">
        <f t="shared" si="21"/>
        <v>829</v>
      </c>
      <c r="J109" s="91">
        <f t="shared" si="21"/>
        <v>776</v>
      </c>
      <c r="K109" s="91">
        <f t="shared" si="21"/>
        <v>915</v>
      </c>
      <c r="L109" s="91">
        <f t="shared" si="21"/>
        <v>760</v>
      </c>
      <c r="M109" s="91">
        <f t="shared" si="21"/>
        <v>794</v>
      </c>
      <c r="N109" s="91">
        <f t="shared" si="21"/>
        <v>9832</v>
      </c>
    </row>
    <row r="110" spans="1:15" x14ac:dyDescent="0.2">
      <c r="A110" s="88"/>
      <c r="B110" s="88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8"/>
    </row>
    <row r="111" spans="1:15" x14ac:dyDescent="0.2">
      <c r="A111" s="58" t="s">
        <v>51</v>
      </c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60"/>
    </row>
    <row r="112" spans="1:15" x14ac:dyDescent="0.2">
      <c r="A112" s="23" t="s">
        <v>4</v>
      </c>
      <c r="B112" s="83" t="s">
        <v>36</v>
      </c>
      <c r="C112" s="83" t="s">
        <v>37</v>
      </c>
      <c r="D112" s="83" t="s">
        <v>38</v>
      </c>
      <c r="E112" s="83" t="s">
        <v>39</v>
      </c>
      <c r="F112" s="83" t="s">
        <v>40</v>
      </c>
      <c r="G112" s="83" t="s">
        <v>41</v>
      </c>
      <c r="H112" s="83" t="s">
        <v>42</v>
      </c>
      <c r="I112" s="83" t="s">
        <v>43</v>
      </c>
      <c r="J112" s="83" t="s">
        <v>44</v>
      </c>
      <c r="K112" s="83" t="s">
        <v>45</v>
      </c>
      <c r="L112" s="83" t="s">
        <v>46</v>
      </c>
      <c r="M112" s="83" t="s">
        <v>47</v>
      </c>
      <c r="N112" s="83" t="s">
        <v>0</v>
      </c>
    </row>
    <row r="113" spans="1:14" x14ac:dyDescent="0.2">
      <c r="A113" s="24" t="s">
        <v>49</v>
      </c>
      <c r="B113" s="90">
        <f>'Group 8 Rechargeable '!B3</f>
        <v>2507464.96</v>
      </c>
      <c r="C113" s="90">
        <f>'Group 8 Rechargeable '!C3</f>
        <v>2236665.6</v>
      </c>
      <c r="D113" s="90">
        <f>'Group 8 Rechargeable '!D3</f>
        <v>2535744.64</v>
      </c>
      <c r="E113" s="90">
        <f>'Group 8 Rechargeable '!E3</f>
        <v>2159110.7200000002</v>
      </c>
      <c r="F113" s="90">
        <f>'Group 8 Rechargeable '!F3</f>
        <v>2449191.6800000002</v>
      </c>
      <c r="G113" s="90">
        <f>'Group 8 Rechargeable '!G3</f>
        <v>2317648.3199999998</v>
      </c>
      <c r="H113" s="90">
        <f>'Group 8 Rechargeable '!H3</f>
        <v>2023866</v>
      </c>
      <c r="I113" s="90">
        <f>'Group 8 Rechargeable '!I3</f>
        <v>1870726</v>
      </c>
      <c r="J113" s="90">
        <f>'Group 8 Rechargeable '!J3</f>
        <v>1761110</v>
      </c>
      <c r="K113" s="90">
        <f>'Group 8 Rechargeable '!K3</f>
        <v>1987999</v>
      </c>
      <c r="L113" s="90">
        <f>'Group 8 Rechargeable '!L3</f>
        <v>1648673</v>
      </c>
      <c r="M113" s="90">
        <f>'Group 8 Rechargeable '!M3</f>
        <v>1975506</v>
      </c>
      <c r="N113" s="87">
        <f>SUM(B113:M113)</f>
        <v>25473705.920000002</v>
      </c>
    </row>
    <row r="114" spans="1:14" x14ac:dyDescent="0.2">
      <c r="A114" s="36" t="s">
        <v>35</v>
      </c>
      <c r="B114" s="90">
        <f>'Group 8 Rechargeable '!B4</f>
        <v>984236.24</v>
      </c>
      <c r="C114" s="90">
        <f>'Group 8 Rechargeable '!C4</f>
        <v>927019.6</v>
      </c>
      <c r="D114" s="90">
        <f>'Group 8 Rechargeable '!D4</f>
        <v>1015045.2</v>
      </c>
      <c r="E114" s="90">
        <f>'Group 8 Rechargeable '!E4</f>
        <v>944074.56</v>
      </c>
      <c r="F114" s="90">
        <f>'Group 8 Rechargeable '!F4</f>
        <v>1237309.8400000001</v>
      </c>
      <c r="G114" s="90">
        <f>'Group 8 Rechargeable '!G4</f>
        <v>1157536.6399999999</v>
      </c>
      <c r="H114" s="90">
        <f>'Group 8 Rechargeable '!H4</f>
        <v>1711159.8</v>
      </c>
      <c r="I114" s="90">
        <f>'Group 8 Rechargeable '!I4</f>
        <v>1758380.33</v>
      </c>
      <c r="J114" s="90">
        <f>'Group 8 Rechargeable '!J4</f>
        <v>1781289.3</v>
      </c>
      <c r="K114" s="90">
        <f>'Group 8 Rechargeable '!K4</f>
        <v>2259104.96</v>
      </c>
      <c r="L114" s="90">
        <f>'Group 8 Rechargeable '!L4</f>
        <v>2021599.72</v>
      </c>
      <c r="M114" s="90">
        <f>'Group 8 Rechargeable '!M4</f>
        <v>2439571.54</v>
      </c>
      <c r="N114" s="87">
        <f>SUM(B114:M114)</f>
        <v>18236327.730000004</v>
      </c>
    </row>
    <row r="115" spans="1:14" x14ac:dyDescent="0.2">
      <c r="A115" s="36" t="s">
        <v>1</v>
      </c>
      <c r="B115" s="90"/>
      <c r="C115" s="90"/>
      <c r="D115" s="90"/>
      <c r="E115" s="90"/>
      <c r="F115" s="90"/>
      <c r="G115" s="90"/>
      <c r="H115" s="90">
        <f>'Group 8 Rechargeable '!H5</f>
        <v>529440</v>
      </c>
      <c r="I115" s="90">
        <f>'Group 8 Rechargeable '!I5</f>
        <v>749316</v>
      </c>
      <c r="J115" s="90">
        <f>'Group 8 Rechargeable '!J5</f>
        <v>907488</v>
      </c>
      <c r="K115" s="90">
        <f>'Group 8 Rechargeable '!K5</f>
        <v>1204260</v>
      </c>
      <c r="L115" s="90">
        <f>'Group 8 Rechargeable '!L5</f>
        <v>1110288</v>
      </c>
      <c r="M115" s="90">
        <f>'Group 8 Rechargeable '!M5</f>
        <v>1277136</v>
      </c>
      <c r="N115" s="87">
        <f>SUM(H115:M115)</f>
        <v>5777928</v>
      </c>
    </row>
    <row r="116" spans="1:14" x14ac:dyDescent="0.2">
      <c r="A116" s="25" t="s">
        <v>5</v>
      </c>
      <c r="B116" s="90">
        <f>SUM(B113:B114)</f>
        <v>3491701.2</v>
      </c>
      <c r="C116" s="90">
        <f t="shared" ref="C116:G116" si="22">SUM(C113:C114)</f>
        <v>3163685.2</v>
      </c>
      <c r="D116" s="90">
        <f t="shared" si="22"/>
        <v>3550789.84</v>
      </c>
      <c r="E116" s="90">
        <f t="shared" si="22"/>
        <v>3103185.2800000003</v>
      </c>
      <c r="F116" s="90">
        <f t="shared" si="22"/>
        <v>3686501.5200000005</v>
      </c>
      <c r="G116" s="90">
        <f t="shared" si="22"/>
        <v>3475184.96</v>
      </c>
      <c r="H116" s="90">
        <f t="shared" ref="H116:N116" si="23">SUM(H113:H115)</f>
        <v>4264465.8</v>
      </c>
      <c r="I116" s="90">
        <f t="shared" si="23"/>
        <v>4378422.33</v>
      </c>
      <c r="J116" s="90">
        <f t="shared" si="23"/>
        <v>4449887.3</v>
      </c>
      <c r="K116" s="90">
        <f t="shared" si="23"/>
        <v>5451363.96</v>
      </c>
      <c r="L116" s="90">
        <f t="shared" si="23"/>
        <v>4780560.72</v>
      </c>
      <c r="M116" s="90">
        <f t="shared" si="23"/>
        <v>5692213.54</v>
      </c>
      <c r="N116" s="87">
        <f t="shared" si="23"/>
        <v>49487961.650000006</v>
      </c>
    </row>
    <row r="117" spans="1:14" x14ac:dyDescent="0.2">
      <c r="A117" s="48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50"/>
    </row>
    <row r="118" spans="1:14" x14ac:dyDescent="0.2">
      <c r="A118" s="26" t="s">
        <v>27</v>
      </c>
      <c r="B118" s="83" t="s">
        <v>36</v>
      </c>
      <c r="C118" s="83" t="s">
        <v>37</v>
      </c>
      <c r="D118" s="83" t="s">
        <v>38</v>
      </c>
      <c r="E118" s="83" t="s">
        <v>39</v>
      </c>
      <c r="F118" s="83" t="s">
        <v>40</v>
      </c>
      <c r="G118" s="83" t="s">
        <v>41</v>
      </c>
      <c r="H118" s="83" t="s">
        <v>42</v>
      </c>
      <c r="I118" s="83" t="s">
        <v>43</v>
      </c>
      <c r="J118" s="83" t="s">
        <v>44</v>
      </c>
      <c r="K118" s="83" t="s">
        <v>45</v>
      </c>
      <c r="L118" s="83" t="s">
        <v>46</v>
      </c>
      <c r="M118" s="83" t="s">
        <v>47</v>
      </c>
      <c r="N118" s="83" t="s">
        <v>0</v>
      </c>
    </row>
    <row r="119" spans="1:14" x14ac:dyDescent="0.2">
      <c r="A119" s="24" t="s">
        <v>49</v>
      </c>
      <c r="B119" s="91">
        <f>'Group 8 Rechargeable '!B15</f>
        <v>5832</v>
      </c>
      <c r="C119" s="91">
        <f>'Group 8 Rechargeable '!C15</f>
        <v>5212</v>
      </c>
      <c r="D119" s="91">
        <f>'Group 8 Rechargeable '!D15</f>
        <v>5912</v>
      </c>
      <c r="E119" s="91">
        <f>'Group 8 Rechargeable '!E15</f>
        <v>5036</v>
      </c>
      <c r="F119" s="91">
        <f>'Group 8 Rechargeable '!F15</f>
        <v>5710</v>
      </c>
      <c r="G119" s="91">
        <f>'Group 8 Rechargeable '!G15</f>
        <v>5394</v>
      </c>
      <c r="H119" s="91">
        <f>'Group 8 Rechargeable '!H15</f>
        <v>5015</v>
      </c>
      <c r="I119" s="91">
        <f>'Group 8 Rechargeable '!I15</f>
        <v>4635</v>
      </c>
      <c r="J119" s="91">
        <f>'Group 8 Rechargeable '!J15</f>
        <v>4369</v>
      </c>
      <c r="K119" s="91">
        <f>'Group 8 Rechargeable '!K15</f>
        <v>4922</v>
      </c>
      <c r="L119" s="91">
        <f>'Group 8 Rechargeable '!L15</f>
        <v>4072</v>
      </c>
      <c r="M119" s="91">
        <f>'Group 8 Rechargeable '!M15</f>
        <v>4898</v>
      </c>
      <c r="N119" s="91">
        <f>SUM(B119:M119)</f>
        <v>61007</v>
      </c>
    </row>
    <row r="120" spans="1:14" x14ac:dyDescent="0.2">
      <c r="A120" s="24" t="s">
        <v>35</v>
      </c>
      <c r="B120" s="91">
        <f>'Group 8 Rechargeable '!B16</f>
        <v>1785</v>
      </c>
      <c r="C120" s="91">
        <f>'Group 8 Rechargeable '!C16</f>
        <v>1685</v>
      </c>
      <c r="D120" s="91">
        <f>'Group 8 Rechargeable '!D16</f>
        <v>1841</v>
      </c>
      <c r="E120" s="91">
        <f>'Group 8 Rechargeable '!E16</f>
        <v>1714</v>
      </c>
      <c r="F120" s="91">
        <f>'Group 8 Rechargeable '!F16</f>
        <v>2247</v>
      </c>
      <c r="G120" s="91">
        <f>'Group 8 Rechargeable '!G16</f>
        <v>2102</v>
      </c>
      <c r="H120" s="91">
        <f>'Group 8 Rechargeable '!H16</f>
        <v>3651</v>
      </c>
      <c r="I120" s="91">
        <f>'Group 8 Rechargeable '!I16</f>
        <v>3757</v>
      </c>
      <c r="J120" s="91">
        <f>'Group 8 Rechargeable '!J16</f>
        <v>3808</v>
      </c>
      <c r="K120" s="91">
        <f>'Group 8 Rechargeable '!K16</f>
        <v>4826</v>
      </c>
      <c r="L120" s="91">
        <f>'Group 8 Rechargeable '!L16</f>
        <v>4320</v>
      </c>
      <c r="M120" s="91">
        <f>'Group 8 Rechargeable '!M16</f>
        <v>5213</v>
      </c>
      <c r="N120" s="91">
        <f>SUM(B120:M120)</f>
        <v>36949</v>
      </c>
    </row>
    <row r="121" spans="1:14" x14ac:dyDescent="0.2">
      <c r="A121" s="24" t="s">
        <v>1</v>
      </c>
      <c r="B121" s="91"/>
      <c r="C121" s="91"/>
      <c r="D121" s="91"/>
      <c r="E121" s="91"/>
      <c r="F121" s="91"/>
      <c r="G121" s="91"/>
      <c r="H121" s="91">
        <f>'Group 8 Rechargeable '!H17</f>
        <v>1243</v>
      </c>
      <c r="I121" s="91">
        <f>'Group 8 Rechargeable '!I17</f>
        <v>1757</v>
      </c>
      <c r="J121" s="91">
        <f>'Group 8 Rechargeable '!J17</f>
        <v>2135</v>
      </c>
      <c r="K121" s="91">
        <f>'Group 8 Rechargeable '!K17</f>
        <v>2834</v>
      </c>
      <c r="L121" s="91">
        <f>'Group 8 Rechargeable '!L17</f>
        <v>2615</v>
      </c>
      <c r="M121" s="91">
        <f>'Group 8 Rechargeable '!M17</f>
        <v>3001</v>
      </c>
      <c r="N121" s="91">
        <f>SUM(B121:M121)</f>
        <v>13585</v>
      </c>
    </row>
    <row r="122" spans="1:14" x14ac:dyDescent="0.2">
      <c r="A122" s="25" t="s">
        <v>11</v>
      </c>
      <c r="B122" s="91">
        <f t="shared" ref="B122:G122" si="24">SUM(B119:B120)</f>
        <v>7617</v>
      </c>
      <c r="C122" s="91">
        <f t="shared" si="24"/>
        <v>6897</v>
      </c>
      <c r="D122" s="91">
        <f t="shared" si="24"/>
        <v>7753</v>
      </c>
      <c r="E122" s="91">
        <f t="shared" si="24"/>
        <v>6750</v>
      </c>
      <c r="F122" s="91">
        <f t="shared" si="24"/>
        <v>7957</v>
      </c>
      <c r="G122" s="91">
        <f t="shared" si="24"/>
        <v>7496</v>
      </c>
      <c r="H122" s="91">
        <f t="shared" ref="H122:N122" si="25">SUM(H119:H121)</f>
        <v>9909</v>
      </c>
      <c r="I122" s="91">
        <f t="shared" si="25"/>
        <v>10149</v>
      </c>
      <c r="J122" s="91">
        <f t="shared" si="25"/>
        <v>10312</v>
      </c>
      <c r="K122" s="91">
        <f t="shared" si="25"/>
        <v>12582</v>
      </c>
      <c r="L122" s="91">
        <f t="shared" si="25"/>
        <v>11007</v>
      </c>
      <c r="M122" s="91">
        <f t="shared" si="25"/>
        <v>13112</v>
      </c>
      <c r="N122" s="91">
        <f t="shared" si="25"/>
        <v>111541</v>
      </c>
    </row>
    <row r="123" spans="1:14" ht="11.25" customHeight="1" x14ac:dyDescent="0.2">
      <c r="A123" s="55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7"/>
    </row>
    <row r="124" spans="1:14" ht="11.25" customHeight="1" x14ac:dyDescent="0.2">
      <c r="A124" s="58" t="s">
        <v>50</v>
      </c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60"/>
    </row>
    <row r="125" spans="1:14" ht="11.25" customHeight="1" x14ac:dyDescent="0.2">
      <c r="A125" s="23" t="s">
        <v>4</v>
      </c>
      <c r="B125" s="83" t="s">
        <v>36</v>
      </c>
      <c r="C125" s="83" t="s">
        <v>37</v>
      </c>
      <c r="D125" s="83" t="s">
        <v>38</v>
      </c>
      <c r="E125" s="83" t="s">
        <v>39</v>
      </c>
      <c r="F125" s="83" t="s">
        <v>40</v>
      </c>
      <c r="G125" s="83" t="s">
        <v>41</v>
      </c>
      <c r="H125" s="83" t="s">
        <v>42</v>
      </c>
      <c r="I125" s="83" t="s">
        <v>43</v>
      </c>
      <c r="J125" s="83" t="s">
        <v>44</v>
      </c>
      <c r="K125" s="83" t="s">
        <v>45</v>
      </c>
      <c r="L125" s="83" t="s">
        <v>46</v>
      </c>
      <c r="M125" s="83" t="s">
        <v>47</v>
      </c>
      <c r="N125" s="83" t="s">
        <v>0</v>
      </c>
    </row>
    <row r="126" spans="1:14" ht="11.25" customHeight="1" x14ac:dyDescent="0.2">
      <c r="A126" s="37" t="s">
        <v>9</v>
      </c>
      <c r="B126" s="83"/>
      <c r="C126" s="83"/>
      <c r="D126" s="83"/>
      <c r="E126" s="83"/>
      <c r="F126" s="83"/>
      <c r="G126" s="83"/>
      <c r="H126" s="90">
        <f>'Group 9 Hybrid Rechargeable'!H3</f>
        <v>919391.2</v>
      </c>
      <c r="I126" s="90">
        <f>'Group 9 Hybrid Rechargeable'!I3</f>
        <v>1094363.3999999999</v>
      </c>
      <c r="J126" s="90">
        <f>'Group 9 Hybrid Rechargeable'!J3</f>
        <v>1351199.2</v>
      </c>
      <c r="K126" s="90">
        <f>'Group 9 Hybrid Rechargeable'!K3</f>
        <v>1719585.4</v>
      </c>
      <c r="L126" s="90">
        <f>'Group 9 Hybrid Rechargeable'!L3</f>
        <v>1607135.4</v>
      </c>
      <c r="M126" s="90">
        <f>'Group 9 Hybrid Rechargeable'!M3</f>
        <v>1772661.8</v>
      </c>
      <c r="N126" s="87">
        <f>SUM(B126:M126)</f>
        <v>8464336.4000000004</v>
      </c>
    </row>
    <row r="127" spans="1:14" ht="11.25" customHeight="1" x14ac:dyDescent="0.2">
      <c r="A127" s="24" t="s">
        <v>49</v>
      </c>
      <c r="B127" s="90"/>
      <c r="C127" s="90"/>
      <c r="D127" s="90"/>
      <c r="E127" s="90"/>
      <c r="F127" s="90"/>
      <c r="G127" s="90"/>
      <c r="H127" s="90">
        <f>'Group 9 Hybrid Rechargeable'!H5</f>
        <v>233353.12</v>
      </c>
      <c r="I127" s="90">
        <f>'Group 9 Hybrid Rechargeable'!I5</f>
        <v>231999.04</v>
      </c>
      <c r="J127" s="90">
        <f>'Group 9 Hybrid Rechargeable'!J5</f>
        <v>252761.60000000001</v>
      </c>
      <c r="K127" s="90">
        <f>'Group 9 Hybrid Rechargeable'!K5</f>
        <v>254115.68</v>
      </c>
      <c r="L127" s="90">
        <f>'Group 9 Hybrid Rechargeable'!L5</f>
        <v>194085</v>
      </c>
      <c r="M127" s="90">
        <f>'Group 9 Hybrid Rechargeable'!M5</f>
        <v>214396</v>
      </c>
      <c r="N127" s="87">
        <f>SUM(B127:M127)</f>
        <v>1380710.44</v>
      </c>
    </row>
    <row r="128" spans="1:14" ht="11.25" customHeight="1" x14ac:dyDescent="0.2">
      <c r="A128" s="36" t="s">
        <v>35</v>
      </c>
      <c r="B128" s="90"/>
      <c r="C128" s="90"/>
      <c r="D128" s="90"/>
      <c r="E128" s="90"/>
      <c r="F128" s="90"/>
      <c r="G128" s="90"/>
      <c r="H128" s="90">
        <f>'Group 9 Hybrid Rechargeable'!H4</f>
        <v>18994.599999999999</v>
      </c>
      <c r="I128" s="90">
        <f>'Group 9 Hybrid Rechargeable'!I4</f>
        <v>11350.92</v>
      </c>
      <c r="J128" s="90">
        <f>'Group 9 Hybrid Rechargeable'!J4</f>
        <v>13538.68</v>
      </c>
      <c r="K128" s="90">
        <f>'Group 9 Hybrid Rechargeable'!K4</f>
        <v>10972.96</v>
      </c>
      <c r="L128" s="90">
        <f>'Group 9 Hybrid Rechargeable'!L4</f>
        <v>11442.6</v>
      </c>
      <c r="M128" s="90">
        <f>'Group 9 Hybrid Rechargeable'!M4</f>
        <v>10942.4</v>
      </c>
      <c r="N128" s="87">
        <f>SUM(B128:M128)</f>
        <v>77242.159999999989</v>
      </c>
    </row>
    <row r="129" spans="1:14" ht="11.25" customHeight="1" x14ac:dyDescent="0.2">
      <c r="A129" s="25" t="s">
        <v>5</v>
      </c>
      <c r="B129" s="90">
        <f>SUM(B127:B128)</f>
        <v>0</v>
      </c>
      <c r="C129" s="90">
        <f t="shared" ref="C129:G129" si="26">SUM(C127:C128)</f>
        <v>0</v>
      </c>
      <c r="D129" s="90">
        <f t="shared" si="26"/>
        <v>0</v>
      </c>
      <c r="E129" s="90">
        <f t="shared" si="26"/>
        <v>0</v>
      </c>
      <c r="F129" s="90">
        <f t="shared" si="26"/>
        <v>0</v>
      </c>
      <c r="G129" s="90">
        <f t="shared" si="26"/>
        <v>0</v>
      </c>
      <c r="H129" s="90">
        <f t="shared" ref="H129:N129" si="27">SUM(H126:H128)</f>
        <v>1171738.92</v>
      </c>
      <c r="I129" s="90">
        <f t="shared" si="27"/>
        <v>1337713.3599999999</v>
      </c>
      <c r="J129" s="90">
        <f t="shared" si="27"/>
        <v>1617499.48</v>
      </c>
      <c r="K129" s="92">
        <f t="shared" si="27"/>
        <v>1984674.0399999998</v>
      </c>
      <c r="L129" s="90">
        <f t="shared" si="27"/>
        <v>1812663</v>
      </c>
      <c r="M129" s="90">
        <f t="shared" si="27"/>
        <v>1998000.2</v>
      </c>
      <c r="N129" s="87">
        <f t="shared" si="27"/>
        <v>9922289</v>
      </c>
    </row>
    <row r="130" spans="1:14" ht="11.25" customHeight="1" x14ac:dyDescent="0.2">
      <c r="A130" s="48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50"/>
    </row>
    <row r="131" spans="1:14" ht="11.25" customHeight="1" x14ac:dyDescent="0.2">
      <c r="A131" s="26" t="s">
        <v>27</v>
      </c>
      <c r="B131" s="83" t="s">
        <v>36</v>
      </c>
      <c r="C131" s="83" t="s">
        <v>37</v>
      </c>
      <c r="D131" s="83" t="s">
        <v>38</v>
      </c>
      <c r="E131" s="83" t="s">
        <v>39</v>
      </c>
      <c r="F131" s="83" t="s">
        <v>40</v>
      </c>
      <c r="G131" s="83" t="s">
        <v>41</v>
      </c>
      <c r="H131" s="83" t="s">
        <v>42</v>
      </c>
      <c r="I131" s="83" t="s">
        <v>43</v>
      </c>
      <c r="J131" s="83" t="s">
        <v>44</v>
      </c>
      <c r="K131" s="83" t="s">
        <v>45</v>
      </c>
      <c r="L131" s="83" t="s">
        <v>46</v>
      </c>
      <c r="M131" s="83" t="s">
        <v>47</v>
      </c>
      <c r="N131" s="83" t="s">
        <v>0</v>
      </c>
    </row>
    <row r="132" spans="1:14" ht="11.25" customHeight="1" x14ac:dyDescent="0.2">
      <c r="A132" s="38" t="s">
        <v>9</v>
      </c>
      <c r="B132" s="83"/>
      <c r="C132" s="83"/>
      <c r="D132" s="83"/>
      <c r="E132" s="83"/>
      <c r="F132" s="83"/>
      <c r="G132" s="83"/>
      <c r="H132" s="93">
        <f>'Group 9 Hybrid Rechargeable'!H15</f>
        <v>2038</v>
      </c>
      <c r="I132" s="93">
        <f>'Group 9 Hybrid Rechargeable'!I15</f>
        <v>2425</v>
      </c>
      <c r="J132" s="93">
        <f>'Group 9 Hybrid Rechargeable'!J15</f>
        <v>2991</v>
      </c>
      <c r="K132" s="93">
        <f>'Group 9 Hybrid Rechargeable'!K15</f>
        <v>3817</v>
      </c>
      <c r="L132" s="93">
        <f>'Group 9 Hybrid Rechargeable'!L15</f>
        <v>3568</v>
      </c>
      <c r="M132" s="93">
        <f>'Group 9 Hybrid Rechargeable'!M15</f>
        <v>3923</v>
      </c>
      <c r="N132" s="93">
        <f>SUM(H132:M132)</f>
        <v>18762</v>
      </c>
    </row>
    <row r="133" spans="1:14" ht="11.25" customHeight="1" x14ac:dyDescent="0.2">
      <c r="A133" s="24" t="s">
        <v>49</v>
      </c>
      <c r="B133" s="91">
        <f>'Group 9 Hybrid Rechargeable'!B28</f>
        <v>0</v>
      </c>
      <c r="C133" s="91">
        <f>'Group 9 Hybrid Rechargeable'!C28</f>
        <v>0</v>
      </c>
      <c r="D133" s="91">
        <f>'Group 9 Hybrid Rechargeable'!D28</f>
        <v>0</v>
      </c>
      <c r="E133" s="91">
        <f>'Group 9 Hybrid Rechargeable'!E28</f>
        <v>0</v>
      </c>
      <c r="F133" s="91">
        <f>'Group 9 Hybrid Rechargeable'!F28</f>
        <v>0</v>
      </c>
      <c r="G133" s="91">
        <f>'Group 9 Hybrid Rechargeable'!G28</f>
        <v>0</v>
      </c>
      <c r="H133" s="91">
        <f>'Group 9 Hybrid Rechargeable'!H17</f>
        <v>515</v>
      </c>
      <c r="I133" s="91">
        <f>'Group 9 Hybrid Rechargeable'!I17</f>
        <v>514</v>
      </c>
      <c r="J133" s="91">
        <f>'Group 9 Hybrid Rechargeable'!J17</f>
        <v>556</v>
      </c>
      <c r="K133" s="91">
        <f>'Group 9 Hybrid Rechargeable'!K17</f>
        <v>563</v>
      </c>
      <c r="L133" s="91">
        <f>'Group 9 Hybrid Rechargeable'!L17</f>
        <v>430</v>
      </c>
      <c r="M133" s="91">
        <f>'Group 9 Hybrid Rechargeable'!M17</f>
        <v>471</v>
      </c>
      <c r="N133" s="91">
        <f>SUM(B133:M133)</f>
        <v>3049</v>
      </c>
    </row>
    <row r="134" spans="1:14" ht="11.25" customHeight="1" x14ac:dyDescent="0.2">
      <c r="A134" s="24" t="s">
        <v>35</v>
      </c>
      <c r="B134" s="91">
        <f>'Group 9 Hybrid Rechargeable'!B30</f>
        <v>0</v>
      </c>
      <c r="C134" s="91">
        <f>'Group 9 Hybrid Rechargeable'!C30</f>
        <v>0</v>
      </c>
      <c r="D134" s="91">
        <f>'Group 9 Hybrid Rechargeable'!D30</f>
        <v>0</v>
      </c>
      <c r="E134" s="91">
        <f>'Group 9 Hybrid Rechargeable'!E30</f>
        <v>0</v>
      </c>
      <c r="F134" s="91">
        <f>'Group 9 Hybrid Rechargeable'!F30</f>
        <v>0</v>
      </c>
      <c r="G134" s="91">
        <f>'Group 9 Hybrid Rechargeable'!G30</f>
        <v>0</v>
      </c>
      <c r="H134" s="91">
        <f>'Group 9 Hybrid Rechargeable'!H16</f>
        <v>45</v>
      </c>
      <c r="I134" s="91">
        <f>'Group 9 Hybrid Rechargeable'!I16</f>
        <v>27</v>
      </c>
      <c r="J134" s="91">
        <f>'Group 9 Hybrid Rechargeable'!J16</f>
        <v>32</v>
      </c>
      <c r="K134" s="91">
        <f>'Group 9 Hybrid Rechargeable'!K16</f>
        <v>26</v>
      </c>
      <c r="L134" s="91">
        <f>'Group 9 Hybrid Rechargeable'!L16</f>
        <v>27</v>
      </c>
      <c r="M134" s="91">
        <f>'Group 9 Hybrid Rechargeable'!M16</f>
        <v>26</v>
      </c>
      <c r="N134" s="91">
        <f>SUM(B134:M134)</f>
        <v>183</v>
      </c>
    </row>
    <row r="135" spans="1:14" ht="11.25" customHeight="1" x14ac:dyDescent="0.2">
      <c r="A135" s="25" t="s">
        <v>11</v>
      </c>
      <c r="B135" s="91">
        <f t="shared" ref="B135:G135" si="28">SUM(B133:B134)</f>
        <v>0</v>
      </c>
      <c r="C135" s="91">
        <f t="shared" si="28"/>
        <v>0</v>
      </c>
      <c r="D135" s="91">
        <f t="shared" si="28"/>
        <v>0</v>
      </c>
      <c r="E135" s="91">
        <f t="shared" si="28"/>
        <v>0</v>
      </c>
      <c r="F135" s="91">
        <f t="shared" si="28"/>
        <v>0</v>
      </c>
      <c r="G135" s="91">
        <f t="shared" si="28"/>
        <v>0</v>
      </c>
      <c r="H135" s="91">
        <f t="shared" ref="H135:N135" si="29">SUM(H132:H134)</f>
        <v>2598</v>
      </c>
      <c r="I135" s="91">
        <f t="shared" si="29"/>
        <v>2966</v>
      </c>
      <c r="J135" s="91">
        <f t="shared" si="29"/>
        <v>3579</v>
      </c>
      <c r="K135" s="94">
        <f t="shared" si="29"/>
        <v>4406</v>
      </c>
      <c r="L135" s="94">
        <f t="shared" si="29"/>
        <v>4025</v>
      </c>
      <c r="M135" s="91">
        <f t="shared" si="29"/>
        <v>4420</v>
      </c>
      <c r="N135" s="91">
        <f t="shared" si="29"/>
        <v>21994</v>
      </c>
    </row>
    <row r="136" spans="1:14" x14ac:dyDescent="0.2">
      <c r="A136" s="58" t="s">
        <v>33</v>
      </c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60"/>
    </row>
    <row r="137" spans="1:14" x14ac:dyDescent="0.2">
      <c r="A137" s="23" t="s">
        <v>4</v>
      </c>
      <c r="B137" s="83" t="s">
        <v>36</v>
      </c>
      <c r="C137" s="83" t="s">
        <v>37</v>
      </c>
      <c r="D137" s="83" t="s">
        <v>38</v>
      </c>
      <c r="E137" s="83" t="s">
        <v>39</v>
      </c>
      <c r="F137" s="83" t="s">
        <v>40</v>
      </c>
      <c r="G137" s="83" t="s">
        <v>41</v>
      </c>
      <c r="H137" s="83" t="s">
        <v>42</v>
      </c>
      <c r="I137" s="83" t="s">
        <v>43</v>
      </c>
      <c r="J137" s="83" t="s">
        <v>44</v>
      </c>
      <c r="K137" s="83" t="s">
        <v>45</v>
      </c>
      <c r="L137" s="83" t="s">
        <v>46</v>
      </c>
      <c r="M137" s="83" t="s">
        <v>47</v>
      </c>
      <c r="N137" s="83" t="s">
        <v>0</v>
      </c>
    </row>
    <row r="138" spans="1:14" x14ac:dyDescent="0.2">
      <c r="A138" s="24" t="s">
        <v>8</v>
      </c>
      <c r="B138" s="95">
        <f t="shared" ref="B138:M138" si="30">B3+B22+B41+B60+B79</f>
        <v>5437662.0100000007</v>
      </c>
      <c r="C138" s="95">
        <f t="shared" si="30"/>
        <v>4551764.01</v>
      </c>
      <c r="D138" s="95">
        <f t="shared" si="30"/>
        <v>5040677.2</v>
      </c>
      <c r="E138" s="95">
        <f t="shared" si="30"/>
        <v>4812095.5999999996</v>
      </c>
      <c r="F138" s="95">
        <f t="shared" si="30"/>
        <v>5380446.4100000001</v>
      </c>
      <c r="G138" s="95">
        <f t="shared" si="30"/>
        <v>5225994.8</v>
      </c>
      <c r="H138" s="95">
        <f t="shared" si="30"/>
        <v>4940990.42</v>
      </c>
      <c r="I138" s="95">
        <f t="shared" si="30"/>
        <v>4464361.2</v>
      </c>
      <c r="J138" s="95">
        <f t="shared" si="30"/>
        <v>4233814</v>
      </c>
      <c r="K138" s="95">
        <f t="shared" si="30"/>
        <v>4755672.82</v>
      </c>
      <c r="L138" s="95">
        <f t="shared" si="30"/>
        <v>3846380.0200000005</v>
      </c>
      <c r="M138" s="95">
        <f t="shared" si="30"/>
        <v>3818480.81</v>
      </c>
      <c r="N138" s="85">
        <f>SUM(B138:M138)</f>
        <v>56508339.300000012</v>
      </c>
    </row>
    <row r="139" spans="1:14" x14ac:dyDescent="0.2">
      <c r="A139" s="24" t="s">
        <v>9</v>
      </c>
      <c r="B139" s="85">
        <f t="shared" ref="B139:G139" si="31">B4+B23+B42+B61+B80</f>
        <v>3190750.16</v>
      </c>
      <c r="C139" s="85">
        <f t="shared" si="31"/>
        <v>2914559.9600000004</v>
      </c>
      <c r="D139" s="85">
        <f t="shared" si="31"/>
        <v>3328848.3799999994</v>
      </c>
      <c r="E139" s="85">
        <f t="shared" si="31"/>
        <v>3111901.26</v>
      </c>
      <c r="F139" s="85">
        <f t="shared" si="31"/>
        <v>3577956.2</v>
      </c>
      <c r="G139" s="85">
        <f t="shared" si="31"/>
        <v>3691673.44</v>
      </c>
      <c r="H139" s="85">
        <f t="shared" ref="H139:M139" si="32">H4+H23+H42+H61+H80+H126</f>
        <v>5137344.68</v>
      </c>
      <c r="I139" s="85">
        <f t="shared" si="32"/>
        <v>4856621.1199999992</v>
      </c>
      <c r="J139" s="85">
        <f t="shared" si="32"/>
        <v>5029012.9399999995</v>
      </c>
      <c r="K139" s="85">
        <f t="shared" si="32"/>
        <v>5962194.4199999999</v>
      </c>
      <c r="L139" s="85">
        <f t="shared" si="32"/>
        <v>5083094.6400000006</v>
      </c>
      <c r="M139" s="85">
        <f t="shared" si="32"/>
        <v>5728558.1600000001</v>
      </c>
      <c r="N139" s="85">
        <f t="shared" ref="N139:N143" si="33">SUM(B139:M139)</f>
        <v>51612515.359999999</v>
      </c>
    </row>
    <row r="140" spans="1:14" x14ac:dyDescent="0.2">
      <c r="A140" s="24" t="s">
        <v>49</v>
      </c>
      <c r="B140" s="85">
        <f>B5+B24+B43+B62+B81+B98+B113</f>
        <v>11620485.539999999</v>
      </c>
      <c r="C140" s="85">
        <f>C5+C24+C43+C62+C81+C98+C113</f>
        <v>9995823.6600000001</v>
      </c>
      <c r="D140" s="85">
        <f t="shared" ref="D140:G140" si="34">D5+D24+D43+D62+D81+D98+D113</f>
        <v>11445832.26</v>
      </c>
      <c r="E140" s="85">
        <f t="shared" si="34"/>
        <v>10389861.07</v>
      </c>
      <c r="F140" s="85">
        <f t="shared" si="34"/>
        <v>11998230.640000001</v>
      </c>
      <c r="G140" s="85">
        <f t="shared" si="34"/>
        <v>11256321.66</v>
      </c>
      <c r="H140" s="85">
        <f t="shared" ref="H140:M141" si="35">H5+H24+H43+H62+H81+H98+H113+H127</f>
        <v>11226351.77</v>
      </c>
      <c r="I140" s="85">
        <f t="shared" si="35"/>
        <v>10269270.259999998</v>
      </c>
      <c r="J140" s="85">
        <f t="shared" si="35"/>
        <v>9870064.4000000004</v>
      </c>
      <c r="K140" s="85">
        <f t="shared" si="35"/>
        <v>10888048.83</v>
      </c>
      <c r="L140" s="85">
        <f t="shared" si="35"/>
        <v>9069324.4899999984</v>
      </c>
      <c r="M140" s="85">
        <f t="shared" si="35"/>
        <v>10097144.359999999</v>
      </c>
      <c r="N140" s="85">
        <f t="shared" si="33"/>
        <v>128126758.93999998</v>
      </c>
    </row>
    <row r="141" spans="1:14" x14ac:dyDescent="0.2">
      <c r="A141" s="24" t="s">
        <v>35</v>
      </c>
      <c r="B141" s="95">
        <f>B6+B25+B44+B63+B82+B99+B114</f>
        <v>2374582.4</v>
      </c>
      <c r="C141" s="95">
        <f>C6+C25+C44+C63+C82+C99+C114</f>
        <v>2056788.7199999997</v>
      </c>
      <c r="D141" s="95">
        <f t="shared" ref="D141:G141" si="36">D6+D25+D44+D63+D82+D99+D114</f>
        <v>2308762.1100000003</v>
      </c>
      <c r="E141" s="95">
        <f t="shared" si="36"/>
        <v>2128129.6100000003</v>
      </c>
      <c r="F141" s="95">
        <f t="shared" si="36"/>
        <v>2587969.5500000003</v>
      </c>
      <c r="G141" s="95">
        <f t="shared" si="36"/>
        <v>2347562.19</v>
      </c>
      <c r="H141" s="95">
        <f t="shared" si="35"/>
        <v>3316287.35</v>
      </c>
      <c r="I141" s="95">
        <f t="shared" si="35"/>
        <v>3304563.27</v>
      </c>
      <c r="J141" s="95">
        <f t="shared" si="35"/>
        <v>3363851.7000000007</v>
      </c>
      <c r="K141" s="95">
        <f t="shared" si="35"/>
        <v>4180313.13</v>
      </c>
      <c r="L141" s="95">
        <f t="shared" si="35"/>
        <v>3660626.36</v>
      </c>
      <c r="M141" s="95">
        <f t="shared" si="35"/>
        <v>4337004.1900000004</v>
      </c>
      <c r="N141" s="85">
        <f t="shared" si="33"/>
        <v>35966440.579999998</v>
      </c>
    </row>
    <row r="142" spans="1:14" x14ac:dyDescent="0.2">
      <c r="A142" s="24" t="s">
        <v>1</v>
      </c>
      <c r="B142" s="95">
        <f t="shared" ref="B142:G142" si="37">B7+B26+B45+B64+B83+B100</f>
        <v>4101273.73</v>
      </c>
      <c r="C142" s="95">
        <f t="shared" si="37"/>
        <v>3581616.74</v>
      </c>
      <c r="D142" s="95">
        <f t="shared" si="37"/>
        <v>4015203.5800000005</v>
      </c>
      <c r="E142" s="95">
        <f t="shared" si="37"/>
        <v>3686433.15</v>
      </c>
      <c r="F142" s="95">
        <f t="shared" si="37"/>
        <v>4202787.1999999993</v>
      </c>
      <c r="G142" s="95">
        <f t="shared" si="37"/>
        <v>4046540.43</v>
      </c>
      <c r="H142" s="95">
        <f t="shared" ref="H142:M142" si="38">H7+H26+H45+H64+H83+H100+H115</f>
        <v>4854175.5500000007</v>
      </c>
      <c r="I142" s="95">
        <f t="shared" si="38"/>
        <v>4502072.9800000004</v>
      </c>
      <c r="J142" s="95">
        <f t="shared" si="38"/>
        <v>4491207.4000000004</v>
      </c>
      <c r="K142" s="95">
        <f t="shared" si="38"/>
        <v>5238668.9800000004</v>
      </c>
      <c r="L142" s="95">
        <f t="shared" si="38"/>
        <v>4480516.53</v>
      </c>
      <c r="M142" s="95">
        <f t="shared" si="38"/>
        <v>4857208.3000000007</v>
      </c>
      <c r="N142" s="85">
        <f t="shared" si="33"/>
        <v>52057704.569999993</v>
      </c>
    </row>
    <row r="143" spans="1:14" x14ac:dyDescent="0.2">
      <c r="A143" s="24" t="s">
        <v>20</v>
      </c>
      <c r="B143" s="85">
        <f t="shared" ref="B143:M143" si="39">B8+B27+B46+B65+B84+B101</f>
        <v>393770</v>
      </c>
      <c r="C143" s="85">
        <f t="shared" si="39"/>
        <v>413705.24</v>
      </c>
      <c r="D143" s="85">
        <f t="shared" si="39"/>
        <v>431289.64</v>
      </c>
      <c r="E143" s="85">
        <f t="shared" si="39"/>
        <v>359175.99999999994</v>
      </c>
      <c r="F143" s="85">
        <f t="shared" si="39"/>
        <v>446565.08</v>
      </c>
      <c r="G143" s="85">
        <f t="shared" si="39"/>
        <v>444244.83999999991</v>
      </c>
      <c r="H143" s="85">
        <f>H8+H27+H46+H65+H84+H101</f>
        <v>452818.48</v>
      </c>
      <c r="I143" s="85">
        <f t="shared" si="39"/>
        <v>421168.8</v>
      </c>
      <c r="J143" s="85">
        <f t="shared" si="39"/>
        <v>353738.31999999995</v>
      </c>
      <c r="K143" s="85">
        <f t="shared" si="39"/>
        <v>249891.20000000001</v>
      </c>
      <c r="L143" s="85">
        <f t="shared" si="39"/>
        <v>150363.72</v>
      </c>
      <c r="M143" s="85">
        <f t="shared" si="39"/>
        <v>113723.99999999999</v>
      </c>
      <c r="N143" s="85">
        <f t="shared" si="33"/>
        <v>4230455.3199999994</v>
      </c>
    </row>
    <row r="144" spans="1:14" x14ac:dyDescent="0.2">
      <c r="A144" s="25" t="s">
        <v>5</v>
      </c>
      <c r="B144" s="85">
        <f>SUM(B138:B143)</f>
        <v>27118523.84</v>
      </c>
      <c r="C144" s="85">
        <f t="shared" ref="C144:M144" si="40">SUM(C138:C143)</f>
        <v>23514258.330000002</v>
      </c>
      <c r="D144" s="85">
        <f t="shared" si="40"/>
        <v>26570613.170000002</v>
      </c>
      <c r="E144" s="85">
        <f t="shared" si="40"/>
        <v>24487596.689999998</v>
      </c>
      <c r="F144" s="85">
        <f t="shared" si="40"/>
        <v>28193955.079999998</v>
      </c>
      <c r="G144" s="85">
        <f t="shared" si="40"/>
        <v>27012337.359999999</v>
      </c>
      <c r="H144" s="85">
        <f t="shared" si="40"/>
        <v>29927968.25</v>
      </c>
      <c r="I144" s="85">
        <f t="shared" si="40"/>
        <v>27818057.629999999</v>
      </c>
      <c r="J144" s="85">
        <f t="shared" si="40"/>
        <v>27341688.759999998</v>
      </c>
      <c r="K144" s="85">
        <f t="shared" si="40"/>
        <v>31274789.379999999</v>
      </c>
      <c r="L144" s="85">
        <f t="shared" si="40"/>
        <v>26290305.759999998</v>
      </c>
      <c r="M144" s="85">
        <f t="shared" si="40"/>
        <v>28952119.82</v>
      </c>
      <c r="N144" s="85">
        <f>SUM(B144:M144)</f>
        <v>328502214.06999999</v>
      </c>
    </row>
    <row r="145" spans="1:14" x14ac:dyDescent="0.2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50"/>
    </row>
    <row r="146" spans="1:14" x14ac:dyDescent="0.2">
      <c r="A146" s="39" t="s">
        <v>6</v>
      </c>
      <c r="B146" s="83" t="s">
        <v>36</v>
      </c>
      <c r="C146" s="83" t="s">
        <v>37</v>
      </c>
      <c r="D146" s="83" t="s">
        <v>38</v>
      </c>
      <c r="E146" s="83" t="s">
        <v>39</v>
      </c>
      <c r="F146" s="83" t="s">
        <v>40</v>
      </c>
      <c r="G146" s="83" t="s">
        <v>41</v>
      </c>
      <c r="H146" s="83" t="s">
        <v>42</v>
      </c>
      <c r="I146" s="83" t="s">
        <v>43</v>
      </c>
      <c r="J146" s="83" t="s">
        <v>44</v>
      </c>
      <c r="K146" s="83" t="s">
        <v>45</v>
      </c>
      <c r="L146" s="83" t="s">
        <v>46</v>
      </c>
      <c r="M146" s="83" t="s">
        <v>47</v>
      </c>
      <c r="N146" s="83" t="s">
        <v>0</v>
      </c>
    </row>
    <row r="147" spans="1:14" x14ac:dyDescent="0.2">
      <c r="A147" s="24" t="s">
        <v>8</v>
      </c>
      <c r="B147" s="96">
        <f>B138/B144</f>
        <v>0.20051467558051275</v>
      </c>
      <c r="C147" s="96">
        <f t="shared" ref="C147:M147" si="41">C138/C144</f>
        <v>0.19357463655116694</v>
      </c>
      <c r="D147" s="96">
        <f t="shared" si="41"/>
        <v>0.18970872699660773</v>
      </c>
      <c r="E147" s="96">
        <f t="shared" si="41"/>
        <v>0.19651155076255872</v>
      </c>
      <c r="F147" s="96">
        <f t="shared" si="41"/>
        <v>0.19083687956276621</v>
      </c>
      <c r="G147" s="96">
        <f t="shared" si="41"/>
        <v>0.1934669603134262</v>
      </c>
      <c r="H147" s="97">
        <f t="shared" si="41"/>
        <v>0.16509608599975709</v>
      </c>
      <c r="I147" s="98">
        <f t="shared" si="41"/>
        <v>0.16048428899598913</v>
      </c>
      <c r="J147" s="98">
        <f t="shared" si="41"/>
        <v>0.15484829913629666</v>
      </c>
      <c r="K147" s="98">
        <f t="shared" si="41"/>
        <v>0.15206090638107442</v>
      </c>
      <c r="L147" s="98">
        <f t="shared" si="41"/>
        <v>0.14630411890652734</v>
      </c>
      <c r="M147" s="99">
        <f t="shared" si="41"/>
        <v>0.1318895070115802</v>
      </c>
      <c r="N147" s="96">
        <f>N138/N144</f>
        <v>0.17201813832511564</v>
      </c>
    </row>
    <row r="148" spans="1:14" x14ac:dyDescent="0.2">
      <c r="A148" s="24" t="s">
        <v>9</v>
      </c>
      <c r="B148" s="96">
        <f>B139/B144</f>
        <v>0.11765943378133373</v>
      </c>
      <c r="C148" s="96">
        <f t="shared" ref="C148:M148" si="42">C139/C144</f>
        <v>0.12394862381355833</v>
      </c>
      <c r="D148" s="96">
        <f t="shared" si="42"/>
        <v>0.12528308468840652</v>
      </c>
      <c r="E148" s="96">
        <f t="shared" si="42"/>
        <v>0.12708071352999731</v>
      </c>
      <c r="F148" s="96">
        <f t="shared" si="42"/>
        <v>0.12690508266213782</v>
      </c>
      <c r="G148" s="96">
        <f t="shared" si="42"/>
        <v>0.13666619777474895</v>
      </c>
      <c r="H148" s="97">
        <f t="shared" si="42"/>
        <v>0.17165698109159147</v>
      </c>
      <c r="I148" s="98">
        <f t="shared" si="42"/>
        <v>0.17458519874379883</v>
      </c>
      <c r="J148" s="98">
        <f t="shared" si="42"/>
        <v>0.18393205277639185</v>
      </c>
      <c r="K148" s="98">
        <f t="shared" si="42"/>
        <v>0.19063899512022869</v>
      </c>
      <c r="L148" s="98">
        <f t="shared" si="42"/>
        <v>0.19334482780089207</v>
      </c>
      <c r="M148" s="99">
        <f t="shared" si="42"/>
        <v>0.19786316841790413</v>
      </c>
      <c r="N148" s="96">
        <f>N139/N144</f>
        <v>0.15711466513587022</v>
      </c>
    </row>
    <row r="149" spans="1:14" x14ac:dyDescent="0.2">
      <c r="A149" s="24" t="s">
        <v>49</v>
      </c>
      <c r="B149" s="96">
        <f>B140/B144</f>
        <v>0.42850730403178167</v>
      </c>
      <c r="C149" s="96">
        <f t="shared" ref="C149:M149" si="43">C140/C144</f>
        <v>0.42509627646844006</v>
      </c>
      <c r="D149" s="96">
        <f t="shared" si="43"/>
        <v>0.43077034717900714</v>
      </c>
      <c r="E149" s="96">
        <f t="shared" si="43"/>
        <v>0.42429076244313141</v>
      </c>
      <c r="F149" s="96">
        <f t="shared" si="43"/>
        <v>0.425560394274417</v>
      </c>
      <c r="G149" s="96">
        <f t="shared" si="43"/>
        <v>0.41671039088488565</v>
      </c>
      <c r="H149" s="97">
        <f t="shared" si="43"/>
        <v>0.37511239240238098</v>
      </c>
      <c r="I149" s="98">
        <f t="shared" si="43"/>
        <v>0.36915842207923411</v>
      </c>
      <c r="J149" s="98">
        <f t="shared" si="43"/>
        <v>0.36098956749297739</v>
      </c>
      <c r="K149" s="98">
        <f t="shared" si="43"/>
        <v>0.34814139586061699</v>
      </c>
      <c r="L149" s="98">
        <f t="shared" si="43"/>
        <v>0.34496839149732272</v>
      </c>
      <c r="M149" s="99">
        <f t="shared" si="43"/>
        <v>0.34875319744376493</v>
      </c>
      <c r="N149" s="96">
        <f>N140/N144</f>
        <v>0.39003316706016983</v>
      </c>
    </row>
    <row r="150" spans="1:14" x14ac:dyDescent="0.2">
      <c r="A150" s="24" t="s">
        <v>35</v>
      </c>
      <c r="B150" s="96">
        <f>B141/B144</f>
        <v>8.7563114202310499E-2</v>
      </c>
      <c r="C150" s="96">
        <f t="shared" ref="C150:M150" si="44">C141/C144</f>
        <v>8.7469853020025051E-2</v>
      </c>
      <c r="D150" s="96">
        <f t="shared" si="44"/>
        <v>8.6891563067379537E-2</v>
      </c>
      <c r="E150" s="96">
        <f t="shared" si="44"/>
        <v>8.6906430097693693E-2</v>
      </c>
      <c r="F150" s="96">
        <f t="shared" si="44"/>
        <v>9.1791646211277167E-2</v>
      </c>
      <c r="G150" s="96">
        <f t="shared" si="44"/>
        <v>8.6907036540876378E-2</v>
      </c>
      <c r="H150" s="97">
        <f t="shared" si="44"/>
        <v>0.11080897046861843</v>
      </c>
      <c r="I150" s="98">
        <f t="shared" si="44"/>
        <v>0.11879202041900436</v>
      </c>
      <c r="J150" s="98">
        <f t="shared" si="44"/>
        <v>0.123030136489638</v>
      </c>
      <c r="K150" s="98">
        <f t="shared" si="44"/>
        <v>0.13366398984203168</v>
      </c>
      <c r="L150" s="98">
        <f t="shared" si="44"/>
        <v>0.13923863774796966</v>
      </c>
      <c r="M150" s="99">
        <f t="shared" si="44"/>
        <v>0.14979919318391383</v>
      </c>
      <c r="N150" s="96">
        <f>N141/N144</f>
        <v>0.10948614359212802</v>
      </c>
    </row>
    <row r="151" spans="1:14" x14ac:dyDescent="0.2">
      <c r="A151" s="24" t="s">
        <v>1</v>
      </c>
      <c r="B151" s="96">
        <f>B142/B144</f>
        <v>0.15123513927961649</v>
      </c>
      <c r="C151" s="96">
        <f t="shared" ref="C151:M151" si="45">C142/C144</f>
        <v>0.15231680666833944</v>
      </c>
      <c r="D151" s="96">
        <f t="shared" si="45"/>
        <v>0.15111444942239549</v>
      </c>
      <c r="E151" s="96">
        <f t="shared" si="45"/>
        <v>0.1505428726497047</v>
      </c>
      <c r="F151" s="96">
        <f t="shared" si="45"/>
        <v>0.1490669609167867</v>
      </c>
      <c r="G151" s="96">
        <f t="shared" si="45"/>
        <v>0.14980341671550929</v>
      </c>
      <c r="H151" s="97">
        <f t="shared" si="45"/>
        <v>0.16219529202420885</v>
      </c>
      <c r="I151" s="98">
        <f t="shared" si="45"/>
        <v>0.16183994727025089</v>
      </c>
      <c r="J151" s="98">
        <f t="shared" si="45"/>
        <v>0.16426225312645978</v>
      </c>
      <c r="K151" s="98">
        <f t="shared" si="45"/>
        <v>0.16750453268759952</v>
      </c>
      <c r="L151" s="98">
        <f t="shared" si="45"/>
        <v>0.17042466416716184</v>
      </c>
      <c r="M151" s="99">
        <f t="shared" si="45"/>
        <v>0.16776693140944596</v>
      </c>
      <c r="N151" s="96">
        <f>N142/N144</f>
        <v>0.15846987429712453</v>
      </c>
    </row>
    <row r="152" spans="1:14" ht="10.8" thickBot="1" x14ac:dyDescent="0.25">
      <c r="A152" s="40" t="s">
        <v>20</v>
      </c>
      <c r="B152" s="100">
        <f>B143/B144</f>
        <v>1.4520333124444874E-2</v>
      </c>
      <c r="C152" s="100">
        <f t="shared" ref="C152:M152" si="46">C143/C144</f>
        <v>1.7593803478470161E-2</v>
      </c>
      <c r="D152" s="100">
        <f t="shared" si="46"/>
        <v>1.6231828646203574E-2</v>
      </c>
      <c r="E152" s="100">
        <f t="shared" si="46"/>
        <v>1.466767051691425E-2</v>
      </c>
      <c r="F152" s="100">
        <f t="shared" si="46"/>
        <v>1.5839036372615235E-2</v>
      </c>
      <c r="G152" s="100">
        <f t="shared" si="46"/>
        <v>1.6445997770553535E-2</v>
      </c>
      <c r="H152" s="101">
        <f t="shared" si="46"/>
        <v>1.513027801344316E-2</v>
      </c>
      <c r="I152" s="102">
        <f t="shared" si="46"/>
        <v>1.5140122491722655E-2</v>
      </c>
      <c r="J152" s="102">
        <f t="shared" si="46"/>
        <v>1.2937690978236414E-2</v>
      </c>
      <c r="K152" s="102">
        <f t="shared" si="46"/>
        <v>7.9901801084487443E-3</v>
      </c>
      <c r="L152" s="102">
        <f t="shared" si="46"/>
        <v>5.7193598801264E-3</v>
      </c>
      <c r="M152" s="103">
        <f t="shared" si="46"/>
        <v>3.9280025333910066E-3</v>
      </c>
      <c r="N152" s="100">
        <f>N143/N144</f>
        <v>1.2878011589591717E-2</v>
      </c>
    </row>
    <row r="153" spans="1:14" ht="10.8" thickBot="1" x14ac:dyDescent="0.25">
      <c r="A153" s="41" t="s">
        <v>17</v>
      </c>
      <c r="B153" s="104">
        <f t="shared" ref="B153:N153" si="47">SUM(B147:B152)</f>
        <v>1</v>
      </c>
      <c r="C153" s="104">
        <f t="shared" si="47"/>
        <v>1</v>
      </c>
      <c r="D153" s="104">
        <f t="shared" si="47"/>
        <v>0.99999999999999989</v>
      </c>
      <c r="E153" s="104">
        <f t="shared" si="47"/>
        <v>1.0000000000000002</v>
      </c>
      <c r="F153" s="104">
        <f t="shared" si="47"/>
        <v>1.0000000000000002</v>
      </c>
      <c r="G153" s="104">
        <f t="shared" si="47"/>
        <v>1</v>
      </c>
      <c r="H153" s="104">
        <f t="shared" si="47"/>
        <v>0.99999999999999989</v>
      </c>
      <c r="I153" s="105">
        <f t="shared" si="47"/>
        <v>1</v>
      </c>
      <c r="J153" s="105">
        <f t="shared" si="47"/>
        <v>1.0000000000000002</v>
      </c>
      <c r="K153" s="105">
        <f t="shared" si="47"/>
        <v>1</v>
      </c>
      <c r="L153" s="105">
        <f t="shared" si="47"/>
        <v>1</v>
      </c>
      <c r="M153" s="106">
        <f t="shared" si="47"/>
        <v>1.0000000000000002</v>
      </c>
      <c r="N153" s="104">
        <f t="shared" si="47"/>
        <v>1</v>
      </c>
    </row>
    <row r="154" spans="1:14" x14ac:dyDescent="0.2">
      <c r="A154" s="62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4"/>
    </row>
    <row r="155" spans="1:14" x14ac:dyDescent="0.2">
      <c r="A155" s="26" t="s">
        <v>27</v>
      </c>
      <c r="B155" s="83" t="s">
        <v>36</v>
      </c>
      <c r="C155" s="83" t="s">
        <v>37</v>
      </c>
      <c r="D155" s="83" t="s">
        <v>38</v>
      </c>
      <c r="E155" s="83" t="s">
        <v>39</v>
      </c>
      <c r="F155" s="83" t="s">
        <v>40</v>
      </c>
      <c r="G155" s="83" t="s">
        <v>41</v>
      </c>
      <c r="H155" s="83" t="s">
        <v>42</v>
      </c>
      <c r="I155" s="83" t="s">
        <v>43</v>
      </c>
      <c r="J155" s="83" t="s">
        <v>44</v>
      </c>
      <c r="K155" s="83" t="s">
        <v>45</v>
      </c>
      <c r="L155" s="83" t="s">
        <v>46</v>
      </c>
      <c r="M155" s="83" t="s">
        <v>47</v>
      </c>
      <c r="N155" s="83" t="s">
        <v>0</v>
      </c>
    </row>
    <row r="156" spans="1:14" x14ac:dyDescent="0.2">
      <c r="A156" s="24" t="s">
        <v>8</v>
      </c>
      <c r="B156" s="107">
        <f t="shared" ref="B156:M156" si="48">B12+B31+B50+B69+B88</f>
        <v>18184</v>
      </c>
      <c r="C156" s="107">
        <f t="shared" si="48"/>
        <v>15367</v>
      </c>
      <c r="D156" s="107">
        <f t="shared" si="48"/>
        <v>16987</v>
      </c>
      <c r="E156" s="107">
        <f t="shared" si="48"/>
        <v>16259</v>
      </c>
      <c r="F156" s="107">
        <f t="shared" si="48"/>
        <v>18088</v>
      </c>
      <c r="G156" s="107">
        <f t="shared" si="48"/>
        <v>17650</v>
      </c>
      <c r="H156" s="107">
        <f t="shared" si="48"/>
        <v>16680</v>
      </c>
      <c r="I156" s="107">
        <f t="shared" si="48"/>
        <v>15150</v>
      </c>
      <c r="J156" s="107">
        <f t="shared" si="48"/>
        <v>14360</v>
      </c>
      <c r="K156" s="107">
        <f t="shared" si="48"/>
        <v>16067</v>
      </c>
      <c r="L156" s="107">
        <f t="shared" si="48"/>
        <v>13100</v>
      </c>
      <c r="M156" s="107">
        <f t="shared" si="48"/>
        <v>13032</v>
      </c>
      <c r="N156" s="87">
        <f t="shared" ref="N156:N161" si="49">SUM(B156:M156)</f>
        <v>190924</v>
      </c>
    </row>
    <row r="157" spans="1:14" x14ac:dyDescent="0.2">
      <c r="A157" s="24" t="s">
        <v>9</v>
      </c>
      <c r="B157" s="87">
        <f t="shared" ref="B157:G157" si="50">B13+B32+B51+B70+B89</f>
        <v>10825</v>
      </c>
      <c r="C157" s="87">
        <f t="shared" si="50"/>
        <v>9891</v>
      </c>
      <c r="D157" s="87">
        <f t="shared" si="50"/>
        <v>11362</v>
      </c>
      <c r="E157" s="87">
        <f t="shared" si="50"/>
        <v>10498</v>
      </c>
      <c r="F157" s="87">
        <f t="shared" si="50"/>
        <v>12043</v>
      </c>
      <c r="G157" s="87">
        <f t="shared" si="50"/>
        <v>12311</v>
      </c>
      <c r="H157" s="87">
        <f t="shared" ref="H157:M157" si="51">H13+H32+H51+H70+H89+H132</f>
        <v>16956</v>
      </c>
      <c r="I157" s="87">
        <f t="shared" si="51"/>
        <v>15644</v>
      </c>
      <c r="J157" s="87">
        <f t="shared" si="51"/>
        <v>15979</v>
      </c>
      <c r="K157" s="87">
        <f t="shared" si="51"/>
        <v>18782</v>
      </c>
      <c r="L157" s="87">
        <f t="shared" si="51"/>
        <v>15935</v>
      </c>
      <c r="M157" s="87">
        <f t="shared" si="51"/>
        <v>17922</v>
      </c>
      <c r="N157" s="87">
        <f t="shared" si="49"/>
        <v>168148</v>
      </c>
    </row>
    <row r="158" spans="1:14" x14ac:dyDescent="0.2">
      <c r="A158" s="24" t="s">
        <v>49</v>
      </c>
      <c r="B158" s="87">
        <f>B14+B33+B52+B71+B90+B105+B119</f>
        <v>35280</v>
      </c>
      <c r="C158" s="87">
        <f t="shared" ref="C158:G158" si="52">C14+C33+C52+C71+C90+C105+C119</f>
        <v>30572</v>
      </c>
      <c r="D158" s="87">
        <f t="shared" si="52"/>
        <v>34967</v>
      </c>
      <c r="E158" s="87">
        <f t="shared" si="52"/>
        <v>31872</v>
      </c>
      <c r="F158" s="87">
        <f t="shared" si="52"/>
        <v>36734</v>
      </c>
      <c r="G158" s="87">
        <f t="shared" si="52"/>
        <v>34407</v>
      </c>
      <c r="H158" s="87">
        <f t="shared" ref="H158:M159" si="53">H14+H33+H52+H71+H90+H105+H119+H133</f>
        <v>34523</v>
      </c>
      <c r="I158" s="87">
        <f t="shared" si="53"/>
        <v>31716</v>
      </c>
      <c r="J158" s="87">
        <f t="shared" si="53"/>
        <v>30472</v>
      </c>
      <c r="K158" s="87">
        <f t="shared" si="53"/>
        <v>33602</v>
      </c>
      <c r="L158" s="87">
        <f t="shared" si="53"/>
        <v>28051</v>
      </c>
      <c r="M158" s="87">
        <f t="shared" si="53"/>
        <v>31116</v>
      </c>
      <c r="N158" s="87">
        <f t="shared" si="49"/>
        <v>393312</v>
      </c>
    </row>
    <row r="159" spans="1:14" x14ac:dyDescent="0.2">
      <c r="A159" s="24" t="s">
        <v>35</v>
      </c>
      <c r="B159" s="87">
        <f>B15+B34+B53+B72+B91+B106+B120</f>
        <v>5926</v>
      </c>
      <c r="C159" s="87">
        <f>C15+C34+C53+C72+C91+C106+C120</f>
        <v>5106</v>
      </c>
      <c r="D159" s="87">
        <f t="shared" ref="D159:G159" si="54">D15+D34+D53+D72+D91+D106+D120</f>
        <v>5748</v>
      </c>
      <c r="E159" s="87">
        <f t="shared" si="54"/>
        <v>5294</v>
      </c>
      <c r="F159" s="87">
        <f t="shared" si="54"/>
        <v>6383</v>
      </c>
      <c r="G159" s="87">
        <f t="shared" si="54"/>
        <v>5751</v>
      </c>
      <c r="H159" s="87">
        <f t="shared" si="53"/>
        <v>9187</v>
      </c>
      <c r="I159" s="87">
        <f t="shared" si="53"/>
        <v>9080</v>
      </c>
      <c r="J159" s="87">
        <f t="shared" si="53"/>
        <v>9221</v>
      </c>
      <c r="K159" s="87">
        <f t="shared" si="53"/>
        <v>11386</v>
      </c>
      <c r="L159" s="87">
        <f t="shared" si="53"/>
        <v>9928</v>
      </c>
      <c r="M159" s="87">
        <f t="shared" si="53"/>
        <v>11740</v>
      </c>
      <c r="N159" s="87">
        <f t="shared" si="49"/>
        <v>94750</v>
      </c>
    </row>
    <row r="160" spans="1:14" x14ac:dyDescent="0.2">
      <c r="A160" s="24" t="s">
        <v>1</v>
      </c>
      <c r="B160" s="87">
        <f t="shared" ref="B160:G160" si="55">B16+B35+B54+B73+B92+B107</f>
        <v>12459</v>
      </c>
      <c r="C160" s="87">
        <f t="shared" si="55"/>
        <v>10898</v>
      </c>
      <c r="D160" s="87">
        <f t="shared" si="55"/>
        <v>12163</v>
      </c>
      <c r="E160" s="87">
        <f t="shared" si="55"/>
        <v>11218</v>
      </c>
      <c r="F160" s="87">
        <f t="shared" si="55"/>
        <v>12839</v>
      </c>
      <c r="G160" s="87">
        <f t="shared" si="55"/>
        <v>12360</v>
      </c>
      <c r="H160" s="87">
        <f t="shared" ref="H160:M160" si="56">H16+H35+H54+H73+H92+H107+H121</f>
        <v>14468</v>
      </c>
      <c r="I160" s="87">
        <f t="shared" si="56"/>
        <v>13446</v>
      </c>
      <c r="J160" s="87">
        <f t="shared" si="56"/>
        <v>13305</v>
      </c>
      <c r="K160" s="87">
        <f t="shared" si="56"/>
        <v>15441</v>
      </c>
      <c r="L160" s="87">
        <f t="shared" si="56"/>
        <v>13229</v>
      </c>
      <c r="M160" s="87">
        <f t="shared" si="56"/>
        <v>14341</v>
      </c>
      <c r="N160" s="87">
        <f t="shared" si="49"/>
        <v>156167</v>
      </c>
    </row>
    <row r="161" spans="1:14" x14ac:dyDescent="0.2">
      <c r="A161" s="24" t="s">
        <v>20</v>
      </c>
      <c r="B161" s="87">
        <f t="shared" ref="B161:M161" si="57">B17+B36+B55+B74+B93+B108</f>
        <v>1322</v>
      </c>
      <c r="C161" s="87">
        <f t="shared" si="57"/>
        <v>1369</v>
      </c>
      <c r="D161" s="87">
        <f t="shared" si="57"/>
        <v>1434</v>
      </c>
      <c r="E161" s="87">
        <f t="shared" si="57"/>
        <v>1197</v>
      </c>
      <c r="F161" s="87">
        <f t="shared" si="57"/>
        <v>1472</v>
      </c>
      <c r="G161" s="87">
        <f t="shared" si="57"/>
        <v>1497</v>
      </c>
      <c r="H161" s="87">
        <f t="shared" si="57"/>
        <v>1481</v>
      </c>
      <c r="I161" s="87">
        <f t="shared" si="57"/>
        <v>1415</v>
      </c>
      <c r="J161" s="87">
        <f t="shared" si="57"/>
        <v>1208</v>
      </c>
      <c r="K161" s="87">
        <f t="shared" si="57"/>
        <v>842</v>
      </c>
      <c r="L161" s="87">
        <f t="shared" si="57"/>
        <v>544</v>
      </c>
      <c r="M161" s="87">
        <f t="shared" si="57"/>
        <v>431</v>
      </c>
      <c r="N161" s="87">
        <f t="shared" si="49"/>
        <v>14212</v>
      </c>
    </row>
    <row r="162" spans="1:14" x14ac:dyDescent="0.2">
      <c r="A162" s="25" t="s">
        <v>7</v>
      </c>
      <c r="B162" s="87">
        <f t="shared" ref="B162:N162" si="58">SUM(B156:B161)</f>
        <v>83996</v>
      </c>
      <c r="C162" s="87">
        <f t="shared" si="58"/>
        <v>73203</v>
      </c>
      <c r="D162" s="87">
        <f t="shared" si="58"/>
        <v>82661</v>
      </c>
      <c r="E162" s="87">
        <f t="shared" si="58"/>
        <v>76338</v>
      </c>
      <c r="F162" s="87">
        <f t="shared" si="58"/>
        <v>87559</v>
      </c>
      <c r="G162" s="87">
        <f t="shared" si="58"/>
        <v>83976</v>
      </c>
      <c r="H162" s="87">
        <f t="shared" si="58"/>
        <v>93295</v>
      </c>
      <c r="I162" s="87">
        <f t="shared" si="58"/>
        <v>86451</v>
      </c>
      <c r="J162" s="87">
        <f t="shared" si="58"/>
        <v>84545</v>
      </c>
      <c r="K162" s="87">
        <f t="shared" si="58"/>
        <v>96120</v>
      </c>
      <c r="L162" s="87">
        <f t="shared" si="58"/>
        <v>80787</v>
      </c>
      <c r="M162" s="87">
        <f t="shared" si="58"/>
        <v>88582</v>
      </c>
      <c r="N162" s="87">
        <f t="shared" si="58"/>
        <v>1017513</v>
      </c>
    </row>
    <row r="163" spans="1:14" x14ac:dyDescent="0.2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</row>
    <row r="164" spans="1:14" x14ac:dyDescent="0.2">
      <c r="A164" s="39" t="s">
        <v>28</v>
      </c>
      <c r="B164" s="83" t="s">
        <v>36</v>
      </c>
      <c r="C164" s="83" t="s">
        <v>37</v>
      </c>
      <c r="D164" s="83" t="s">
        <v>38</v>
      </c>
      <c r="E164" s="83" t="s">
        <v>39</v>
      </c>
      <c r="F164" s="83" t="s">
        <v>40</v>
      </c>
      <c r="G164" s="83" t="s">
        <v>41</v>
      </c>
      <c r="H164" s="83" t="s">
        <v>42</v>
      </c>
      <c r="I164" s="83" t="s">
        <v>43</v>
      </c>
      <c r="J164" s="83" t="s">
        <v>44</v>
      </c>
      <c r="K164" s="83" t="s">
        <v>45</v>
      </c>
      <c r="L164" s="83" t="s">
        <v>46</v>
      </c>
      <c r="M164" s="83" t="s">
        <v>47</v>
      </c>
      <c r="N164" s="83" t="s">
        <v>0</v>
      </c>
    </row>
    <row r="165" spans="1:14" x14ac:dyDescent="0.2">
      <c r="A165" s="24" t="s">
        <v>8</v>
      </c>
      <c r="B165" s="96">
        <f>B156/B162</f>
        <v>0.21648649935711226</v>
      </c>
      <c r="C165" s="96">
        <f t="shared" ref="C165:M165" si="59">C156/C162</f>
        <v>0.20992309058371925</v>
      </c>
      <c r="D165" s="96">
        <f t="shared" si="59"/>
        <v>0.20550199005576994</v>
      </c>
      <c r="E165" s="96">
        <f t="shared" si="59"/>
        <v>0.21298697896198485</v>
      </c>
      <c r="F165" s="96">
        <f t="shared" si="59"/>
        <v>0.20658070558137942</v>
      </c>
      <c r="G165" s="96">
        <f t="shared" si="59"/>
        <v>0.21017909879013053</v>
      </c>
      <c r="H165" s="96">
        <f t="shared" si="59"/>
        <v>0.17878771638351465</v>
      </c>
      <c r="I165" s="99">
        <f t="shared" si="59"/>
        <v>0.17524377971336363</v>
      </c>
      <c r="J165" s="99">
        <f t="shared" si="59"/>
        <v>0.16985037553965343</v>
      </c>
      <c r="K165" s="99">
        <f t="shared" si="59"/>
        <v>0.16715563878485226</v>
      </c>
      <c r="L165" s="99">
        <f t="shared" si="59"/>
        <v>0.16215480213400671</v>
      </c>
      <c r="M165" s="99">
        <f t="shared" si="59"/>
        <v>0.14711792463480164</v>
      </c>
      <c r="N165" s="96">
        <f>N156/N162</f>
        <v>0.18763789750106386</v>
      </c>
    </row>
    <row r="166" spans="1:14" x14ac:dyDescent="0.2">
      <c r="A166" s="24" t="s">
        <v>9</v>
      </c>
      <c r="B166" s="96">
        <f>B157/B162</f>
        <v>0.1288751845325968</v>
      </c>
      <c r="C166" s="96">
        <f t="shared" ref="C166:M166" si="60">C157/C162</f>
        <v>0.13511741322076964</v>
      </c>
      <c r="D166" s="96">
        <f t="shared" si="60"/>
        <v>0.13745297056653077</v>
      </c>
      <c r="E166" s="96">
        <f t="shared" si="60"/>
        <v>0.13751997694464094</v>
      </c>
      <c r="F166" s="96">
        <f t="shared" si="60"/>
        <v>0.1375415434164392</v>
      </c>
      <c r="G166" s="96">
        <f t="shared" si="60"/>
        <v>0.14660140992664572</v>
      </c>
      <c r="H166" s="96">
        <f t="shared" si="60"/>
        <v>0.18174607428050807</v>
      </c>
      <c r="I166" s="99">
        <f t="shared" si="60"/>
        <v>0.18095799932909973</v>
      </c>
      <c r="J166" s="99">
        <f t="shared" si="60"/>
        <v>0.1889999408598971</v>
      </c>
      <c r="K166" s="99">
        <f t="shared" si="60"/>
        <v>0.19540158135663754</v>
      </c>
      <c r="L166" s="99">
        <f t="shared" si="60"/>
        <v>0.19724708183247305</v>
      </c>
      <c r="M166" s="99">
        <f t="shared" si="60"/>
        <v>0.20232101329841276</v>
      </c>
      <c r="N166" s="96">
        <f>N157/N162</f>
        <v>0.16525390830387426</v>
      </c>
    </row>
    <row r="167" spans="1:14" x14ac:dyDescent="0.2">
      <c r="A167" s="24" t="s">
        <v>49</v>
      </c>
      <c r="B167" s="96">
        <f>B158/B162</f>
        <v>0.42002000095242631</v>
      </c>
      <c r="C167" s="96">
        <f t="shared" ref="C167:M167" si="61">C158/C162</f>
        <v>0.41763315711104737</v>
      </c>
      <c r="D167" s="96">
        <f t="shared" si="61"/>
        <v>0.42301690035204026</v>
      </c>
      <c r="E167" s="96">
        <f t="shared" si="61"/>
        <v>0.41751159317770964</v>
      </c>
      <c r="F167" s="96">
        <f t="shared" si="61"/>
        <v>0.419534256901061</v>
      </c>
      <c r="G167" s="96">
        <f t="shared" si="61"/>
        <v>0.40972420691626177</v>
      </c>
      <c r="H167" s="96">
        <f t="shared" si="61"/>
        <v>0.37004126694892547</v>
      </c>
      <c r="I167" s="99">
        <f t="shared" si="61"/>
        <v>0.3668667800256793</v>
      </c>
      <c r="J167" s="99">
        <f t="shared" si="61"/>
        <v>0.36042344313679103</v>
      </c>
      <c r="K167" s="99">
        <f t="shared" si="61"/>
        <v>0.34958385351643778</v>
      </c>
      <c r="L167" s="99">
        <f t="shared" si="61"/>
        <v>0.34722170646267347</v>
      </c>
      <c r="M167" s="99">
        <f t="shared" si="61"/>
        <v>0.35126775191348131</v>
      </c>
      <c r="N167" s="96">
        <f>N158/N162</f>
        <v>0.38654248152112064</v>
      </c>
    </row>
    <row r="168" spans="1:14" x14ac:dyDescent="0.2">
      <c r="A168" s="24" t="s">
        <v>35</v>
      </c>
      <c r="B168" s="96">
        <f>B159/B162</f>
        <v>7.0550978618029433E-2</v>
      </c>
      <c r="C168" s="96">
        <f t="shared" ref="C168:M168" si="62">C159/C162</f>
        <v>6.9751239703290849E-2</v>
      </c>
      <c r="D168" s="96">
        <f t="shared" si="62"/>
        <v>6.9537024715403878E-2</v>
      </c>
      <c r="E168" s="96">
        <f t="shared" si="62"/>
        <v>6.9349472084676039E-2</v>
      </c>
      <c r="F168" s="96">
        <f t="shared" si="62"/>
        <v>7.2899416393517519E-2</v>
      </c>
      <c r="G168" s="96">
        <f t="shared" si="62"/>
        <v>6.8483852529294079E-2</v>
      </c>
      <c r="H168" s="96">
        <f t="shared" si="62"/>
        <v>9.847258695535667E-2</v>
      </c>
      <c r="I168" s="99">
        <f t="shared" si="62"/>
        <v>0.10503059536616118</v>
      </c>
      <c r="J168" s="99">
        <f t="shared" si="62"/>
        <v>0.10906617777514933</v>
      </c>
      <c r="K168" s="99">
        <f t="shared" si="62"/>
        <v>0.11845609654598419</v>
      </c>
      <c r="L168" s="99">
        <f t="shared" si="62"/>
        <v>0.12289105920507012</v>
      </c>
      <c r="M168" s="99">
        <f t="shared" si="62"/>
        <v>0.13253256869341401</v>
      </c>
      <c r="N168" s="96">
        <f>N159/N162</f>
        <v>9.3119203391013192E-2</v>
      </c>
    </row>
    <row r="169" spans="1:14" x14ac:dyDescent="0.2">
      <c r="A169" s="24" t="s">
        <v>1</v>
      </c>
      <c r="B169" s="96">
        <f>B160/B162</f>
        <v>0.14832849183294441</v>
      </c>
      <c r="C169" s="96">
        <f t="shared" ref="C169:M169" si="63">C160/C162</f>
        <v>0.1488736800404355</v>
      </c>
      <c r="D169" s="96">
        <f t="shared" si="63"/>
        <v>0.14714315094179842</v>
      </c>
      <c r="E169" s="96">
        <f t="shared" si="63"/>
        <v>0.14695171474233015</v>
      </c>
      <c r="F169" s="96">
        <f t="shared" si="63"/>
        <v>0.14663255633344374</v>
      </c>
      <c r="G169" s="96">
        <f t="shared" si="63"/>
        <v>0.14718490997427836</v>
      </c>
      <c r="H169" s="96">
        <f t="shared" si="63"/>
        <v>0.15507797845543705</v>
      </c>
      <c r="I169" s="99">
        <f t="shared" si="63"/>
        <v>0.15553319221292985</v>
      </c>
      <c r="J169" s="99">
        <f t="shared" si="63"/>
        <v>0.15737181382695606</v>
      </c>
      <c r="K169" s="99">
        <f t="shared" si="63"/>
        <v>0.16064294631710363</v>
      </c>
      <c r="L169" s="99">
        <f t="shared" si="63"/>
        <v>0.1637515936970057</v>
      </c>
      <c r="M169" s="99">
        <f t="shared" si="63"/>
        <v>0.16189519315436546</v>
      </c>
      <c r="N169" s="96">
        <f>N160/N162</f>
        <v>0.15347912016848925</v>
      </c>
    </row>
    <row r="170" spans="1:14" ht="10.8" thickBot="1" x14ac:dyDescent="0.25">
      <c r="A170" s="40" t="s">
        <v>20</v>
      </c>
      <c r="B170" s="100">
        <f>B161/B162</f>
        <v>1.5738844706890805E-2</v>
      </c>
      <c r="C170" s="100">
        <f t="shared" ref="C170:M170" si="64">C161/C162</f>
        <v>1.87014193407374E-2</v>
      </c>
      <c r="D170" s="100">
        <f t="shared" si="64"/>
        <v>1.7347963368456707E-2</v>
      </c>
      <c r="E170" s="100">
        <f t="shared" si="64"/>
        <v>1.5680264088658337E-2</v>
      </c>
      <c r="F170" s="100">
        <f t="shared" si="64"/>
        <v>1.6811521374159137E-2</v>
      </c>
      <c r="G170" s="100">
        <f t="shared" si="64"/>
        <v>1.7826521863389538E-2</v>
      </c>
      <c r="H170" s="100">
        <f t="shared" si="64"/>
        <v>1.5874376976258105E-2</v>
      </c>
      <c r="I170" s="103">
        <f t="shared" si="64"/>
        <v>1.6367653352766309E-2</v>
      </c>
      <c r="J170" s="103">
        <f t="shared" si="64"/>
        <v>1.428824886155302E-2</v>
      </c>
      <c r="K170" s="103">
        <f t="shared" si="64"/>
        <v>8.7598834789846033E-3</v>
      </c>
      <c r="L170" s="103">
        <f t="shared" si="64"/>
        <v>6.7337566687709653E-3</v>
      </c>
      <c r="M170" s="103">
        <f t="shared" si="64"/>
        <v>4.8655483055248241E-3</v>
      </c>
      <c r="N170" s="100">
        <f>N161/N162</f>
        <v>1.3967389114438832E-2</v>
      </c>
    </row>
    <row r="171" spans="1:14" x14ac:dyDescent="0.2">
      <c r="A171" s="42" t="s">
        <v>17</v>
      </c>
      <c r="B171" s="108">
        <f t="shared" ref="B171:L171" si="65">SUM(B165:B170)</f>
        <v>0.99999999999999989</v>
      </c>
      <c r="C171" s="108">
        <f t="shared" si="65"/>
        <v>1</v>
      </c>
      <c r="D171" s="108">
        <f t="shared" si="65"/>
        <v>0.99999999999999989</v>
      </c>
      <c r="E171" s="108">
        <f t="shared" si="65"/>
        <v>0.99999999999999989</v>
      </c>
      <c r="F171" s="108">
        <f t="shared" si="65"/>
        <v>0.99999999999999989</v>
      </c>
      <c r="G171" s="108">
        <f t="shared" si="65"/>
        <v>1</v>
      </c>
      <c r="H171" s="108">
        <f t="shared" si="65"/>
        <v>1</v>
      </c>
      <c r="I171" s="109">
        <f t="shared" si="65"/>
        <v>1</v>
      </c>
      <c r="J171" s="109">
        <f t="shared" si="65"/>
        <v>1.0000000000000002</v>
      </c>
      <c r="K171" s="109">
        <f t="shared" si="65"/>
        <v>1.0000000000000002</v>
      </c>
      <c r="L171" s="109">
        <f t="shared" si="65"/>
        <v>1.0000000000000002</v>
      </c>
      <c r="M171" s="109">
        <f>SUM(M166:M170)</f>
        <v>0.85288207536519833</v>
      </c>
      <c r="N171" s="108">
        <f>SUM(N165:N170)</f>
        <v>1</v>
      </c>
    </row>
    <row r="172" spans="1:14" x14ac:dyDescent="0.2">
      <c r="A172" s="43"/>
      <c r="B172" s="110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</row>
    <row r="173" spans="1:14" ht="30.6" x14ac:dyDescent="0.2">
      <c r="A173" s="65" t="s">
        <v>31</v>
      </c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7"/>
    </row>
    <row r="174" spans="1:14" x14ac:dyDescent="0.2">
      <c r="A174" s="23" t="s">
        <v>4</v>
      </c>
      <c r="B174" s="83" t="s">
        <v>36</v>
      </c>
      <c r="C174" s="83" t="s">
        <v>37</v>
      </c>
      <c r="D174" s="83" t="s">
        <v>38</v>
      </c>
      <c r="E174" s="83" t="s">
        <v>39</v>
      </c>
      <c r="F174" s="83" t="s">
        <v>40</v>
      </c>
      <c r="G174" s="83" t="s">
        <v>41</v>
      </c>
      <c r="H174" s="83" t="s">
        <v>42</v>
      </c>
      <c r="I174" s="83" t="s">
        <v>43</v>
      </c>
      <c r="J174" s="83" t="s">
        <v>44</v>
      </c>
      <c r="K174" s="83" t="s">
        <v>45</v>
      </c>
      <c r="L174" s="83" t="s">
        <v>46</v>
      </c>
      <c r="M174" s="83" t="s">
        <v>47</v>
      </c>
      <c r="N174" s="83" t="s">
        <v>0</v>
      </c>
    </row>
    <row r="175" spans="1:14" x14ac:dyDescent="0.2">
      <c r="A175" s="24" t="s">
        <v>8</v>
      </c>
      <c r="B175" s="111">
        <f t="shared" ref="B175:M175" si="66">B3+B22+B41</f>
        <v>4859826.4000000004</v>
      </c>
      <c r="C175" s="111">
        <f t="shared" si="66"/>
        <v>4045022.8</v>
      </c>
      <c r="D175" s="111">
        <f t="shared" si="66"/>
        <v>4482145.2</v>
      </c>
      <c r="E175" s="111">
        <f t="shared" si="66"/>
        <v>4271373.5999999996</v>
      </c>
      <c r="F175" s="111">
        <f t="shared" si="66"/>
        <v>4797790.4000000004</v>
      </c>
      <c r="G175" s="111">
        <f t="shared" si="66"/>
        <v>4641915.2</v>
      </c>
      <c r="H175" s="111">
        <f t="shared" si="66"/>
        <v>4389314.8</v>
      </c>
      <c r="I175" s="111">
        <f t="shared" si="66"/>
        <v>3957813.6</v>
      </c>
      <c r="J175" s="111">
        <f t="shared" si="66"/>
        <v>3754108.8</v>
      </c>
      <c r="K175" s="111">
        <f t="shared" si="66"/>
        <v>4234906</v>
      </c>
      <c r="L175" s="111">
        <f t="shared" si="66"/>
        <v>3395324.4000000004</v>
      </c>
      <c r="M175" s="111">
        <f t="shared" si="66"/>
        <v>3369506.4</v>
      </c>
      <c r="N175" s="111">
        <f t="shared" ref="N175:N180" si="67">SUM(B175:M175)</f>
        <v>50199047.599999994</v>
      </c>
    </row>
    <row r="176" spans="1:14" x14ac:dyDescent="0.2">
      <c r="A176" s="24" t="s">
        <v>9</v>
      </c>
      <c r="B176" s="111">
        <f t="shared" ref="B176:M176" si="68">B4+B23+B42</f>
        <v>3000192</v>
      </c>
      <c r="C176" s="111">
        <f t="shared" si="68"/>
        <v>2742937.6000000001</v>
      </c>
      <c r="D176" s="111">
        <f t="shared" si="68"/>
        <v>3125657.5999999996</v>
      </c>
      <c r="E176" s="111">
        <f t="shared" si="68"/>
        <v>2935296</v>
      </c>
      <c r="F176" s="111">
        <f t="shared" si="68"/>
        <v>3381248</v>
      </c>
      <c r="G176" s="111">
        <f t="shared" si="68"/>
        <v>3506048</v>
      </c>
      <c r="H176" s="111">
        <f t="shared" si="68"/>
        <v>3715046.4</v>
      </c>
      <c r="I176" s="111">
        <f t="shared" si="68"/>
        <v>3361280</v>
      </c>
      <c r="J176" s="111">
        <f t="shared" si="68"/>
        <v>3274418.8</v>
      </c>
      <c r="K176" s="111">
        <f t="shared" si="68"/>
        <v>3769292.7999999998</v>
      </c>
      <c r="L176" s="111">
        <f t="shared" si="68"/>
        <v>3078067.2</v>
      </c>
      <c r="M176" s="111">
        <f t="shared" si="68"/>
        <v>3504051.1999999997</v>
      </c>
      <c r="N176" s="111">
        <f t="shared" si="67"/>
        <v>39393535.600000001</v>
      </c>
    </row>
    <row r="177" spans="1:14" x14ac:dyDescent="0.2">
      <c r="A177" s="24" t="s">
        <v>49</v>
      </c>
      <c r="B177" s="111">
        <f t="shared" ref="B177:M177" si="69">B5+B24+B43</f>
        <v>7644743.5999999996</v>
      </c>
      <c r="C177" s="111">
        <f t="shared" si="69"/>
        <v>6406556</v>
      </c>
      <c r="D177" s="111">
        <f t="shared" si="69"/>
        <v>7410279.7599999998</v>
      </c>
      <c r="E177" s="111">
        <f t="shared" si="69"/>
        <v>6843751.1999999993</v>
      </c>
      <c r="F177" s="111">
        <f t="shared" si="69"/>
        <v>7956799.7599999998</v>
      </c>
      <c r="G177" s="111">
        <f t="shared" si="69"/>
        <v>7457093.2799999993</v>
      </c>
      <c r="H177" s="111">
        <f t="shared" si="69"/>
        <v>7487644.3200000003</v>
      </c>
      <c r="I177" s="111">
        <f t="shared" si="69"/>
        <v>6783605.9199999999</v>
      </c>
      <c r="J177" s="111">
        <f t="shared" si="69"/>
        <v>6521424</v>
      </c>
      <c r="K177" s="111">
        <f t="shared" si="69"/>
        <v>7160317.8399999999</v>
      </c>
      <c r="L177" s="111">
        <f t="shared" si="69"/>
        <v>5963965.2799999993</v>
      </c>
      <c r="M177" s="111">
        <f t="shared" si="69"/>
        <v>6557060.6400000006</v>
      </c>
      <c r="N177" s="111">
        <f t="shared" si="67"/>
        <v>84193241.600000009</v>
      </c>
    </row>
    <row r="178" spans="1:14" x14ac:dyDescent="0.2">
      <c r="A178" s="24" t="s">
        <v>35</v>
      </c>
      <c r="B178" s="111">
        <f t="shared" ref="B178:M178" si="70">B6+B25+B44</f>
        <v>1257089.2</v>
      </c>
      <c r="C178" s="111">
        <f t="shared" si="70"/>
        <v>997765.35999999987</v>
      </c>
      <c r="D178" s="111">
        <f t="shared" si="70"/>
        <v>1145255.5</v>
      </c>
      <c r="E178" s="111">
        <f t="shared" si="70"/>
        <v>1045098.7699999999</v>
      </c>
      <c r="F178" s="111">
        <f t="shared" si="70"/>
        <v>1193065.55</v>
      </c>
      <c r="G178" s="111">
        <f t="shared" si="70"/>
        <v>1043564.22</v>
      </c>
      <c r="H178" s="111">
        <f t="shared" si="70"/>
        <v>1359841.57</v>
      </c>
      <c r="I178" s="111">
        <f t="shared" si="70"/>
        <v>1321488.92</v>
      </c>
      <c r="J178" s="111">
        <f t="shared" si="70"/>
        <v>1361390.27</v>
      </c>
      <c r="K178" s="111">
        <f t="shared" si="70"/>
        <v>1660529.44</v>
      </c>
      <c r="L178" s="111">
        <f>L6+L25+L44</f>
        <v>1421998.7</v>
      </c>
      <c r="M178" s="111">
        <f t="shared" si="70"/>
        <v>1646761.97</v>
      </c>
      <c r="N178" s="111">
        <f t="shared" si="67"/>
        <v>15453849.469999999</v>
      </c>
    </row>
    <row r="179" spans="1:14" x14ac:dyDescent="0.2">
      <c r="A179" s="24" t="s">
        <v>1</v>
      </c>
      <c r="B179" s="111">
        <f t="shared" ref="B179:M179" si="71">B7+B26+B45</f>
        <v>3570734.96</v>
      </c>
      <c r="C179" s="111">
        <f t="shared" si="71"/>
        <v>3103733.3600000003</v>
      </c>
      <c r="D179" s="111">
        <f t="shared" si="71"/>
        <v>3488293.12</v>
      </c>
      <c r="E179" s="111">
        <f t="shared" si="71"/>
        <v>3193809.84</v>
      </c>
      <c r="F179" s="111">
        <f t="shared" si="71"/>
        <v>3642880.8</v>
      </c>
      <c r="G179" s="111">
        <f t="shared" si="71"/>
        <v>3482172.72</v>
      </c>
      <c r="H179" s="111">
        <f t="shared" si="71"/>
        <v>3713594.5600000005</v>
      </c>
      <c r="I179" s="111">
        <f t="shared" si="71"/>
        <v>3179124</v>
      </c>
      <c r="J179" s="111">
        <f t="shared" si="71"/>
        <v>3048283.68</v>
      </c>
      <c r="K179" s="111">
        <f t="shared" si="71"/>
        <v>3409470.48</v>
      </c>
      <c r="L179" s="111">
        <f t="shared" si="71"/>
        <v>2840660.16</v>
      </c>
      <c r="M179" s="111">
        <f t="shared" si="71"/>
        <v>2990421.2</v>
      </c>
      <c r="N179" s="111">
        <f t="shared" si="67"/>
        <v>39663178.879999995</v>
      </c>
    </row>
    <row r="180" spans="1:14" x14ac:dyDescent="0.2">
      <c r="A180" s="24" t="s">
        <v>20</v>
      </c>
      <c r="B180" s="111">
        <f t="shared" ref="B180:M180" si="72">B8+B27+B46</f>
        <v>361210.72</v>
      </c>
      <c r="C180" s="111">
        <f t="shared" si="72"/>
        <v>379934.88</v>
      </c>
      <c r="D180" s="111">
        <f t="shared" si="72"/>
        <v>397230.08000000002</v>
      </c>
      <c r="E180" s="111">
        <f t="shared" si="72"/>
        <v>330577.51999999996</v>
      </c>
      <c r="F180" s="111">
        <f t="shared" si="72"/>
        <v>412217.52</v>
      </c>
      <c r="G180" s="111">
        <f t="shared" si="72"/>
        <v>406697.19999999995</v>
      </c>
      <c r="H180" s="111">
        <f t="shared" si="72"/>
        <v>420726.8</v>
      </c>
      <c r="I180" s="111">
        <f t="shared" si="72"/>
        <v>385580</v>
      </c>
      <c r="J180" s="111">
        <f t="shared" si="72"/>
        <v>320484.31999999995</v>
      </c>
      <c r="K180" s="111">
        <f t="shared" si="72"/>
        <v>226272.80000000002</v>
      </c>
      <c r="L180" s="111">
        <f t="shared" si="72"/>
        <v>132804.88</v>
      </c>
      <c r="M180" s="111">
        <f t="shared" si="72"/>
        <v>97974.239999999991</v>
      </c>
      <c r="N180" s="111">
        <f t="shared" si="67"/>
        <v>3871710.959999999</v>
      </c>
    </row>
    <row r="181" spans="1:14" x14ac:dyDescent="0.2">
      <c r="A181" s="25" t="s">
        <v>5</v>
      </c>
      <c r="B181" s="111">
        <f t="shared" ref="B181:M181" si="73">SUM(B175:B180)</f>
        <v>20693796.879999999</v>
      </c>
      <c r="C181" s="111">
        <f t="shared" si="73"/>
        <v>17675950</v>
      </c>
      <c r="D181" s="111">
        <f t="shared" si="73"/>
        <v>20048861.259999998</v>
      </c>
      <c r="E181" s="111">
        <f t="shared" si="73"/>
        <v>18619906.929999996</v>
      </c>
      <c r="F181" s="111">
        <f t="shared" si="73"/>
        <v>21384002.030000001</v>
      </c>
      <c r="G181" s="111">
        <f t="shared" si="73"/>
        <v>20537490.620000001</v>
      </c>
      <c r="H181" s="111">
        <f t="shared" si="73"/>
        <v>21086168.449999999</v>
      </c>
      <c r="I181" s="111">
        <f t="shared" si="73"/>
        <v>18988892.439999998</v>
      </c>
      <c r="J181" s="111">
        <f t="shared" si="73"/>
        <v>18280109.870000001</v>
      </c>
      <c r="K181" s="111">
        <f t="shared" si="73"/>
        <v>20460789.360000003</v>
      </c>
      <c r="L181" s="111">
        <f t="shared" si="73"/>
        <v>16832820.619999997</v>
      </c>
      <c r="M181" s="111">
        <f t="shared" si="73"/>
        <v>18165775.649999999</v>
      </c>
      <c r="N181" s="111">
        <f>SUM(N175:N180)</f>
        <v>232774564.11000001</v>
      </c>
    </row>
    <row r="182" spans="1:14" x14ac:dyDescent="0.2">
      <c r="A182" s="43"/>
      <c r="B182" s="110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</row>
    <row r="183" spans="1:14" x14ac:dyDescent="0.2">
      <c r="A183" s="26" t="s">
        <v>27</v>
      </c>
      <c r="B183" s="83" t="s">
        <v>36</v>
      </c>
      <c r="C183" s="83" t="s">
        <v>37</v>
      </c>
      <c r="D183" s="83" t="s">
        <v>38</v>
      </c>
      <c r="E183" s="83" t="s">
        <v>39</v>
      </c>
      <c r="F183" s="83" t="s">
        <v>40</v>
      </c>
      <c r="G183" s="83" t="s">
        <v>41</v>
      </c>
      <c r="H183" s="83" t="s">
        <v>42</v>
      </c>
      <c r="I183" s="83" t="s">
        <v>43</v>
      </c>
      <c r="J183" s="83" t="s">
        <v>44</v>
      </c>
      <c r="K183" s="83" t="s">
        <v>45</v>
      </c>
      <c r="L183" s="83" t="s">
        <v>46</v>
      </c>
      <c r="M183" s="83" t="s">
        <v>47</v>
      </c>
      <c r="N183" s="83" t="s">
        <v>0</v>
      </c>
    </row>
    <row r="184" spans="1:14" x14ac:dyDescent="0.2">
      <c r="A184" s="24" t="s">
        <v>8</v>
      </c>
      <c r="B184" s="112">
        <f t="shared" ref="B184:M184" si="74">B12+B31+B50</f>
        <v>14241</v>
      </c>
      <c r="C184" s="112">
        <f t="shared" si="74"/>
        <v>11895</v>
      </c>
      <c r="D184" s="112">
        <f t="shared" si="74"/>
        <v>13178</v>
      </c>
      <c r="E184" s="112">
        <f t="shared" si="74"/>
        <v>12552</v>
      </c>
      <c r="F184" s="112">
        <f t="shared" si="74"/>
        <v>14090</v>
      </c>
      <c r="G184" s="112">
        <f t="shared" si="74"/>
        <v>13649</v>
      </c>
      <c r="H184" s="112">
        <f t="shared" si="74"/>
        <v>12921</v>
      </c>
      <c r="I184" s="112">
        <f t="shared" si="74"/>
        <v>11692</v>
      </c>
      <c r="J184" s="112">
        <f t="shared" si="74"/>
        <v>11074</v>
      </c>
      <c r="K184" s="112">
        <f t="shared" si="74"/>
        <v>12515</v>
      </c>
      <c r="L184" s="112">
        <f t="shared" si="74"/>
        <v>10029</v>
      </c>
      <c r="M184" s="112">
        <f t="shared" si="74"/>
        <v>9968</v>
      </c>
      <c r="N184" s="112">
        <f t="shared" ref="N184:N189" si="75">SUM(B184:M184)</f>
        <v>147804</v>
      </c>
    </row>
    <row r="185" spans="1:14" x14ac:dyDescent="0.2">
      <c r="A185" s="24" t="s">
        <v>9</v>
      </c>
      <c r="B185" s="112">
        <f t="shared" ref="B185:M185" si="76">B13+B32+B51</f>
        <v>8978</v>
      </c>
      <c r="C185" s="112">
        <f t="shared" si="76"/>
        <v>8219</v>
      </c>
      <c r="D185" s="112">
        <f t="shared" si="76"/>
        <v>9373</v>
      </c>
      <c r="E185" s="112">
        <f t="shared" si="76"/>
        <v>8785</v>
      </c>
      <c r="F185" s="112">
        <f t="shared" si="76"/>
        <v>10133</v>
      </c>
      <c r="G185" s="112">
        <f t="shared" si="76"/>
        <v>10501</v>
      </c>
      <c r="H185" s="112">
        <f t="shared" si="76"/>
        <v>11132</v>
      </c>
      <c r="I185" s="112">
        <f t="shared" si="76"/>
        <v>10067</v>
      </c>
      <c r="J185" s="112">
        <f t="shared" si="76"/>
        <v>9807</v>
      </c>
      <c r="K185" s="112">
        <f t="shared" si="76"/>
        <v>11268</v>
      </c>
      <c r="L185" s="112">
        <f t="shared" si="76"/>
        <v>9223</v>
      </c>
      <c r="M185" s="112">
        <f t="shared" si="76"/>
        <v>10459</v>
      </c>
      <c r="N185" s="112">
        <f t="shared" si="75"/>
        <v>117945</v>
      </c>
    </row>
    <row r="186" spans="1:14" x14ac:dyDescent="0.2">
      <c r="A186" s="24" t="s">
        <v>49</v>
      </c>
      <c r="B186" s="112">
        <f t="shared" ref="B186:M186" si="77">B14+B33+B52</f>
        <v>20307</v>
      </c>
      <c r="C186" s="112">
        <f t="shared" si="77"/>
        <v>17026</v>
      </c>
      <c r="D186" s="112">
        <f t="shared" si="77"/>
        <v>19681</v>
      </c>
      <c r="E186" s="112">
        <f t="shared" si="77"/>
        <v>18193</v>
      </c>
      <c r="F186" s="112">
        <f t="shared" si="77"/>
        <v>21168</v>
      </c>
      <c r="G186" s="112">
        <f t="shared" si="77"/>
        <v>19821</v>
      </c>
      <c r="H186" s="112">
        <f t="shared" si="77"/>
        <v>19907</v>
      </c>
      <c r="I186" s="112">
        <f t="shared" si="77"/>
        <v>18043</v>
      </c>
      <c r="J186" s="112">
        <f t="shared" si="77"/>
        <v>17351</v>
      </c>
      <c r="K186" s="112">
        <f t="shared" si="77"/>
        <v>19022</v>
      </c>
      <c r="L186" s="112">
        <f t="shared" si="77"/>
        <v>15849</v>
      </c>
      <c r="M186" s="112">
        <f t="shared" si="77"/>
        <v>17428</v>
      </c>
      <c r="N186" s="112">
        <f t="shared" si="75"/>
        <v>223796</v>
      </c>
    </row>
    <row r="187" spans="1:14" x14ac:dyDescent="0.2">
      <c r="A187" s="24" t="s">
        <v>35</v>
      </c>
      <c r="B187" s="112">
        <f t="shared" ref="B187:M187" si="78">B15+B34+B53</f>
        <v>3383</v>
      </c>
      <c r="C187" s="112">
        <f t="shared" si="78"/>
        <v>2682</v>
      </c>
      <c r="D187" s="112">
        <f t="shared" si="78"/>
        <v>3083</v>
      </c>
      <c r="E187" s="112">
        <f t="shared" si="78"/>
        <v>2816</v>
      </c>
      <c r="F187" s="112">
        <f t="shared" si="78"/>
        <v>3209</v>
      </c>
      <c r="G187" s="112">
        <f t="shared" si="78"/>
        <v>2817</v>
      </c>
      <c r="H187" s="112">
        <f t="shared" si="78"/>
        <v>3666</v>
      </c>
      <c r="I187" s="112">
        <f t="shared" si="78"/>
        <v>3552</v>
      </c>
      <c r="J187" s="112">
        <f t="shared" si="78"/>
        <v>3663</v>
      </c>
      <c r="K187" s="112">
        <f t="shared" si="78"/>
        <v>4452</v>
      </c>
      <c r="L187" s="112">
        <f t="shared" si="78"/>
        <v>3819</v>
      </c>
      <c r="M187" s="112">
        <f t="shared" si="78"/>
        <v>4413</v>
      </c>
      <c r="N187" s="112">
        <f t="shared" si="75"/>
        <v>41555</v>
      </c>
    </row>
    <row r="188" spans="1:14" x14ac:dyDescent="0.2">
      <c r="A188" s="24" t="s">
        <v>1</v>
      </c>
      <c r="B188" s="112">
        <f t="shared" ref="B188:M188" si="79">B16+B35+B54</f>
        <v>9719</v>
      </c>
      <c r="C188" s="112">
        <f t="shared" si="79"/>
        <v>8467</v>
      </c>
      <c r="D188" s="112">
        <f t="shared" si="79"/>
        <v>9487</v>
      </c>
      <c r="E188" s="112">
        <f t="shared" si="79"/>
        <v>8704</v>
      </c>
      <c r="F188" s="112">
        <f t="shared" si="79"/>
        <v>9936</v>
      </c>
      <c r="G188" s="112">
        <f t="shared" si="79"/>
        <v>9493</v>
      </c>
      <c r="H188" s="112">
        <f t="shared" si="79"/>
        <v>10129</v>
      </c>
      <c r="I188" s="112">
        <f t="shared" si="79"/>
        <v>8685</v>
      </c>
      <c r="J188" s="112">
        <f t="shared" si="79"/>
        <v>8326</v>
      </c>
      <c r="K188" s="112">
        <f t="shared" si="79"/>
        <v>9321</v>
      </c>
      <c r="L188" s="112">
        <f t="shared" si="79"/>
        <v>7764</v>
      </c>
      <c r="M188" s="112">
        <f t="shared" si="79"/>
        <v>8168</v>
      </c>
      <c r="N188" s="112">
        <f t="shared" si="75"/>
        <v>108199</v>
      </c>
    </row>
    <row r="189" spans="1:14" x14ac:dyDescent="0.2">
      <c r="A189" s="24" t="s">
        <v>20</v>
      </c>
      <c r="B189" s="112">
        <f t="shared" ref="B189:M189" si="80">B17+B36+B55</f>
        <v>958</v>
      </c>
      <c r="C189" s="112">
        <f t="shared" si="80"/>
        <v>1004</v>
      </c>
      <c r="D189" s="112">
        <f t="shared" si="80"/>
        <v>1052</v>
      </c>
      <c r="E189" s="112">
        <f t="shared" si="80"/>
        <v>876</v>
      </c>
      <c r="F189" s="112">
        <f t="shared" si="80"/>
        <v>1091</v>
      </c>
      <c r="G189" s="112">
        <f t="shared" si="80"/>
        <v>1080</v>
      </c>
      <c r="H189" s="112">
        <f t="shared" si="80"/>
        <v>1115</v>
      </c>
      <c r="I189" s="112">
        <f t="shared" si="80"/>
        <v>1024</v>
      </c>
      <c r="J189" s="112">
        <f t="shared" si="80"/>
        <v>848</v>
      </c>
      <c r="K189" s="112">
        <f t="shared" si="80"/>
        <v>594</v>
      </c>
      <c r="L189" s="112">
        <f t="shared" si="80"/>
        <v>353</v>
      </c>
      <c r="M189" s="112">
        <f t="shared" si="80"/>
        <v>261</v>
      </c>
      <c r="N189" s="112">
        <f t="shared" si="75"/>
        <v>10256</v>
      </c>
    </row>
    <row r="190" spans="1:14" x14ac:dyDescent="0.2">
      <c r="A190" s="25" t="s">
        <v>7</v>
      </c>
      <c r="B190" s="112">
        <f t="shared" ref="B190:N190" si="81">SUM(B184:B189)</f>
        <v>57586</v>
      </c>
      <c r="C190" s="112">
        <f t="shared" si="81"/>
        <v>49293</v>
      </c>
      <c r="D190" s="112">
        <f t="shared" si="81"/>
        <v>55854</v>
      </c>
      <c r="E190" s="112">
        <f t="shared" si="81"/>
        <v>51926</v>
      </c>
      <c r="F190" s="112">
        <f t="shared" si="81"/>
        <v>59627</v>
      </c>
      <c r="G190" s="112">
        <f t="shared" si="81"/>
        <v>57361</v>
      </c>
      <c r="H190" s="112">
        <f t="shared" si="81"/>
        <v>58870</v>
      </c>
      <c r="I190" s="112">
        <f t="shared" si="81"/>
        <v>53063</v>
      </c>
      <c r="J190" s="112">
        <f t="shared" si="81"/>
        <v>51069</v>
      </c>
      <c r="K190" s="112">
        <f t="shared" si="81"/>
        <v>57172</v>
      </c>
      <c r="L190" s="112">
        <f t="shared" si="81"/>
        <v>47037</v>
      </c>
      <c r="M190" s="112">
        <f>SUM(M184:M189)</f>
        <v>50697</v>
      </c>
      <c r="N190" s="112">
        <f t="shared" si="81"/>
        <v>649555</v>
      </c>
    </row>
    <row r="191" spans="1:14" x14ac:dyDescent="0.2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</row>
    <row r="192" spans="1:14" x14ac:dyDescent="0.2">
      <c r="A192" s="39" t="s">
        <v>10</v>
      </c>
      <c r="B192" s="83" t="s">
        <v>36</v>
      </c>
      <c r="C192" s="83" t="s">
        <v>37</v>
      </c>
      <c r="D192" s="83" t="s">
        <v>38</v>
      </c>
      <c r="E192" s="83" t="s">
        <v>39</v>
      </c>
      <c r="F192" s="83" t="s">
        <v>40</v>
      </c>
      <c r="G192" s="83" t="s">
        <v>41</v>
      </c>
      <c r="H192" s="83" t="s">
        <v>42</v>
      </c>
      <c r="I192" s="83" t="s">
        <v>43</v>
      </c>
      <c r="J192" s="83" t="s">
        <v>44</v>
      </c>
      <c r="K192" s="83" t="s">
        <v>45</v>
      </c>
      <c r="L192" s="83" t="s">
        <v>46</v>
      </c>
      <c r="M192" s="83" t="s">
        <v>47</v>
      </c>
      <c r="N192" s="83" t="s">
        <v>32</v>
      </c>
    </row>
    <row r="193" spans="1:14" x14ac:dyDescent="0.2">
      <c r="A193" s="24" t="s">
        <v>8</v>
      </c>
      <c r="B193" s="113">
        <f t="shared" ref="B193:B197" si="82">B175/B184</f>
        <v>341.25597921494278</v>
      </c>
      <c r="C193" s="113">
        <f t="shared" ref="C193:M193" si="83">C175/C184</f>
        <v>340.06076502732236</v>
      </c>
      <c r="D193" s="113">
        <f t="shared" si="83"/>
        <v>340.12332675671576</v>
      </c>
      <c r="E193" s="113">
        <f t="shared" si="83"/>
        <v>340.29426386233268</v>
      </c>
      <c r="F193" s="113">
        <f t="shared" si="83"/>
        <v>340.5103193754436</v>
      </c>
      <c r="G193" s="113">
        <f t="shared" si="83"/>
        <v>340.09196278115616</v>
      </c>
      <c r="H193" s="113">
        <f t="shared" si="83"/>
        <v>339.70395480225989</v>
      </c>
      <c r="I193" s="114">
        <f t="shared" si="83"/>
        <v>338.50612384536436</v>
      </c>
      <c r="J193" s="114">
        <f t="shared" si="83"/>
        <v>339.00205887664799</v>
      </c>
      <c r="K193" s="114">
        <f t="shared" si="83"/>
        <v>338.38641630043946</v>
      </c>
      <c r="L193" s="114">
        <f t="shared" si="83"/>
        <v>338.5506431349088</v>
      </c>
      <c r="M193" s="114">
        <f t="shared" si="83"/>
        <v>338.0323434991974</v>
      </c>
      <c r="N193" s="113">
        <f t="shared" ref="N193:N198" si="84">N175/N184</f>
        <v>339.63253768504234</v>
      </c>
    </row>
    <row r="194" spans="1:14" x14ac:dyDescent="0.2">
      <c r="A194" s="24" t="s">
        <v>9</v>
      </c>
      <c r="B194" s="113">
        <f t="shared" si="82"/>
        <v>334.17153040766317</v>
      </c>
      <c r="C194" s="113">
        <f t="shared" ref="C194:M194" si="85">C176/C185</f>
        <v>333.73130551161944</v>
      </c>
      <c r="D194" s="113">
        <f t="shared" si="85"/>
        <v>333.47461858529817</v>
      </c>
      <c r="E194" s="113">
        <f t="shared" si="85"/>
        <v>334.12589641434261</v>
      </c>
      <c r="F194" s="113">
        <f t="shared" si="85"/>
        <v>333.68676601203987</v>
      </c>
      <c r="G194" s="113">
        <f t="shared" si="85"/>
        <v>333.8775354728121</v>
      </c>
      <c r="H194" s="113">
        <f t="shared" si="85"/>
        <v>333.7267696730147</v>
      </c>
      <c r="I194" s="114">
        <f t="shared" si="85"/>
        <v>333.89093076388201</v>
      </c>
      <c r="J194" s="114">
        <f t="shared" si="85"/>
        <v>333.88587743448556</v>
      </c>
      <c r="K194" s="114">
        <f t="shared" si="85"/>
        <v>334.51302804401843</v>
      </c>
      <c r="L194" s="114">
        <f t="shared" si="85"/>
        <v>333.73817629838447</v>
      </c>
      <c r="M194" s="114">
        <f t="shared" si="85"/>
        <v>335.02736399273351</v>
      </c>
      <c r="N194" s="113">
        <f t="shared" si="84"/>
        <v>333.9991996269448</v>
      </c>
    </row>
    <row r="195" spans="1:14" x14ac:dyDescent="0.2">
      <c r="A195" s="24" t="s">
        <v>49</v>
      </c>
      <c r="B195" s="113">
        <f t="shared" si="82"/>
        <v>376.4585413896686</v>
      </c>
      <c r="C195" s="113">
        <f t="shared" ref="C195:M195" si="86">C177/C186</f>
        <v>376.28074709268179</v>
      </c>
      <c r="D195" s="113">
        <f t="shared" si="86"/>
        <v>376.5194736039835</v>
      </c>
      <c r="E195" s="113">
        <f t="shared" si="86"/>
        <v>376.17496839443737</v>
      </c>
      <c r="F195" s="113">
        <f t="shared" si="86"/>
        <v>375.88812169312166</v>
      </c>
      <c r="G195" s="113">
        <f t="shared" si="86"/>
        <v>376.22184955350383</v>
      </c>
      <c r="H195" s="113">
        <f t="shared" si="86"/>
        <v>376.13122620183856</v>
      </c>
      <c r="I195" s="114">
        <f t="shared" si="86"/>
        <v>375.96884775259105</v>
      </c>
      <c r="J195" s="114">
        <f t="shared" si="86"/>
        <v>375.85291914010719</v>
      </c>
      <c r="K195" s="114">
        <f t="shared" si="86"/>
        <v>376.42297550205024</v>
      </c>
      <c r="L195" s="114">
        <f t="shared" si="86"/>
        <v>376.29915325888066</v>
      </c>
      <c r="M195" s="114">
        <f t="shared" si="86"/>
        <v>376.23712646316278</v>
      </c>
      <c r="N195" s="113">
        <f t="shared" si="84"/>
        <v>376.20530125650151</v>
      </c>
    </row>
    <row r="196" spans="1:14" x14ac:dyDescent="0.2">
      <c r="A196" s="24" t="s">
        <v>35</v>
      </c>
      <c r="B196" s="113">
        <f t="shared" si="82"/>
        <v>371.5900679869938</v>
      </c>
      <c r="C196" s="113">
        <f t="shared" ref="C196:M196" si="87">C178/C187</f>
        <v>372.02287844891868</v>
      </c>
      <c r="D196" s="113">
        <f t="shared" si="87"/>
        <v>371.47437560817383</v>
      </c>
      <c r="E196" s="113">
        <f t="shared" si="87"/>
        <v>371.1288245738636</v>
      </c>
      <c r="F196" s="113">
        <f t="shared" si="87"/>
        <v>371.78733250233716</v>
      </c>
      <c r="G196" s="113">
        <f t="shared" si="87"/>
        <v>370.45233226837058</v>
      </c>
      <c r="H196" s="113">
        <f t="shared" si="87"/>
        <v>370.93332515002731</v>
      </c>
      <c r="I196" s="114">
        <f t="shared" si="87"/>
        <v>372.04079954954955</v>
      </c>
      <c r="J196" s="114">
        <f t="shared" si="87"/>
        <v>371.65991536991538</v>
      </c>
      <c r="K196" s="114">
        <f t="shared" si="87"/>
        <v>372.98504941599282</v>
      </c>
      <c r="L196" s="114">
        <f t="shared" si="87"/>
        <v>372.34844200052368</v>
      </c>
      <c r="M196" s="114">
        <f t="shared" si="87"/>
        <v>373.16156129617042</v>
      </c>
      <c r="N196" s="113">
        <f t="shared" si="84"/>
        <v>371.8890499338226</v>
      </c>
    </row>
    <row r="197" spans="1:14" x14ac:dyDescent="0.2">
      <c r="A197" s="24" t="s">
        <v>1</v>
      </c>
      <c r="B197" s="113">
        <f t="shared" si="82"/>
        <v>367.39736186850496</v>
      </c>
      <c r="C197" s="113">
        <f t="shared" ref="C197:M197" si="88">C179/C188</f>
        <v>366.56824849415381</v>
      </c>
      <c r="D197" s="113">
        <f t="shared" si="88"/>
        <v>367.69190681985879</v>
      </c>
      <c r="E197" s="113">
        <f t="shared" si="88"/>
        <v>366.93587316176468</v>
      </c>
      <c r="F197" s="113">
        <f t="shared" si="88"/>
        <v>366.63454106280193</v>
      </c>
      <c r="G197" s="113">
        <f t="shared" si="88"/>
        <v>366.81478141788688</v>
      </c>
      <c r="H197" s="113">
        <f t="shared" si="88"/>
        <v>366.62992990423544</v>
      </c>
      <c r="I197" s="114">
        <f t="shared" si="88"/>
        <v>366.04766839378237</v>
      </c>
      <c r="J197" s="114">
        <f t="shared" si="88"/>
        <v>366.11622387701181</v>
      </c>
      <c r="K197" s="114">
        <f t="shared" si="88"/>
        <v>365.78376569037658</v>
      </c>
      <c r="L197" s="114">
        <f t="shared" si="88"/>
        <v>365.87585780525507</v>
      </c>
      <c r="M197" s="114">
        <f t="shared" si="88"/>
        <v>366.11425073457394</v>
      </c>
      <c r="N197" s="113">
        <f t="shared" si="84"/>
        <v>366.57620569506184</v>
      </c>
    </row>
    <row r="198" spans="1:14" x14ac:dyDescent="0.2">
      <c r="A198" s="24" t="s">
        <v>20</v>
      </c>
      <c r="B198" s="113">
        <f>B180/B189</f>
        <v>377.0466805845511</v>
      </c>
      <c r="C198" s="113">
        <f t="shared" ref="C198:M198" si="89">C180/C189</f>
        <v>378.42119521912349</v>
      </c>
      <c r="D198" s="113">
        <f t="shared" si="89"/>
        <v>377.59513307984793</v>
      </c>
      <c r="E198" s="113">
        <f t="shared" si="89"/>
        <v>377.37159817351596</v>
      </c>
      <c r="F198" s="113">
        <f t="shared" si="89"/>
        <v>377.83457378551788</v>
      </c>
      <c r="G198" s="113">
        <f t="shared" si="89"/>
        <v>376.57148148148144</v>
      </c>
      <c r="H198" s="113">
        <f t="shared" si="89"/>
        <v>377.33345291479822</v>
      </c>
      <c r="I198" s="114">
        <f t="shared" si="89"/>
        <v>376.54296875</v>
      </c>
      <c r="J198" s="114">
        <f t="shared" si="89"/>
        <v>377.92962264150935</v>
      </c>
      <c r="K198" s="114">
        <f t="shared" si="89"/>
        <v>380.93063973063977</v>
      </c>
      <c r="L198" s="114">
        <f t="shared" si="89"/>
        <v>376.21779036827195</v>
      </c>
      <c r="M198" s="114">
        <f t="shared" si="89"/>
        <v>375.38022988505742</v>
      </c>
      <c r="N198" s="113">
        <f t="shared" si="84"/>
        <v>377.50691887675498</v>
      </c>
    </row>
    <row r="199" spans="1:14" s="117" customFormat="1" x14ac:dyDescent="0.2">
      <c r="A199" s="25" t="s">
        <v>34</v>
      </c>
      <c r="B199" s="115">
        <f>B181/B190</f>
        <v>359.35465008856318</v>
      </c>
      <c r="C199" s="115">
        <f t="shared" ref="C199:M199" si="90">C181/C190</f>
        <v>358.58945489217535</v>
      </c>
      <c r="D199" s="115">
        <f t="shared" si="90"/>
        <v>358.95121674365305</v>
      </c>
      <c r="E199" s="115">
        <f t="shared" si="90"/>
        <v>358.58542791665053</v>
      </c>
      <c r="F199" s="115">
        <f t="shared" si="90"/>
        <v>358.62951397856676</v>
      </c>
      <c r="G199" s="115">
        <f t="shared" si="90"/>
        <v>358.03927093321249</v>
      </c>
      <c r="H199" s="115">
        <f t="shared" si="90"/>
        <v>358.18189994904026</v>
      </c>
      <c r="I199" s="116">
        <f t="shared" si="90"/>
        <v>357.85561389291968</v>
      </c>
      <c r="J199" s="116">
        <f t="shared" si="90"/>
        <v>357.94924259335409</v>
      </c>
      <c r="K199" s="116">
        <f t="shared" si="90"/>
        <v>357.88129433988672</v>
      </c>
      <c r="L199" s="116">
        <f t="shared" si="90"/>
        <v>357.86339732550965</v>
      </c>
      <c r="M199" s="116">
        <f t="shared" si="90"/>
        <v>358.32052488312917</v>
      </c>
      <c r="N199" s="115">
        <f>N181/N190</f>
        <v>358.3600528207773</v>
      </c>
    </row>
    <row r="200" spans="1:14" x14ac:dyDescent="0.2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</row>
  </sheetData>
  <phoneticPr fontId="0" type="noConversion"/>
  <pageMargins left="0.5" right="0.5" top="0.4" bottom="0.4" header="0.25" footer="0.25"/>
  <pageSetup scale="90" fitToWidth="4" orientation="landscape" r:id="rId1"/>
  <headerFooter alignWithMargins="0">
    <oddHeader>&amp;CHEARING AID PROCUREMENT DISTRIBUTION NOV 1 2017 THROUGH OCT 31 2018</oddHeader>
    <oddFooter>&amp;C&amp;8Page &amp;P of &amp;N&amp;RProc Summary 508 Compliant Oct 2018</oddFooter>
  </headerFooter>
  <rowBreaks count="3" manualBreakCount="3">
    <brk id="38" max="16383" man="1"/>
    <brk id="76" max="16383" man="1"/>
    <brk id="153" max="16383" man="1"/>
  </rowBreaks>
  <ignoredErrors>
    <ignoredError sqref="H116 H139 H157:H158 H141:H142 H159:H16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view="pageLayout" zoomScale="110" zoomScaleNormal="100" zoomScalePageLayoutView="110" workbookViewId="0">
      <selection sqref="A1:XFD1048576"/>
    </sheetView>
  </sheetViews>
  <sheetFormatPr defaultColWidth="9.109375" defaultRowHeight="10.199999999999999" x14ac:dyDescent="0.2"/>
  <cols>
    <col min="1" max="1" width="11.33203125" style="1" customWidth="1"/>
    <col min="2" max="3" width="9.109375" style="119"/>
    <col min="4" max="4" width="9.6640625" style="119" bestFit="1" customWidth="1"/>
    <col min="5" max="7" width="9.109375" style="119"/>
    <col min="8" max="9" width="10.44140625" style="119" bestFit="1" customWidth="1"/>
    <col min="10" max="12" width="9.109375" style="119"/>
    <col min="13" max="13" width="10.88671875" style="119" bestFit="1" customWidth="1"/>
    <col min="14" max="14" width="12" style="119" customWidth="1"/>
    <col min="15" max="16384" width="9.109375" style="119"/>
  </cols>
  <sheetData>
    <row r="1" spans="1:14" x14ac:dyDescent="0.2">
      <c r="A1" s="68" t="s">
        <v>19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s="121" customFormat="1" x14ac:dyDescent="0.2">
      <c r="A2" s="9" t="s">
        <v>2</v>
      </c>
      <c r="B2" s="120" t="s">
        <v>36</v>
      </c>
      <c r="C2" s="120" t="s">
        <v>37</v>
      </c>
      <c r="D2" s="120" t="s">
        <v>38</v>
      </c>
      <c r="E2" s="120" t="s">
        <v>39</v>
      </c>
      <c r="F2" s="120" t="s">
        <v>40</v>
      </c>
      <c r="G2" s="120" t="s">
        <v>41</v>
      </c>
      <c r="H2" s="120" t="s">
        <v>42</v>
      </c>
      <c r="I2" s="120" t="s">
        <v>43</v>
      </c>
      <c r="J2" s="120" t="s">
        <v>44</v>
      </c>
      <c r="K2" s="120" t="s">
        <v>45</v>
      </c>
      <c r="L2" s="120" t="s">
        <v>46</v>
      </c>
      <c r="M2" s="120" t="s">
        <v>47</v>
      </c>
      <c r="N2" s="120" t="s">
        <v>0</v>
      </c>
    </row>
    <row r="3" spans="1:14" x14ac:dyDescent="0.2">
      <c r="A3" s="2" t="s">
        <v>8</v>
      </c>
      <c r="B3" s="122">
        <v>588525.6</v>
      </c>
      <c r="C3" s="122">
        <v>516786.4</v>
      </c>
      <c r="D3" s="122">
        <v>580070.40000000002</v>
      </c>
      <c r="E3" s="122">
        <v>545677.6</v>
      </c>
      <c r="F3" s="122">
        <v>616106.4</v>
      </c>
      <c r="G3" s="122">
        <v>625248</v>
      </c>
      <c r="H3" s="122">
        <v>646682.4</v>
      </c>
      <c r="I3" s="122">
        <v>620224.80000000005</v>
      </c>
      <c r="J3" s="122">
        <v>562692</v>
      </c>
      <c r="K3" s="122">
        <v>692723.19999999995</v>
      </c>
      <c r="L3" s="122">
        <v>543930.4</v>
      </c>
      <c r="M3" s="122">
        <v>554132.80000000005</v>
      </c>
      <c r="N3" s="122">
        <f t="shared" ref="N3:N8" si="0">SUM(B3:M3)</f>
        <v>7092800</v>
      </c>
    </row>
    <row r="4" spans="1:14" x14ac:dyDescent="0.2">
      <c r="A4" s="2" t="s">
        <v>9</v>
      </c>
      <c r="B4" s="122">
        <v>167731.20000000001</v>
      </c>
      <c r="C4" s="122">
        <v>152422.39999999999</v>
      </c>
      <c r="D4" s="122">
        <v>167731.20000000001</v>
      </c>
      <c r="E4" s="122">
        <v>160409.60000000001</v>
      </c>
      <c r="F4" s="122">
        <v>173056</v>
      </c>
      <c r="G4" s="122">
        <v>172390.39999999999</v>
      </c>
      <c r="H4" s="122">
        <v>150758.39999999999</v>
      </c>
      <c r="I4" s="122">
        <v>153420.79999999999</v>
      </c>
      <c r="J4" s="122">
        <v>151091.20000000001</v>
      </c>
      <c r="K4" s="122">
        <v>181043.20000000001</v>
      </c>
      <c r="L4" s="122">
        <v>158080</v>
      </c>
      <c r="M4" s="122">
        <v>155084.79999999999</v>
      </c>
      <c r="N4" s="122">
        <f t="shared" si="0"/>
        <v>1943219.2</v>
      </c>
    </row>
    <row r="5" spans="1:14" ht="14.25" customHeight="1" x14ac:dyDescent="0.2">
      <c r="A5" s="2" t="s">
        <v>49</v>
      </c>
      <c r="B5" s="122">
        <v>1925844.96</v>
      </c>
      <c r="C5" s="122">
        <v>1656351.84</v>
      </c>
      <c r="D5" s="122">
        <v>1930262.88</v>
      </c>
      <c r="E5" s="122">
        <v>1762381.92</v>
      </c>
      <c r="F5" s="122">
        <v>2032611.36</v>
      </c>
      <c r="G5" s="122">
        <v>1912959.36</v>
      </c>
      <c r="H5" s="122">
        <v>2070163.68</v>
      </c>
      <c r="I5" s="122">
        <v>1835645.76</v>
      </c>
      <c r="J5" s="122">
        <v>1834909.44</v>
      </c>
      <c r="K5" s="122">
        <v>1977755.52</v>
      </c>
      <c r="L5" s="122">
        <v>1682491.2</v>
      </c>
      <c r="M5" s="122">
        <v>1865098.56</v>
      </c>
      <c r="N5" s="122">
        <f t="shared" si="0"/>
        <v>22486476.479999997</v>
      </c>
    </row>
    <row r="6" spans="1:14" x14ac:dyDescent="0.2">
      <c r="A6" s="2" t="s">
        <v>35</v>
      </c>
      <c r="B6" s="122">
        <v>151959.6</v>
      </c>
      <c r="C6" s="122">
        <v>142383.51999999999</v>
      </c>
      <c r="D6" s="122">
        <v>147020.94</v>
      </c>
      <c r="E6" s="122">
        <v>171654.05</v>
      </c>
      <c r="F6" s="122">
        <v>160118.75</v>
      </c>
      <c r="G6" s="122">
        <v>146623.94</v>
      </c>
      <c r="H6" s="122">
        <v>163610.53</v>
      </c>
      <c r="I6" s="122">
        <v>147889.96</v>
      </c>
      <c r="J6" s="122">
        <v>136269.26999999999</v>
      </c>
      <c r="K6" s="122">
        <v>177271.08</v>
      </c>
      <c r="L6" s="122">
        <v>131938.42000000001</v>
      </c>
      <c r="M6" s="122">
        <v>135721.65</v>
      </c>
      <c r="N6" s="122">
        <f t="shared" si="0"/>
        <v>1812461.71</v>
      </c>
    </row>
    <row r="7" spans="1:14" x14ac:dyDescent="0.2">
      <c r="A7" s="2" t="s">
        <v>1</v>
      </c>
      <c r="B7" s="122">
        <v>2019397.12</v>
      </c>
      <c r="C7" s="122">
        <v>1735709.04</v>
      </c>
      <c r="D7" s="122">
        <v>1971546.72</v>
      </c>
      <c r="E7" s="122">
        <v>1895291.84</v>
      </c>
      <c r="F7" s="122">
        <v>2089558.64</v>
      </c>
      <c r="G7" s="122">
        <v>2030395.12</v>
      </c>
      <c r="H7" s="122">
        <v>2261220</v>
      </c>
      <c r="I7" s="122">
        <v>1935570</v>
      </c>
      <c r="J7" s="122">
        <v>1879709.52</v>
      </c>
      <c r="K7" s="122">
        <v>2152601.36</v>
      </c>
      <c r="L7" s="122">
        <v>1783890.16</v>
      </c>
      <c r="M7" s="122">
        <v>1870373.44</v>
      </c>
      <c r="N7" s="122">
        <f t="shared" si="0"/>
        <v>23625262.960000001</v>
      </c>
    </row>
    <row r="8" spans="1:14" x14ac:dyDescent="0.2">
      <c r="A8" s="2" t="s">
        <v>20</v>
      </c>
      <c r="B8" s="122">
        <v>40185.599999999999</v>
      </c>
      <c r="C8" s="122">
        <v>27268.799999999999</v>
      </c>
      <c r="D8" s="122">
        <v>29780.400000000001</v>
      </c>
      <c r="E8" s="122">
        <v>17222.400000000001</v>
      </c>
      <c r="F8" s="122">
        <v>36597.599999999999</v>
      </c>
      <c r="G8" s="122">
        <v>39468</v>
      </c>
      <c r="H8" s="122">
        <v>42697.2</v>
      </c>
      <c r="I8" s="122">
        <v>39109.199999999997</v>
      </c>
      <c r="J8" s="122">
        <v>34444.800000000003</v>
      </c>
      <c r="K8" s="122">
        <v>21169.200000000001</v>
      </c>
      <c r="L8" s="122">
        <v>15787.2</v>
      </c>
      <c r="M8" s="122">
        <v>10046.4</v>
      </c>
      <c r="N8" s="122">
        <f t="shared" si="0"/>
        <v>353776.80000000005</v>
      </c>
    </row>
    <row r="9" spans="1:14" x14ac:dyDescent="0.2">
      <c r="A9" s="3" t="s">
        <v>5</v>
      </c>
      <c r="B9" s="122">
        <f t="shared" ref="B9:N9" si="1">SUM(B3:B8)</f>
        <v>4893644.08</v>
      </c>
      <c r="C9" s="122">
        <f>SUM(C3:C8)</f>
        <v>4230922</v>
      </c>
      <c r="D9" s="122">
        <f t="shared" si="1"/>
        <v>4826412.54</v>
      </c>
      <c r="E9" s="122">
        <f t="shared" si="1"/>
        <v>4552637.41</v>
      </c>
      <c r="F9" s="122">
        <f t="shared" si="1"/>
        <v>5108048.75</v>
      </c>
      <c r="G9" s="122">
        <f t="shared" si="1"/>
        <v>4927084.82</v>
      </c>
      <c r="H9" s="122">
        <f t="shared" si="1"/>
        <v>5335132.21</v>
      </c>
      <c r="I9" s="122">
        <f t="shared" si="1"/>
        <v>4731860.5200000005</v>
      </c>
      <c r="J9" s="122">
        <f t="shared" si="1"/>
        <v>4599116.2299999995</v>
      </c>
      <c r="K9" s="122">
        <f t="shared" si="1"/>
        <v>5202563.5599999996</v>
      </c>
      <c r="L9" s="122">
        <f t="shared" si="1"/>
        <v>4316117.38</v>
      </c>
      <c r="M9" s="122">
        <f t="shared" si="1"/>
        <v>4590457.6500000004</v>
      </c>
      <c r="N9" s="122">
        <f t="shared" si="1"/>
        <v>57313997.149999991</v>
      </c>
    </row>
    <row r="10" spans="1:14" ht="1.5" customHeight="1" x14ac:dyDescent="0.2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x14ac:dyDescent="0.2">
      <c r="A11" s="8" t="s">
        <v>6</v>
      </c>
      <c r="B11" s="120" t="s">
        <v>36</v>
      </c>
      <c r="C11" s="120" t="s">
        <v>37</v>
      </c>
      <c r="D11" s="120" t="s">
        <v>38</v>
      </c>
      <c r="E11" s="120" t="s">
        <v>39</v>
      </c>
      <c r="F11" s="120" t="s">
        <v>40</v>
      </c>
      <c r="G11" s="120" t="s">
        <v>41</v>
      </c>
      <c r="H11" s="120" t="s">
        <v>42</v>
      </c>
      <c r="I11" s="120" t="s">
        <v>43</v>
      </c>
      <c r="J11" s="120" t="s">
        <v>44</v>
      </c>
      <c r="K11" s="120" t="s">
        <v>45</v>
      </c>
      <c r="L11" s="120" t="s">
        <v>46</v>
      </c>
      <c r="M11" s="120" t="s">
        <v>47</v>
      </c>
      <c r="N11" s="120" t="s">
        <v>0</v>
      </c>
    </row>
    <row r="12" spans="1:14" x14ac:dyDescent="0.2">
      <c r="A12" s="2" t="s">
        <v>8</v>
      </c>
      <c r="B12" s="123">
        <f>B3/B9</f>
        <v>0.12026326197388675</v>
      </c>
      <c r="C12" s="99">
        <f t="shared" ref="C12:M12" si="2">C3/C9</f>
        <v>0.12214510217867407</v>
      </c>
      <c r="D12" s="99">
        <f t="shared" si="2"/>
        <v>0.12018665938573084</v>
      </c>
      <c r="E12" s="99">
        <f t="shared" si="2"/>
        <v>0.11985966613581027</v>
      </c>
      <c r="F12" s="99">
        <f t="shared" si="2"/>
        <v>0.12061482381114708</v>
      </c>
      <c r="G12" s="99">
        <f t="shared" si="2"/>
        <v>0.12690019003975661</v>
      </c>
      <c r="H12" s="99">
        <f t="shared" si="2"/>
        <v>0.12121206645786198</v>
      </c>
      <c r="I12" s="99">
        <f t="shared" si="2"/>
        <v>0.13107419320128227</v>
      </c>
      <c r="J12" s="99">
        <f t="shared" si="2"/>
        <v>0.1223478537745066</v>
      </c>
      <c r="K12" s="99">
        <f t="shared" si="2"/>
        <v>0.13315035789778992</v>
      </c>
      <c r="L12" s="99">
        <f t="shared" si="2"/>
        <v>0.12602307864018286</v>
      </c>
      <c r="M12" s="99">
        <f t="shared" si="2"/>
        <v>0.12071406431556993</v>
      </c>
      <c r="N12" s="99">
        <f>N3/N9</f>
        <v>0.12375336484448984</v>
      </c>
    </row>
    <row r="13" spans="1:14" x14ac:dyDescent="0.2">
      <c r="A13" s="2" t="s">
        <v>9</v>
      </c>
      <c r="B13" s="123">
        <f t="shared" ref="B13:M13" si="3">B4/B9</f>
        <v>3.4275316565319153E-2</v>
      </c>
      <c r="C13" s="99">
        <f t="shared" si="3"/>
        <v>3.6025811867956913E-2</v>
      </c>
      <c r="D13" s="99">
        <f t="shared" si="3"/>
        <v>3.4752768979006511E-2</v>
      </c>
      <c r="E13" s="99">
        <f t="shared" si="3"/>
        <v>3.523443348412849E-2</v>
      </c>
      <c r="F13" s="99">
        <f t="shared" si="3"/>
        <v>3.3879081518162879E-2</v>
      </c>
      <c r="G13" s="99">
        <f t="shared" si="3"/>
        <v>3.4988315869910268E-2</v>
      </c>
      <c r="H13" s="99">
        <f t="shared" si="3"/>
        <v>2.8257668988487916E-2</v>
      </c>
      <c r="I13" s="99">
        <f t="shared" si="3"/>
        <v>3.2422933717412276E-2</v>
      </c>
      <c r="J13" s="99">
        <f t="shared" si="3"/>
        <v>3.2852224741447777E-2</v>
      </c>
      <c r="K13" s="99">
        <f t="shared" si="3"/>
        <v>3.4798844437375798E-2</v>
      </c>
      <c r="L13" s="99">
        <f t="shared" si="3"/>
        <v>3.6625509939213007E-2</v>
      </c>
      <c r="M13" s="99">
        <f t="shared" si="3"/>
        <v>3.3784169645917544E-2</v>
      </c>
      <c r="N13" s="99">
        <f>N4/N9</f>
        <v>3.3904792836456359E-2</v>
      </c>
    </row>
    <row r="14" spans="1:14" ht="13.5" customHeight="1" x14ac:dyDescent="0.2">
      <c r="A14" s="2" t="s">
        <v>49</v>
      </c>
      <c r="B14" s="123">
        <f t="shared" ref="B14:M14" si="4">B5/B9</f>
        <v>0.39354005491956412</v>
      </c>
      <c r="C14" s="123">
        <f t="shared" si="4"/>
        <v>0.39148720775282553</v>
      </c>
      <c r="D14" s="99">
        <f t="shared" si="4"/>
        <v>0.39993739946647822</v>
      </c>
      <c r="E14" s="99">
        <f t="shared" si="4"/>
        <v>0.3871122958592918</v>
      </c>
      <c r="F14" s="99">
        <f t="shared" si="4"/>
        <v>0.39792325004729057</v>
      </c>
      <c r="G14" s="99">
        <f t="shared" si="4"/>
        <v>0.38825379101145652</v>
      </c>
      <c r="H14" s="99">
        <f t="shared" si="4"/>
        <v>0.38802481335321959</v>
      </c>
      <c r="I14" s="99">
        <f t="shared" si="4"/>
        <v>0.38793319292513717</v>
      </c>
      <c r="J14" s="99">
        <f t="shared" si="4"/>
        <v>0.39897000820090173</v>
      </c>
      <c r="K14" s="99">
        <f t="shared" si="4"/>
        <v>0.38015018888111385</v>
      </c>
      <c r="L14" s="99">
        <f t="shared" si="4"/>
        <v>0.38981590440434222</v>
      </c>
      <c r="M14" s="99">
        <f t="shared" si="4"/>
        <v>0.4062990451507596</v>
      </c>
      <c r="N14" s="99">
        <f>N5/N9</f>
        <v>0.39233830474516118</v>
      </c>
    </row>
    <row r="15" spans="1:14" x14ac:dyDescent="0.2">
      <c r="A15" s="2" t="s">
        <v>35</v>
      </c>
      <c r="B15" s="123">
        <f t="shared" ref="B15:M15" si="5">B6/B9</f>
        <v>3.1052442211939535E-2</v>
      </c>
      <c r="C15" s="99">
        <f t="shared" si="5"/>
        <v>3.3653071363641304E-2</v>
      </c>
      <c r="D15" s="99">
        <f t="shared" si="5"/>
        <v>3.0461743330378467E-2</v>
      </c>
      <c r="E15" s="99">
        <f t="shared" si="5"/>
        <v>3.7704309511439875E-2</v>
      </c>
      <c r="F15" s="99">
        <f t="shared" si="5"/>
        <v>3.1346362933595731E-2</v>
      </c>
      <c r="G15" s="99">
        <f t="shared" si="5"/>
        <v>2.975876108420638E-2</v>
      </c>
      <c r="H15" s="99">
        <f t="shared" si="5"/>
        <v>3.0666630846248513E-2</v>
      </c>
      <c r="I15" s="99">
        <f t="shared" si="5"/>
        <v>3.1254082696418953E-2</v>
      </c>
      <c r="J15" s="99">
        <f t="shared" si="5"/>
        <v>2.9629446873100661E-2</v>
      </c>
      <c r="K15" s="99">
        <f t="shared" si="5"/>
        <v>3.407379418926311E-2</v>
      </c>
      <c r="L15" s="99">
        <f t="shared" si="5"/>
        <v>3.0568774753757976E-2</v>
      </c>
      <c r="M15" s="99">
        <f t="shared" si="5"/>
        <v>2.9566039020096392E-2</v>
      </c>
      <c r="N15" s="99">
        <f>N6/N9</f>
        <v>3.1623369510531518E-2</v>
      </c>
    </row>
    <row r="16" spans="1:14" x14ac:dyDescent="0.2">
      <c r="A16" s="2" t="s">
        <v>1</v>
      </c>
      <c r="B16" s="123">
        <f t="shared" ref="B16:M16" si="6">B7/B9</f>
        <v>0.41265712973551605</v>
      </c>
      <c r="C16" s="99">
        <f t="shared" si="6"/>
        <v>0.41024368683705348</v>
      </c>
      <c r="D16" s="99">
        <f t="shared" si="6"/>
        <v>0.40849113159315636</v>
      </c>
      <c r="E16" s="99">
        <f t="shared" si="6"/>
        <v>0.41630634494127217</v>
      </c>
      <c r="F16" s="99">
        <f t="shared" si="6"/>
        <v>0.40907178890961055</v>
      </c>
      <c r="G16" s="99">
        <f t="shared" si="6"/>
        <v>0.41208852580703087</v>
      </c>
      <c r="H16" s="99">
        <f t="shared" si="6"/>
        <v>0.4238357946897065</v>
      </c>
      <c r="I16" s="99">
        <f t="shared" si="6"/>
        <v>0.40905051867420633</v>
      </c>
      <c r="J16" s="99">
        <f t="shared" si="6"/>
        <v>0.40871102750973531</v>
      </c>
      <c r="K16" s="99">
        <f t="shared" si="6"/>
        <v>0.41375782057720789</v>
      </c>
      <c r="L16" s="99">
        <f t="shared" si="6"/>
        <v>0.41330900041462726</v>
      </c>
      <c r="M16" s="99">
        <f t="shared" si="6"/>
        <v>0.40744814190802953</v>
      </c>
      <c r="N16" s="99">
        <f>N7/N9</f>
        <v>0.4122075607145122</v>
      </c>
    </row>
    <row r="17" spans="1:14" x14ac:dyDescent="0.2">
      <c r="A17" s="2" t="s">
        <v>20</v>
      </c>
      <c r="B17" s="123">
        <f t="shared" ref="B17:M17" si="7">B8/B9</f>
        <v>8.21179459377438E-3</v>
      </c>
      <c r="C17" s="99">
        <f t="shared" si="7"/>
        <v>6.4451199998487325E-3</v>
      </c>
      <c r="D17" s="99">
        <f t="shared" si="7"/>
        <v>6.1702972452495741E-3</v>
      </c>
      <c r="E17" s="99">
        <f t="shared" si="7"/>
        <v>3.7829500680573638E-3</v>
      </c>
      <c r="F17" s="99">
        <f t="shared" si="7"/>
        <v>7.1646927801932193E-3</v>
      </c>
      <c r="G17" s="99">
        <f t="shared" si="7"/>
        <v>8.0104161876393271E-3</v>
      </c>
      <c r="H17" s="99">
        <f t="shared" si="7"/>
        <v>8.0030256644755202E-3</v>
      </c>
      <c r="I17" s="99">
        <f t="shared" si="7"/>
        <v>8.2650787855429002E-3</v>
      </c>
      <c r="J17" s="99">
        <f t="shared" si="7"/>
        <v>7.4894389003080288E-3</v>
      </c>
      <c r="K17" s="99">
        <f t="shared" si="7"/>
        <v>4.0689940172494504E-3</v>
      </c>
      <c r="L17" s="99">
        <f t="shared" si="7"/>
        <v>3.6577318478766678E-3</v>
      </c>
      <c r="M17" s="99">
        <f t="shared" si="7"/>
        <v>2.1885399596269011E-3</v>
      </c>
      <c r="N17" s="99">
        <f>N8/N9</f>
        <v>6.1726073488489906E-3</v>
      </c>
    </row>
    <row r="18" spans="1:14" ht="10.8" thickBot="1" x14ac:dyDescent="0.25">
      <c r="A18" s="10" t="s">
        <v>16</v>
      </c>
      <c r="B18" s="123">
        <f t="shared" ref="B18:N18" si="8">SUM(B12:B17)</f>
        <v>1</v>
      </c>
      <c r="C18" s="103">
        <f t="shared" si="8"/>
        <v>1</v>
      </c>
      <c r="D18" s="103">
        <f t="shared" si="8"/>
        <v>0.99999999999999978</v>
      </c>
      <c r="E18" s="103">
        <f t="shared" si="8"/>
        <v>1</v>
      </c>
      <c r="F18" s="103">
        <f t="shared" si="8"/>
        <v>1</v>
      </c>
      <c r="G18" s="103">
        <f t="shared" si="8"/>
        <v>1</v>
      </c>
      <c r="H18" s="103">
        <f t="shared" si="8"/>
        <v>1</v>
      </c>
      <c r="I18" s="103">
        <f t="shared" si="8"/>
        <v>1</v>
      </c>
      <c r="J18" s="103">
        <f t="shared" si="8"/>
        <v>1</v>
      </c>
      <c r="K18" s="103">
        <f t="shared" si="8"/>
        <v>1</v>
      </c>
      <c r="L18" s="103">
        <f t="shared" si="8"/>
        <v>1</v>
      </c>
      <c r="M18" s="103">
        <f t="shared" si="8"/>
        <v>0.99999999999999978</v>
      </c>
      <c r="N18" s="103">
        <f t="shared" si="8"/>
        <v>0.99999999999999989</v>
      </c>
    </row>
    <row r="19" spans="1:14" ht="2.25" customHeight="1" x14ac:dyDescent="0.2"/>
    <row r="20" spans="1:14" ht="1.5" customHeight="1" x14ac:dyDescent="0.2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1:14" x14ac:dyDescent="0.2">
      <c r="A21" s="8" t="s">
        <v>27</v>
      </c>
      <c r="B21" s="120" t="s">
        <v>36</v>
      </c>
      <c r="C21" s="120" t="s">
        <v>37</v>
      </c>
      <c r="D21" s="120" t="s">
        <v>38</v>
      </c>
      <c r="E21" s="120" t="s">
        <v>39</v>
      </c>
      <c r="F21" s="120" t="s">
        <v>40</v>
      </c>
      <c r="G21" s="120" t="s">
        <v>41</v>
      </c>
      <c r="H21" s="120" t="s">
        <v>42</v>
      </c>
      <c r="I21" s="120" t="s">
        <v>43</v>
      </c>
      <c r="J21" s="120" t="s">
        <v>44</v>
      </c>
      <c r="K21" s="120" t="s">
        <v>45</v>
      </c>
      <c r="L21" s="120" t="s">
        <v>46</v>
      </c>
      <c r="M21" s="120" t="s">
        <v>47</v>
      </c>
      <c r="N21" s="120" t="s">
        <v>0</v>
      </c>
    </row>
    <row r="22" spans="1:14" x14ac:dyDescent="0.2">
      <c r="A22" s="2" t="s">
        <v>8</v>
      </c>
      <c r="B22" s="124">
        <v>1999</v>
      </c>
      <c r="C22" s="124">
        <v>1759</v>
      </c>
      <c r="D22" s="124">
        <v>1976</v>
      </c>
      <c r="E22" s="124">
        <v>1858</v>
      </c>
      <c r="F22" s="124">
        <v>2093</v>
      </c>
      <c r="G22" s="124">
        <v>2131</v>
      </c>
      <c r="H22" s="124">
        <v>2205</v>
      </c>
      <c r="I22" s="124">
        <v>2116</v>
      </c>
      <c r="J22" s="124">
        <v>1915</v>
      </c>
      <c r="K22" s="124">
        <v>2357</v>
      </c>
      <c r="L22" s="124">
        <v>1846</v>
      </c>
      <c r="M22" s="124">
        <v>1890</v>
      </c>
      <c r="N22" s="124">
        <f t="shared" ref="N22:N27" si="9">SUM(B22:M22)</f>
        <v>24145</v>
      </c>
    </row>
    <row r="23" spans="1:14" x14ac:dyDescent="0.2">
      <c r="A23" s="2" t="s">
        <v>9</v>
      </c>
      <c r="B23" s="124">
        <v>502</v>
      </c>
      <c r="C23" s="124">
        <v>458</v>
      </c>
      <c r="D23" s="124">
        <v>504</v>
      </c>
      <c r="E23" s="124">
        <v>480</v>
      </c>
      <c r="F23" s="124">
        <v>518</v>
      </c>
      <c r="G23" s="124">
        <v>518</v>
      </c>
      <c r="H23" s="124">
        <v>451</v>
      </c>
      <c r="I23" s="124">
        <v>461</v>
      </c>
      <c r="J23" s="124">
        <v>452</v>
      </c>
      <c r="K23" s="124">
        <v>540</v>
      </c>
      <c r="L23" s="124">
        <v>473</v>
      </c>
      <c r="M23" s="124">
        <v>462</v>
      </c>
      <c r="N23" s="124">
        <f t="shared" si="9"/>
        <v>5819</v>
      </c>
    </row>
    <row r="24" spans="1:14" ht="14.25" customHeight="1" x14ac:dyDescent="0.2">
      <c r="A24" s="2" t="s">
        <v>49</v>
      </c>
      <c r="B24" s="124">
        <v>5220</v>
      </c>
      <c r="C24" s="124">
        <v>4491</v>
      </c>
      <c r="D24" s="124">
        <v>5226</v>
      </c>
      <c r="E24" s="124">
        <v>4773</v>
      </c>
      <c r="F24" s="124">
        <v>5514</v>
      </c>
      <c r="G24" s="124">
        <v>5188</v>
      </c>
      <c r="H24" s="124">
        <v>5601</v>
      </c>
      <c r="I24" s="124">
        <v>4978</v>
      </c>
      <c r="J24" s="124">
        <v>4982</v>
      </c>
      <c r="K24" s="124">
        <v>5350</v>
      </c>
      <c r="L24" s="124">
        <v>4558</v>
      </c>
      <c r="M24" s="124">
        <v>5047</v>
      </c>
      <c r="N24" s="124">
        <f t="shared" si="9"/>
        <v>60928</v>
      </c>
    </row>
    <row r="25" spans="1:14" x14ac:dyDescent="0.2">
      <c r="A25" s="2" t="s">
        <v>35</v>
      </c>
      <c r="B25" s="124">
        <v>438</v>
      </c>
      <c r="C25" s="124">
        <v>404</v>
      </c>
      <c r="D25" s="124">
        <v>427</v>
      </c>
      <c r="E25" s="124">
        <v>488</v>
      </c>
      <c r="F25" s="124">
        <v>460</v>
      </c>
      <c r="G25" s="124">
        <v>420</v>
      </c>
      <c r="H25" s="124">
        <v>471</v>
      </c>
      <c r="I25" s="124">
        <v>419</v>
      </c>
      <c r="J25" s="124">
        <v>393</v>
      </c>
      <c r="K25" s="124">
        <v>508</v>
      </c>
      <c r="L25" s="124">
        <v>377</v>
      </c>
      <c r="M25" s="124">
        <v>389</v>
      </c>
      <c r="N25" s="124">
        <f t="shared" si="9"/>
        <v>5194</v>
      </c>
    </row>
    <row r="26" spans="1:14" x14ac:dyDescent="0.2">
      <c r="A26" s="2" t="s">
        <v>1</v>
      </c>
      <c r="B26" s="124">
        <v>5489</v>
      </c>
      <c r="C26" s="124">
        <v>4722</v>
      </c>
      <c r="D26" s="124">
        <v>5354</v>
      </c>
      <c r="E26" s="124">
        <v>5155</v>
      </c>
      <c r="F26" s="124">
        <v>5679</v>
      </c>
      <c r="G26" s="124">
        <v>5529</v>
      </c>
      <c r="H26" s="124">
        <v>6142</v>
      </c>
      <c r="I26" s="124">
        <v>5263</v>
      </c>
      <c r="J26" s="124">
        <v>5107</v>
      </c>
      <c r="K26" s="124">
        <v>5854</v>
      </c>
      <c r="L26" s="124">
        <v>4851</v>
      </c>
      <c r="M26" s="124">
        <v>5085</v>
      </c>
      <c r="N26" s="124">
        <f t="shared" si="9"/>
        <v>64230</v>
      </c>
    </row>
    <row r="27" spans="1:14" x14ac:dyDescent="0.2">
      <c r="A27" s="2" t="s">
        <v>20</v>
      </c>
      <c r="B27" s="124">
        <v>112</v>
      </c>
      <c r="C27" s="124">
        <v>74</v>
      </c>
      <c r="D27" s="124">
        <v>83</v>
      </c>
      <c r="E27" s="124">
        <v>48</v>
      </c>
      <c r="F27" s="124">
        <v>102</v>
      </c>
      <c r="G27" s="124">
        <v>110</v>
      </c>
      <c r="H27" s="124">
        <v>119</v>
      </c>
      <c r="I27" s="124">
        <v>109</v>
      </c>
      <c r="J27" s="124">
        <v>92</v>
      </c>
      <c r="K27" s="124">
        <v>57</v>
      </c>
      <c r="L27" s="124">
        <v>44</v>
      </c>
      <c r="M27" s="124">
        <v>28</v>
      </c>
      <c r="N27" s="124">
        <f t="shared" si="9"/>
        <v>978</v>
      </c>
    </row>
    <row r="28" spans="1:14" x14ac:dyDescent="0.2">
      <c r="A28" s="3" t="s">
        <v>11</v>
      </c>
      <c r="B28" s="124">
        <f t="shared" ref="B28:G28" si="10">SUM(B22:B27)</f>
        <v>13760</v>
      </c>
      <c r="C28" s="124">
        <f t="shared" si="10"/>
        <v>11908</v>
      </c>
      <c r="D28" s="124">
        <f t="shared" si="10"/>
        <v>13570</v>
      </c>
      <c r="E28" s="124">
        <f t="shared" si="10"/>
        <v>12802</v>
      </c>
      <c r="F28" s="124">
        <f t="shared" si="10"/>
        <v>14366</v>
      </c>
      <c r="G28" s="124">
        <f t="shared" si="10"/>
        <v>13896</v>
      </c>
      <c r="H28" s="124">
        <f>SUM(H22:H27)</f>
        <v>14989</v>
      </c>
      <c r="I28" s="124">
        <f>SUM(I22:I27)</f>
        <v>13346</v>
      </c>
      <c r="J28" s="124">
        <f>SUM(J22:J27)</f>
        <v>12941</v>
      </c>
      <c r="K28" s="124">
        <f t="shared" ref="K28:M28" si="11">SUM(K22:K27)</f>
        <v>14666</v>
      </c>
      <c r="L28" s="124">
        <f t="shared" si="11"/>
        <v>12149</v>
      </c>
      <c r="M28" s="124">
        <f t="shared" si="11"/>
        <v>12901</v>
      </c>
      <c r="N28" s="124">
        <f t="shared" ref="N28" si="12">SUM(N22:N27)</f>
        <v>161294</v>
      </c>
    </row>
    <row r="29" spans="1:14" ht="1.5" customHeight="1" x14ac:dyDescent="0.2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</row>
    <row r="30" spans="1:14" x14ac:dyDescent="0.2">
      <c r="A30" s="8" t="s">
        <v>28</v>
      </c>
      <c r="B30" s="120" t="s">
        <v>36</v>
      </c>
      <c r="C30" s="120" t="s">
        <v>37</v>
      </c>
      <c r="D30" s="120" t="s">
        <v>38</v>
      </c>
      <c r="E30" s="120" t="s">
        <v>39</v>
      </c>
      <c r="F30" s="120" t="s">
        <v>40</v>
      </c>
      <c r="G30" s="120" t="s">
        <v>41</v>
      </c>
      <c r="H30" s="120" t="s">
        <v>42</v>
      </c>
      <c r="I30" s="120" t="s">
        <v>43</v>
      </c>
      <c r="J30" s="120" t="s">
        <v>44</v>
      </c>
      <c r="K30" s="120" t="s">
        <v>45</v>
      </c>
      <c r="L30" s="120" t="s">
        <v>46</v>
      </c>
      <c r="M30" s="120" t="s">
        <v>47</v>
      </c>
      <c r="N30" s="120" t="s">
        <v>0</v>
      </c>
    </row>
    <row r="31" spans="1:14" x14ac:dyDescent="0.2">
      <c r="A31" s="2" t="s">
        <v>8</v>
      </c>
      <c r="B31" s="99">
        <f t="shared" ref="B31:M31" si="13">B22/B28</f>
        <v>0.14527616279069769</v>
      </c>
      <c r="C31" s="99">
        <f t="shared" si="13"/>
        <v>0.14771582129660732</v>
      </c>
      <c r="D31" s="99">
        <f>D22/D28</f>
        <v>0.14561532792925572</v>
      </c>
      <c r="E31" s="99">
        <f t="shared" si="13"/>
        <v>0.14513357287923762</v>
      </c>
      <c r="F31" s="99">
        <f t="shared" si="13"/>
        <v>0.14569121536962273</v>
      </c>
      <c r="G31" s="99">
        <f t="shared" si="13"/>
        <v>0.15335348301669546</v>
      </c>
      <c r="H31" s="99">
        <f t="shared" si="13"/>
        <v>0.14710787911134832</v>
      </c>
      <c r="I31" s="99">
        <f t="shared" si="13"/>
        <v>0.15854937809081374</v>
      </c>
      <c r="J31" s="99">
        <f t="shared" si="13"/>
        <v>0.14797929062669035</v>
      </c>
      <c r="K31" s="99">
        <f t="shared" si="13"/>
        <v>0.16071185053866086</v>
      </c>
      <c r="L31" s="99">
        <f t="shared" si="13"/>
        <v>0.15194666227673059</v>
      </c>
      <c r="M31" s="99">
        <f t="shared" si="13"/>
        <v>0.14650027129679868</v>
      </c>
      <c r="N31" s="99">
        <f>N22/N28</f>
        <v>0.14969558694061774</v>
      </c>
    </row>
    <row r="32" spans="1:14" x14ac:dyDescent="0.2">
      <c r="A32" s="2" t="s">
        <v>9</v>
      </c>
      <c r="B32" s="99">
        <f t="shared" ref="B32:L32" si="14">B23/B28</f>
        <v>3.6482558139534882E-2</v>
      </c>
      <c r="C32" s="99">
        <f t="shared" si="14"/>
        <v>3.8461538461538464E-2</v>
      </c>
      <c r="D32" s="99">
        <f t="shared" si="14"/>
        <v>3.7140751658069272E-2</v>
      </c>
      <c r="E32" s="99">
        <f t="shared" si="14"/>
        <v>3.7494141540384315E-2</v>
      </c>
      <c r="F32" s="99">
        <f t="shared" si="14"/>
        <v>3.6057357650006963E-2</v>
      </c>
      <c r="G32" s="99">
        <f t="shared" si="14"/>
        <v>3.7276914219919403E-2</v>
      </c>
      <c r="H32" s="99">
        <f t="shared" si="14"/>
        <v>3.0088731736606845E-2</v>
      </c>
      <c r="I32" s="99">
        <f t="shared" si="14"/>
        <v>3.4542184924321893E-2</v>
      </c>
      <c r="J32" s="99">
        <f t="shared" si="14"/>
        <v>3.4927749014759292E-2</v>
      </c>
      <c r="K32" s="99">
        <f t="shared" si="14"/>
        <v>3.6819855447974906E-2</v>
      </c>
      <c r="L32" s="99">
        <f t="shared" si="14"/>
        <v>3.8933245534611902E-2</v>
      </c>
      <c r="M32" s="99">
        <f>M23/M28</f>
        <v>3.5811177428106349E-2</v>
      </c>
      <c r="N32" s="99">
        <f>N23/N28</f>
        <v>3.6076977444914254E-2</v>
      </c>
    </row>
    <row r="33" spans="1:14" ht="13.5" customHeight="1" x14ac:dyDescent="0.2">
      <c r="A33" s="2" t="s">
        <v>49</v>
      </c>
      <c r="B33" s="99">
        <f t="shared" ref="B33:M33" si="15">B24/B28</f>
        <v>0.37936046511627908</v>
      </c>
      <c r="C33" s="99">
        <f t="shared" si="15"/>
        <v>0.37714141753443065</v>
      </c>
      <c r="D33" s="99">
        <f t="shared" si="15"/>
        <v>0.38511422254974209</v>
      </c>
      <c r="E33" s="99">
        <f t="shared" si="15"/>
        <v>0.37283236994219654</v>
      </c>
      <c r="F33" s="99">
        <f t="shared" si="15"/>
        <v>0.38382291521648337</v>
      </c>
      <c r="G33" s="99">
        <f t="shared" si="15"/>
        <v>0.37334484743811169</v>
      </c>
      <c r="H33" s="99">
        <f t="shared" si="15"/>
        <v>0.37367402762025487</v>
      </c>
      <c r="I33" s="99">
        <f t="shared" si="15"/>
        <v>0.37299565412857782</v>
      </c>
      <c r="J33" s="99">
        <f t="shared" si="15"/>
        <v>0.38497797697241326</v>
      </c>
      <c r="K33" s="99">
        <f t="shared" si="15"/>
        <v>0.36478930860493658</v>
      </c>
      <c r="L33" s="99">
        <f t="shared" si="15"/>
        <v>0.37517491151535104</v>
      </c>
      <c r="M33" s="99">
        <f t="shared" si="15"/>
        <v>0.39120998372219207</v>
      </c>
      <c r="N33" s="99">
        <f>N24/N28</f>
        <v>0.37774498741428697</v>
      </c>
    </row>
    <row r="34" spans="1:14" x14ac:dyDescent="0.2">
      <c r="A34" s="2" t="s">
        <v>35</v>
      </c>
      <c r="B34" s="99">
        <f t="shared" ref="B34:M34" si="16">B25/B28</f>
        <v>3.1831395348837208E-2</v>
      </c>
      <c r="C34" s="99">
        <f t="shared" si="16"/>
        <v>3.3926771918038293E-2</v>
      </c>
      <c r="D34" s="99">
        <f t="shared" si="16"/>
        <v>3.146647015475313E-2</v>
      </c>
      <c r="E34" s="99">
        <f t="shared" si="16"/>
        <v>3.811904389939072E-2</v>
      </c>
      <c r="F34" s="99">
        <f t="shared" si="16"/>
        <v>3.2020047333983018E-2</v>
      </c>
      <c r="G34" s="99">
        <f t="shared" si="16"/>
        <v>3.0224525043177894E-2</v>
      </c>
      <c r="H34" s="99">
        <f t="shared" si="16"/>
        <v>3.1423043565281208E-2</v>
      </c>
      <c r="I34" s="99">
        <f t="shared" si="16"/>
        <v>3.1395174584145064E-2</v>
      </c>
      <c r="J34" s="99">
        <f t="shared" si="16"/>
        <v>3.0368595935399118E-2</v>
      </c>
      <c r="K34" s="99">
        <f t="shared" si="16"/>
        <v>3.4637938088094913E-2</v>
      </c>
      <c r="L34" s="99">
        <f t="shared" si="16"/>
        <v>3.1031360605811176E-2</v>
      </c>
      <c r="M34" s="99">
        <f t="shared" si="16"/>
        <v>3.015270134098132E-2</v>
      </c>
      <c r="N34" s="99">
        <f>N25/N28</f>
        <v>3.2202065792899921E-2</v>
      </c>
    </row>
    <row r="35" spans="1:14" x14ac:dyDescent="0.2">
      <c r="A35" s="2" t="s">
        <v>1</v>
      </c>
      <c r="B35" s="99">
        <f t="shared" ref="B35:M35" si="17">B26/B28</f>
        <v>0.39890988372093023</v>
      </c>
      <c r="C35" s="99">
        <f t="shared" si="17"/>
        <v>0.39654014108162577</v>
      </c>
      <c r="D35" s="99">
        <f t="shared" si="17"/>
        <v>0.39454679439941048</v>
      </c>
      <c r="E35" s="99">
        <f t="shared" si="17"/>
        <v>0.40267145758475237</v>
      </c>
      <c r="F35" s="99">
        <f t="shared" si="17"/>
        <v>0.39530836697758598</v>
      </c>
      <c r="G35" s="99">
        <f t="shared" si="17"/>
        <v>0.39788428324697755</v>
      </c>
      <c r="H35" s="99">
        <f t="shared" si="17"/>
        <v>0.40976716258589635</v>
      </c>
      <c r="I35" s="99">
        <f t="shared" si="17"/>
        <v>0.39435036715120636</v>
      </c>
      <c r="J35" s="99">
        <f t="shared" si="17"/>
        <v>0.39463719959817634</v>
      </c>
      <c r="K35" s="99">
        <f t="shared" si="17"/>
        <v>0.3991545070230465</v>
      </c>
      <c r="L35" s="99">
        <f t="shared" si="17"/>
        <v>0.3992921228084616</v>
      </c>
      <c r="M35" s="99">
        <f t="shared" si="17"/>
        <v>0.39415549182233933</v>
      </c>
      <c r="N35" s="99">
        <f>N26/N28</f>
        <v>0.39821692065420911</v>
      </c>
    </row>
    <row r="36" spans="1:14" x14ac:dyDescent="0.2">
      <c r="A36" s="2" t="s">
        <v>20</v>
      </c>
      <c r="B36" s="99">
        <f t="shared" ref="B36:M36" si="18">B27/B28</f>
        <v>8.1395348837209301E-3</v>
      </c>
      <c r="C36" s="99">
        <f t="shared" si="18"/>
        <v>6.2143097077594894E-3</v>
      </c>
      <c r="D36" s="99">
        <f t="shared" si="18"/>
        <v>6.1164333087693444E-3</v>
      </c>
      <c r="E36" s="99">
        <f t="shared" si="18"/>
        <v>3.7494141540384317E-3</v>
      </c>
      <c r="F36" s="99">
        <f t="shared" si="18"/>
        <v>7.1000974523179727E-3</v>
      </c>
      <c r="G36" s="99">
        <f t="shared" si="18"/>
        <v>7.9159470351180192E-3</v>
      </c>
      <c r="H36" s="99">
        <f t="shared" si="18"/>
        <v>7.9391553806124494E-3</v>
      </c>
      <c r="I36" s="99">
        <f t="shared" si="18"/>
        <v>8.1672411209351113E-3</v>
      </c>
      <c r="J36" s="99">
        <f t="shared" si="18"/>
        <v>7.1091878525616258E-3</v>
      </c>
      <c r="K36" s="99">
        <f t="shared" si="18"/>
        <v>3.8865402972862403E-3</v>
      </c>
      <c r="L36" s="99">
        <f t="shared" si="18"/>
        <v>3.6216972590336653E-3</v>
      </c>
      <c r="M36" s="99">
        <f t="shared" si="18"/>
        <v>2.170374389582203E-3</v>
      </c>
      <c r="N36" s="99">
        <f>N27/N28</f>
        <v>6.0634617530720301E-3</v>
      </c>
    </row>
    <row r="37" spans="1:14" s="125" customFormat="1" ht="10.8" thickBot="1" x14ac:dyDescent="0.25">
      <c r="A37" s="5" t="s">
        <v>16</v>
      </c>
      <c r="B37" s="103">
        <f t="shared" ref="B37:N37" si="19">SUM(B31:B36)</f>
        <v>0.99999999999999989</v>
      </c>
      <c r="C37" s="16">
        <f t="shared" si="19"/>
        <v>0.99999999999999989</v>
      </c>
      <c r="D37" s="16">
        <f t="shared" si="19"/>
        <v>1</v>
      </c>
      <c r="E37" s="16">
        <f t="shared" si="19"/>
        <v>1</v>
      </c>
      <c r="F37" s="16">
        <f t="shared" si="19"/>
        <v>1</v>
      </c>
      <c r="G37" s="16">
        <f t="shared" si="19"/>
        <v>1</v>
      </c>
      <c r="H37" s="16">
        <f t="shared" si="19"/>
        <v>1.0000000000000002</v>
      </c>
      <c r="I37" s="16">
        <f t="shared" si="19"/>
        <v>1</v>
      </c>
      <c r="J37" s="16">
        <f>SUM(J31:J36)</f>
        <v>1</v>
      </c>
      <c r="K37" s="16">
        <f t="shared" si="19"/>
        <v>0.99999999999999989</v>
      </c>
      <c r="L37" s="16">
        <f t="shared" si="19"/>
        <v>1</v>
      </c>
      <c r="M37" s="16">
        <f t="shared" si="19"/>
        <v>1</v>
      </c>
      <c r="N37" s="16">
        <f t="shared" si="19"/>
        <v>1</v>
      </c>
    </row>
    <row r="38" spans="1:14" ht="2.4" customHeight="1" x14ac:dyDescent="0.2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</row>
    <row r="39" spans="1:14" x14ac:dyDescent="0.2">
      <c r="A39" s="8" t="s">
        <v>10</v>
      </c>
      <c r="B39" s="120" t="s">
        <v>36</v>
      </c>
      <c r="C39" s="120" t="s">
        <v>37</v>
      </c>
      <c r="D39" s="120" t="s">
        <v>38</v>
      </c>
      <c r="E39" s="120" t="s">
        <v>39</v>
      </c>
      <c r="F39" s="120" t="s">
        <v>40</v>
      </c>
      <c r="G39" s="120" t="s">
        <v>41</v>
      </c>
      <c r="H39" s="120" t="s">
        <v>42</v>
      </c>
      <c r="I39" s="120" t="s">
        <v>43</v>
      </c>
      <c r="J39" s="120" t="s">
        <v>44</v>
      </c>
      <c r="K39" s="120" t="s">
        <v>45</v>
      </c>
      <c r="L39" s="120" t="s">
        <v>46</v>
      </c>
      <c r="M39" s="120" t="s">
        <v>47</v>
      </c>
      <c r="N39" s="120" t="s">
        <v>0</v>
      </c>
    </row>
    <row r="40" spans="1:14" x14ac:dyDescent="0.2">
      <c r="A40" s="2" t="s">
        <v>8</v>
      </c>
      <c r="B40" s="114">
        <f t="shared" ref="B40:N40" si="20">B3/B22</f>
        <v>294.41000500250124</v>
      </c>
      <c r="C40" s="114">
        <f t="shared" si="20"/>
        <v>293.79556566230815</v>
      </c>
      <c r="D40" s="114">
        <f t="shared" si="20"/>
        <v>293.55789473684212</v>
      </c>
      <c r="E40" s="114">
        <f t="shared" si="20"/>
        <v>293.69085037674915</v>
      </c>
      <c r="F40" s="114">
        <f t="shared" si="20"/>
        <v>294.36521739130438</v>
      </c>
      <c r="G40" s="114">
        <f t="shared" si="20"/>
        <v>293.40591271703425</v>
      </c>
      <c r="H40" s="114">
        <f t="shared" si="20"/>
        <v>293.28000000000003</v>
      </c>
      <c r="I40" s="114">
        <f t="shared" si="20"/>
        <v>293.11190926275992</v>
      </c>
      <c r="J40" s="114">
        <f t="shared" si="20"/>
        <v>293.83394255874674</v>
      </c>
      <c r="K40" s="114">
        <f t="shared" si="20"/>
        <v>293.90038184132368</v>
      </c>
      <c r="L40" s="114">
        <f t="shared" si="20"/>
        <v>294.65352112676055</v>
      </c>
      <c r="M40" s="114">
        <f t="shared" si="20"/>
        <v>293.19195767195771</v>
      </c>
      <c r="N40" s="114">
        <f t="shared" si="20"/>
        <v>293.75854214123007</v>
      </c>
    </row>
    <row r="41" spans="1:14" x14ac:dyDescent="0.2">
      <c r="A41" s="2" t="s">
        <v>9</v>
      </c>
      <c r="B41" s="114">
        <f t="shared" ref="B41:N41" si="21">B4/B23</f>
        <v>334.12589641434266</v>
      </c>
      <c r="C41" s="114">
        <f t="shared" si="21"/>
        <v>332.8</v>
      </c>
      <c r="D41" s="114">
        <f t="shared" si="21"/>
        <v>332.8</v>
      </c>
      <c r="E41" s="114">
        <f t="shared" si="21"/>
        <v>334.18666666666667</v>
      </c>
      <c r="F41" s="114">
        <f t="shared" si="21"/>
        <v>334.0849420849421</v>
      </c>
      <c r="G41" s="114">
        <f t="shared" si="21"/>
        <v>332.8</v>
      </c>
      <c r="H41" s="114">
        <f t="shared" si="21"/>
        <v>334.27583148558756</v>
      </c>
      <c r="I41" s="114">
        <f t="shared" si="21"/>
        <v>332.79999999999995</v>
      </c>
      <c r="J41" s="114">
        <f t="shared" si="21"/>
        <v>334.27256637168142</v>
      </c>
      <c r="K41" s="114">
        <f t="shared" si="21"/>
        <v>335.2651851851852</v>
      </c>
      <c r="L41" s="114">
        <f t="shared" si="21"/>
        <v>334.20718816067654</v>
      </c>
      <c r="M41" s="114">
        <f t="shared" si="21"/>
        <v>335.68138528138525</v>
      </c>
      <c r="N41" s="114">
        <f t="shared" si="21"/>
        <v>333.94383914761988</v>
      </c>
    </row>
    <row r="42" spans="1:14" ht="15" customHeight="1" x14ac:dyDescent="0.2">
      <c r="A42" s="2" t="s">
        <v>49</v>
      </c>
      <c r="B42" s="114">
        <f t="shared" ref="B42:N42" si="22">B5/B24</f>
        <v>368.935816091954</v>
      </c>
      <c r="C42" s="114">
        <f t="shared" si="22"/>
        <v>368.8158183032732</v>
      </c>
      <c r="D42" s="114">
        <f t="shared" si="22"/>
        <v>369.35761194029851</v>
      </c>
      <c r="E42" s="114">
        <f t="shared" si="22"/>
        <v>369.23987429289753</v>
      </c>
      <c r="F42" s="114">
        <f t="shared" si="22"/>
        <v>368.62737758433082</v>
      </c>
      <c r="G42" s="114">
        <f t="shared" si="22"/>
        <v>368.72771010023132</v>
      </c>
      <c r="H42" s="114">
        <f t="shared" si="22"/>
        <v>369.60608462774502</v>
      </c>
      <c r="I42" s="114">
        <f t="shared" si="22"/>
        <v>368.75165930092408</v>
      </c>
      <c r="J42" s="114">
        <f t="shared" si="22"/>
        <v>368.30779606583701</v>
      </c>
      <c r="K42" s="114">
        <f t="shared" si="22"/>
        <v>369.6739289719626</v>
      </c>
      <c r="L42" s="114">
        <f t="shared" si="22"/>
        <v>369.12926722246596</v>
      </c>
      <c r="M42" s="114">
        <f t="shared" si="22"/>
        <v>369.54597978997424</v>
      </c>
      <c r="N42" s="114">
        <f t="shared" si="22"/>
        <v>369.06638130252094</v>
      </c>
    </row>
    <row r="43" spans="1:14" x14ac:dyDescent="0.2">
      <c r="A43" s="2" t="s">
        <v>35</v>
      </c>
      <c r="B43" s="114">
        <f t="shared" ref="B43:N43" si="23">B6/B25</f>
        <v>346.93972602739728</v>
      </c>
      <c r="C43" s="114">
        <f t="shared" si="23"/>
        <v>352.43445544554453</v>
      </c>
      <c r="D43" s="114">
        <f t="shared" si="23"/>
        <v>344.31133489461359</v>
      </c>
      <c r="E43" s="114">
        <f t="shared" si="23"/>
        <v>351.75010245901638</v>
      </c>
      <c r="F43" s="114">
        <f t="shared" si="23"/>
        <v>348.08423913043481</v>
      </c>
      <c r="G43" s="114">
        <f t="shared" si="23"/>
        <v>349.10461904761905</v>
      </c>
      <c r="H43" s="114">
        <f t="shared" si="23"/>
        <v>347.3684288747346</v>
      </c>
      <c r="I43" s="114">
        <f t="shared" si="23"/>
        <v>352.95933174224342</v>
      </c>
      <c r="J43" s="114">
        <f t="shared" si="23"/>
        <v>346.74114503816793</v>
      </c>
      <c r="K43" s="114">
        <f t="shared" si="23"/>
        <v>348.9588188976378</v>
      </c>
      <c r="L43" s="114">
        <f t="shared" si="23"/>
        <v>349.96928381962869</v>
      </c>
      <c r="M43" s="114">
        <f t="shared" si="23"/>
        <v>348.89884318766065</v>
      </c>
      <c r="N43" s="114">
        <f t="shared" si="23"/>
        <v>348.95296688486712</v>
      </c>
    </row>
    <row r="44" spans="1:14" x14ac:dyDescent="0.2">
      <c r="A44" s="2" t="s">
        <v>1</v>
      </c>
      <c r="B44" s="114">
        <f t="shared" ref="B44:N44" si="24">B7/B26</f>
        <v>367.89891054836949</v>
      </c>
      <c r="C44" s="114">
        <f t="shared" si="24"/>
        <v>367.57921219822111</v>
      </c>
      <c r="D44" s="114">
        <f t="shared" si="24"/>
        <v>368.2380874112813</v>
      </c>
      <c r="E44" s="114">
        <f t="shared" si="24"/>
        <v>367.66088069835115</v>
      </c>
      <c r="F44" s="114">
        <f t="shared" si="24"/>
        <v>367.94482127135058</v>
      </c>
      <c r="G44" s="114">
        <f t="shared" si="24"/>
        <v>367.22646409839035</v>
      </c>
      <c r="H44" s="114">
        <f t="shared" si="24"/>
        <v>368.15695213285574</v>
      </c>
      <c r="I44" s="114">
        <f t="shared" si="24"/>
        <v>367.76933307999241</v>
      </c>
      <c r="J44" s="114">
        <f t="shared" si="24"/>
        <v>368.06530644213825</v>
      </c>
      <c r="K44" s="114">
        <f t="shared" si="24"/>
        <v>367.71461564742054</v>
      </c>
      <c r="L44" s="114">
        <f t="shared" si="24"/>
        <v>367.73658214801071</v>
      </c>
      <c r="M44" s="114">
        <f t="shared" si="24"/>
        <v>367.82171878072762</v>
      </c>
      <c r="N44" s="114">
        <f t="shared" si="24"/>
        <v>367.82287030982411</v>
      </c>
    </row>
    <row r="45" spans="1:14" ht="13.5" customHeight="1" x14ac:dyDescent="0.2">
      <c r="A45" s="2" t="s">
        <v>20</v>
      </c>
      <c r="B45" s="114">
        <f t="shared" ref="B45:N45" si="25">B8/B27</f>
        <v>358.8</v>
      </c>
      <c r="C45" s="114">
        <f t="shared" si="25"/>
        <v>368.49729729729728</v>
      </c>
      <c r="D45" s="114">
        <f t="shared" si="25"/>
        <v>358.8</v>
      </c>
      <c r="E45" s="114">
        <f t="shared" si="25"/>
        <v>358.8</v>
      </c>
      <c r="F45" s="114">
        <f t="shared" si="25"/>
        <v>358.8</v>
      </c>
      <c r="G45" s="114">
        <f t="shared" si="25"/>
        <v>358.8</v>
      </c>
      <c r="H45" s="114">
        <f t="shared" si="25"/>
        <v>358.79999999999995</v>
      </c>
      <c r="I45" s="114">
        <f t="shared" si="25"/>
        <v>358.79999999999995</v>
      </c>
      <c r="J45" s="114">
        <f t="shared" si="25"/>
        <v>374.40000000000003</v>
      </c>
      <c r="K45" s="114">
        <f t="shared" si="25"/>
        <v>371.38947368421054</v>
      </c>
      <c r="L45" s="114">
        <f t="shared" si="25"/>
        <v>358.8</v>
      </c>
      <c r="M45" s="114">
        <f t="shared" si="25"/>
        <v>358.8</v>
      </c>
      <c r="N45" s="114">
        <f t="shared" si="25"/>
        <v>361.73496932515343</v>
      </c>
    </row>
    <row r="46" spans="1:14" s="128" customFormat="1" x14ac:dyDescent="0.2">
      <c r="A46" s="45" t="s">
        <v>10</v>
      </c>
      <c r="B46" s="126">
        <f t="shared" ref="B46:N46" si="26">B9/B28</f>
        <v>355.64273837209305</v>
      </c>
      <c r="C46" s="127">
        <f t="shared" si="26"/>
        <v>355.30080618071884</v>
      </c>
      <c r="D46" s="127">
        <f t="shared" si="26"/>
        <v>355.66783640383198</v>
      </c>
      <c r="E46" s="127">
        <f t="shared" si="26"/>
        <v>355.61923215122636</v>
      </c>
      <c r="F46" s="127">
        <f t="shared" si="26"/>
        <v>355.56513643324519</v>
      </c>
      <c r="G46" s="127">
        <f t="shared" si="26"/>
        <v>354.56856793321822</v>
      </c>
      <c r="H46" s="127">
        <f>H9/H28</f>
        <v>355.93650076722929</v>
      </c>
      <c r="I46" s="127">
        <f t="shared" si="26"/>
        <v>354.55271392177434</v>
      </c>
      <c r="J46" s="127">
        <f t="shared" si="26"/>
        <v>355.39110037864151</v>
      </c>
      <c r="K46" s="127">
        <f t="shared" si="26"/>
        <v>354.73636710759575</v>
      </c>
      <c r="L46" s="127">
        <f t="shared" si="26"/>
        <v>355.26523829121737</v>
      </c>
      <c r="M46" s="127">
        <f t="shared" si="26"/>
        <v>355.82184714363228</v>
      </c>
      <c r="N46" s="127">
        <f t="shared" si="26"/>
        <v>355.33868060808209</v>
      </c>
    </row>
    <row r="47" spans="1:14" ht="11.25" customHeight="1" x14ac:dyDescent="0.2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</row>
  </sheetData>
  <phoneticPr fontId="0" type="noConversion"/>
  <pageMargins left="0.45" right="0.45" top="0.5" bottom="0.5" header="0.3" footer="0.3"/>
  <pageSetup scale="90" fitToWidth="3" orientation="landscape" r:id="rId1"/>
  <headerFooter alignWithMargins="0">
    <oddHeader>&amp;CHEARING AID PROCUREMENT DISTRIBUTION -- NOV 1, 2017 THROUGH OCT 31,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view="pageLayout" zoomScale="110" zoomScaleNormal="100" zoomScalePageLayoutView="110" workbookViewId="0">
      <selection sqref="A1:XFD1048576"/>
    </sheetView>
  </sheetViews>
  <sheetFormatPr defaultColWidth="9.109375" defaultRowHeight="10.199999999999999" x14ac:dyDescent="0.2"/>
  <cols>
    <col min="1" max="1" width="11.6640625" style="1" customWidth="1"/>
    <col min="2" max="8" width="9.109375" style="119"/>
    <col min="9" max="10" width="9.5546875" style="119" bestFit="1" customWidth="1"/>
    <col min="11" max="13" width="9.109375" style="119"/>
    <col min="14" max="14" width="10.44140625" style="119" bestFit="1" customWidth="1"/>
    <col min="15" max="16384" width="9.109375" style="119"/>
  </cols>
  <sheetData>
    <row r="1" spans="1:14" x14ac:dyDescent="0.2">
      <c r="A1" s="68" t="s">
        <v>14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x14ac:dyDescent="0.2">
      <c r="A2" s="9" t="s">
        <v>3</v>
      </c>
      <c r="B2" s="120" t="s">
        <v>36</v>
      </c>
      <c r="C2" s="120" t="s">
        <v>37</v>
      </c>
      <c r="D2" s="120" t="s">
        <v>38</v>
      </c>
      <c r="E2" s="120" t="s">
        <v>39</v>
      </c>
      <c r="F2" s="120" t="s">
        <v>40</v>
      </c>
      <c r="G2" s="120" t="s">
        <v>41</v>
      </c>
      <c r="H2" s="120" t="s">
        <v>42</v>
      </c>
      <c r="I2" s="120" t="s">
        <v>43</v>
      </c>
      <c r="J2" s="120" t="s">
        <v>44</v>
      </c>
      <c r="K2" s="120" t="s">
        <v>45</v>
      </c>
      <c r="L2" s="120" t="s">
        <v>46</v>
      </c>
      <c r="M2" s="120" t="s">
        <v>47</v>
      </c>
      <c r="N2" s="120" t="s">
        <v>0</v>
      </c>
    </row>
    <row r="3" spans="1:14" x14ac:dyDescent="0.2">
      <c r="A3" s="2" t="s">
        <v>8</v>
      </c>
      <c r="B3" s="122">
        <v>419390.4</v>
      </c>
      <c r="C3" s="122">
        <v>322608</v>
      </c>
      <c r="D3" s="122">
        <v>345259.2</v>
      </c>
      <c r="E3" s="122">
        <v>328099.20000000001</v>
      </c>
      <c r="F3" s="122">
        <v>355555.2</v>
      </c>
      <c r="G3" s="122">
        <v>347318.4</v>
      </c>
      <c r="H3" s="122">
        <v>337022.4</v>
      </c>
      <c r="I3" s="122">
        <v>327412.8</v>
      </c>
      <c r="J3" s="122">
        <v>317116.79999999999</v>
      </c>
      <c r="K3" s="122">
        <v>344916</v>
      </c>
      <c r="L3" s="122">
        <v>270098.40000000002</v>
      </c>
      <c r="M3" s="122">
        <v>279021.59999999998</v>
      </c>
      <c r="N3" s="122">
        <f t="shared" ref="N3:N8" si="0">SUM(B3:M3)</f>
        <v>3993818.3999999994</v>
      </c>
    </row>
    <row r="4" spans="1:14" x14ac:dyDescent="0.2">
      <c r="A4" s="2" t="s">
        <v>9</v>
      </c>
      <c r="B4" s="122">
        <v>179712</v>
      </c>
      <c r="C4" s="122">
        <v>140441.60000000001</v>
      </c>
      <c r="D4" s="122">
        <v>160409.60000000001</v>
      </c>
      <c r="E4" s="122">
        <v>127795.2</v>
      </c>
      <c r="F4" s="122">
        <v>173721.60000000001</v>
      </c>
      <c r="G4" s="122">
        <v>166400</v>
      </c>
      <c r="H4" s="122">
        <v>216985.60000000001</v>
      </c>
      <c r="I4" s="122">
        <v>203673.60000000001</v>
      </c>
      <c r="J4" s="122">
        <v>170393.60000000001</v>
      </c>
      <c r="K4" s="122">
        <v>183372.79999999999</v>
      </c>
      <c r="L4" s="122">
        <v>160409.60000000001</v>
      </c>
      <c r="M4" s="122">
        <v>190361.60000000001</v>
      </c>
      <c r="N4" s="122">
        <f t="shared" si="0"/>
        <v>2073676.8000000003</v>
      </c>
    </row>
    <row r="5" spans="1:14" x14ac:dyDescent="0.2">
      <c r="A5" s="2" t="s">
        <v>49</v>
      </c>
      <c r="B5" s="122">
        <v>1212442.3999999999</v>
      </c>
      <c r="C5" s="122">
        <v>1009736</v>
      </c>
      <c r="D5" s="122">
        <v>1159678</v>
      </c>
      <c r="E5" s="122">
        <v>1093248</v>
      </c>
      <c r="F5" s="122">
        <v>1335432.8</v>
      </c>
      <c r="G5" s="122">
        <v>1217377.2</v>
      </c>
      <c r="H5" s="122">
        <v>1252680</v>
      </c>
      <c r="I5" s="122">
        <v>1135763.2</v>
      </c>
      <c r="J5" s="122">
        <v>1098942</v>
      </c>
      <c r="K5" s="122">
        <v>1303166.8</v>
      </c>
      <c r="L5" s="122">
        <v>1037067.2</v>
      </c>
      <c r="M5" s="122">
        <v>1128550.8</v>
      </c>
      <c r="N5" s="122">
        <f t="shared" si="0"/>
        <v>13984084.4</v>
      </c>
    </row>
    <row r="6" spans="1:14" x14ac:dyDescent="0.2">
      <c r="A6" s="2" t="s">
        <v>35</v>
      </c>
      <c r="B6" s="122">
        <v>58681.599999999999</v>
      </c>
      <c r="C6" s="122">
        <v>41810.639999999999</v>
      </c>
      <c r="D6" s="122">
        <v>49879.360000000001</v>
      </c>
      <c r="E6" s="122">
        <v>37409.519999999997</v>
      </c>
      <c r="F6" s="122">
        <v>55014</v>
      </c>
      <c r="G6" s="122">
        <v>59781.88</v>
      </c>
      <c r="H6" s="122">
        <v>52813.440000000002</v>
      </c>
      <c r="I6" s="122">
        <v>60882.16</v>
      </c>
      <c r="J6" s="122">
        <v>67850.600000000006</v>
      </c>
      <c r="K6" s="122">
        <v>77386.36</v>
      </c>
      <c r="L6" s="122">
        <v>59781.88</v>
      </c>
      <c r="M6" s="122">
        <v>55747.519999999997</v>
      </c>
      <c r="N6" s="122">
        <f t="shared" si="0"/>
        <v>677038.96</v>
      </c>
    </row>
    <row r="7" spans="1:14" x14ac:dyDescent="0.2">
      <c r="A7" s="2" t="s">
        <v>1</v>
      </c>
      <c r="B7" s="122">
        <v>174759.52</v>
      </c>
      <c r="C7" s="122">
        <v>163564.96</v>
      </c>
      <c r="D7" s="122">
        <v>162943.04000000001</v>
      </c>
      <c r="E7" s="122">
        <v>162010.16</v>
      </c>
      <c r="F7" s="122">
        <v>187197.92</v>
      </c>
      <c r="G7" s="122">
        <v>170406.08</v>
      </c>
      <c r="H7" s="122">
        <v>215806.24</v>
      </c>
      <c r="I7" s="122">
        <v>194039.04000000001</v>
      </c>
      <c r="J7" s="122">
        <v>188130.8</v>
      </c>
      <c r="K7" s="122">
        <v>196526.72</v>
      </c>
      <c r="L7" s="122">
        <v>157345.76</v>
      </c>
      <c r="M7" s="122">
        <v>169473.2</v>
      </c>
      <c r="N7" s="122">
        <f t="shared" si="0"/>
        <v>2142203.44</v>
      </c>
    </row>
    <row r="8" spans="1:14" x14ac:dyDescent="0.2">
      <c r="A8" s="2" t="s">
        <v>20</v>
      </c>
      <c r="B8" s="122">
        <v>13634.4</v>
      </c>
      <c r="C8" s="122">
        <v>16504.8</v>
      </c>
      <c r="D8" s="122">
        <v>16146</v>
      </c>
      <c r="E8" s="122">
        <v>15428.4</v>
      </c>
      <c r="F8" s="122">
        <v>19016.400000000001</v>
      </c>
      <c r="G8" s="122">
        <v>13275.6</v>
      </c>
      <c r="H8" s="122">
        <v>16504.8</v>
      </c>
      <c r="I8" s="122">
        <v>19016.400000000001</v>
      </c>
      <c r="J8" s="122">
        <v>16504.8</v>
      </c>
      <c r="K8" s="122">
        <v>8252.4</v>
      </c>
      <c r="L8" s="122">
        <v>6099.6</v>
      </c>
      <c r="M8" s="122">
        <v>5023.2</v>
      </c>
      <c r="N8" s="122">
        <f t="shared" si="0"/>
        <v>165406.80000000002</v>
      </c>
    </row>
    <row r="9" spans="1:14" x14ac:dyDescent="0.2">
      <c r="A9" s="3" t="s">
        <v>5</v>
      </c>
      <c r="B9" s="122">
        <f t="shared" ref="B9:N9" si="1">SUM(B3:B8)</f>
        <v>2058620.3199999998</v>
      </c>
      <c r="C9" s="122">
        <f t="shared" si="1"/>
        <v>1694666</v>
      </c>
      <c r="D9" s="122">
        <f t="shared" si="1"/>
        <v>1894315.2000000002</v>
      </c>
      <c r="E9" s="122">
        <f t="shared" si="1"/>
        <v>1763990.4799999997</v>
      </c>
      <c r="F9" s="122">
        <f t="shared" si="1"/>
        <v>2125937.92</v>
      </c>
      <c r="G9" s="122">
        <f t="shared" si="1"/>
        <v>1974559.1600000001</v>
      </c>
      <c r="H9" s="122">
        <f t="shared" si="1"/>
        <v>2091812.48</v>
      </c>
      <c r="I9" s="122">
        <f t="shared" si="1"/>
        <v>1940787.2</v>
      </c>
      <c r="J9" s="122">
        <f t="shared" si="1"/>
        <v>1858938.6</v>
      </c>
      <c r="K9" s="122">
        <f t="shared" si="1"/>
        <v>2113621.08</v>
      </c>
      <c r="L9" s="122">
        <f t="shared" si="1"/>
        <v>1690802.44</v>
      </c>
      <c r="M9" s="122">
        <f t="shared" si="1"/>
        <v>1828177.9199999999</v>
      </c>
      <c r="N9" s="122">
        <f t="shared" si="1"/>
        <v>23036228.800000004</v>
      </c>
    </row>
    <row r="10" spans="1:14" x14ac:dyDescent="0.2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x14ac:dyDescent="0.2">
      <c r="A11" s="8" t="s">
        <v>6</v>
      </c>
      <c r="B11" s="120" t="s">
        <v>36</v>
      </c>
      <c r="C11" s="120" t="s">
        <v>37</v>
      </c>
      <c r="D11" s="120" t="s">
        <v>38</v>
      </c>
      <c r="E11" s="120" t="s">
        <v>39</v>
      </c>
      <c r="F11" s="120" t="s">
        <v>40</v>
      </c>
      <c r="G11" s="120" t="s">
        <v>41</v>
      </c>
      <c r="H11" s="120" t="s">
        <v>42</v>
      </c>
      <c r="I11" s="120" t="s">
        <v>43</v>
      </c>
      <c r="J11" s="120" t="s">
        <v>44</v>
      </c>
      <c r="K11" s="120" t="s">
        <v>45</v>
      </c>
      <c r="L11" s="120" t="s">
        <v>46</v>
      </c>
      <c r="M11" s="120" t="s">
        <v>47</v>
      </c>
      <c r="N11" s="120" t="s">
        <v>0</v>
      </c>
    </row>
    <row r="12" spans="1:14" x14ac:dyDescent="0.2">
      <c r="A12" s="2" t="s">
        <v>8</v>
      </c>
      <c r="B12" s="123">
        <f t="shared" ref="B12:M12" si="2">B3/B9</f>
        <v>0.20372401648109645</v>
      </c>
      <c r="C12" s="99">
        <f t="shared" si="2"/>
        <v>0.19036671532915631</v>
      </c>
      <c r="D12" s="99">
        <f t="shared" si="2"/>
        <v>0.18226069241275158</v>
      </c>
      <c r="E12" s="99">
        <f t="shared" si="2"/>
        <v>0.18599828271182056</v>
      </c>
      <c r="F12" s="99">
        <f t="shared" si="2"/>
        <v>0.16724627594017422</v>
      </c>
      <c r="G12" s="99">
        <f t="shared" si="2"/>
        <v>0.17589667964164721</v>
      </c>
      <c r="H12" s="99">
        <f t="shared" si="2"/>
        <v>0.16111501543388823</v>
      </c>
      <c r="I12" s="99">
        <f t="shared" si="2"/>
        <v>0.16870103017991875</v>
      </c>
      <c r="J12" s="99">
        <f t="shared" si="2"/>
        <v>0.1705902497263761</v>
      </c>
      <c r="K12" s="99">
        <f t="shared" si="2"/>
        <v>0.16318724451783004</v>
      </c>
      <c r="L12" s="99">
        <f t="shared" si="2"/>
        <v>0.15974568856193513</v>
      </c>
      <c r="M12" s="99">
        <f t="shared" si="2"/>
        <v>0.15262278192266976</v>
      </c>
      <c r="N12" s="99">
        <f>N3/N9</f>
        <v>0.17337118999269527</v>
      </c>
    </row>
    <row r="13" spans="1:14" x14ac:dyDescent="0.2">
      <c r="A13" s="2" t="s">
        <v>9</v>
      </c>
      <c r="B13" s="123">
        <f t="shared" ref="B13:M13" si="3">B4/B9</f>
        <v>8.7297302107656266E-2</v>
      </c>
      <c r="C13" s="99">
        <f t="shared" si="3"/>
        <v>8.2872731263859661E-2</v>
      </c>
      <c r="D13" s="99">
        <f t="shared" si="3"/>
        <v>8.4679466226106406E-2</v>
      </c>
      <c r="E13" s="99">
        <f t="shared" si="3"/>
        <v>7.2446649485319231E-2</v>
      </c>
      <c r="F13" s="99">
        <f>F4/F9</f>
        <v>8.1715274169435775E-2</v>
      </c>
      <c r="G13" s="99">
        <f>G4/G9</f>
        <v>8.4271974915150163E-2</v>
      </c>
      <c r="H13" s="99">
        <f t="shared" si="3"/>
        <v>0.10373090421565895</v>
      </c>
      <c r="I13" s="99">
        <f t="shared" si="3"/>
        <v>0.10494380836806838</v>
      </c>
      <c r="J13" s="99">
        <f t="shared" si="3"/>
        <v>9.1661768710381286E-2</v>
      </c>
      <c r="K13" s="99">
        <f t="shared" si="3"/>
        <v>8.67576509976897E-2</v>
      </c>
      <c r="L13" s="99">
        <f t="shared" si="3"/>
        <v>9.4871876338195965E-2</v>
      </c>
      <c r="M13" s="99">
        <f t="shared" si="3"/>
        <v>0.10412640800300225</v>
      </c>
      <c r="N13" s="99">
        <f>N4/N9</f>
        <v>9.0018067540638416E-2</v>
      </c>
    </row>
    <row r="14" spans="1:14" x14ac:dyDescent="0.2">
      <c r="A14" s="2" t="s">
        <v>49</v>
      </c>
      <c r="B14" s="123">
        <f t="shared" ref="B14:M14" si="4">B5/B9</f>
        <v>0.58895872552156681</v>
      </c>
      <c r="C14" s="99">
        <f t="shared" si="4"/>
        <v>0.59583186303377778</v>
      </c>
      <c r="D14" s="99">
        <f t="shared" si="4"/>
        <v>0.61218851012756481</v>
      </c>
      <c r="E14" s="99">
        <f t="shared" si="4"/>
        <v>0.61975844676894187</v>
      </c>
      <c r="F14" s="99">
        <f t="shared" si="4"/>
        <v>0.62816171038522151</v>
      </c>
      <c r="G14" s="99">
        <f t="shared" si="4"/>
        <v>0.61653113498002254</v>
      </c>
      <c r="H14" s="99">
        <f t="shared" si="4"/>
        <v>0.59884908995284325</v>
      </c>
      <c r="I14" s="99">
        <f t="shared" si="4"/>
        <v>0.58520748694138125</v>
      </c>
      <c r="J14" s="99">
        <f t="shared" si="4"/>
        <v>0.59116637849146814</v>
      </c>
      <c r="K14" s="99">
        <f t="shared" si="4"/>
        <v>0.61655649270871205</v>
      </c>
      <c r="L14" s="99">
        <f t="shared" si="4"/>
        <v>0.61335799822952708</v>
      </c>
      <c r="M14" s="99">
        <f t="shared" si="4"/>
        <v>0.61730906366049976</v>
      </c>
      <c r="N14" s="99">
        <f>N5/N9</f>
        <v>0.60704746950594612</v>
      </c>
    </row>
    <row r="15" spans="1:14" x14ac:dyDescent="0.2">
      <c r="A15" s="2" t="s">
        <v>35</v>
      </c>
      <c r="B15" s="123">
        <f t="shared" ref="B15:M15" si="5">B6/B9</f>
        <v>2.8505304951036335E-2</v>
      </c>
      <c r="C15" s="99">
        <f t="shared" si="5"/>
        <v>2.4671905850474369E-2</v>
      </c>
      <c r="D15" s="99">
        <f t="shared" si="5"/>
        <v>2.6331077320184092E-2</v>
      </c>
      <c r="E15" s="99">
        <f t="shared" si="5"/>
        <v>2.1207325336585717E-2</v>
      </c>
      <c r="F15" s="99">
        <f t="shared" si="5"/>
        <v>2.5877519509130351E-2</v>
      </c>
      <c r="G15" s="99">
        <f t="shared" si="5"/>
        <v>3.0276064253248303E-2</v>
      </c>
      <c r="H15" s="99">
        <f t="shared" si="5"/>
        <v>2.5247693330522632E-2</v>
      </c>
      <c r="I15" s="99">
        <f t="shared" si="5"/>
        <v>3.1369827665804886E-2</v>
      </c>
      <c r="J15" s="99">
        <f t="shared" si="5"/>
        <v>3.6499645550423239E-2</v>
      </c>
      <c r="K15" s="99">
        <f t="shared" si="5"/>
        <v>3.6613166254000455E-2</v>
      </c>
      <c r="L15" s="99">
        <f t="shared" si="5"/>
        <v>3.5357105351705075E-2</v>
      </c>
      <c r="M15" s="99">
        <f t="shared" si="5"/>
        <v>3.0493487198445104E-2</v>
      </c>
      <c r="N15" s="99">
        <f>N6/N9</f>
        <v>2.9390182129116545E-2</v>
      </c>
    </row>
    <row r="16" spans="1:14" x14ac:dyDescent="0.2">
      <c r="A16" s="2" t="s">
        <v>1</v>
      </c>
      <c r="B16" s="123">
        <f t="shared" ref="B16:M16" si="6">B7/B9</f>
        <v>8.4891574372490411E-2</v>
      </c>
      <c r="C16" s="99">
        <f t="shared" si="6"/>
        <v>9.6517520266530391E-2</v>
      </c>
      <c r="D16" s="99">
        <f t="shared" si="6"/>
        <v>8.6016857173505226E-2</v>
      </c>
      <c r="E16" s="99">
        <f t="shared" si="6"/>
        <v>9.1842989991646681E-2</v>
      </c>
      <c r="F16" s="99">
        <f t="shared" si="6"/>
        <v>8.8054273946061426E-2</v>
      </c>
      <c r="G16" s="99">
        <f t="shared" si="6"/>
        <v>8.6300822711232406E-2</v>
      </c>
      <c r="H16" s="99">
        <f>H7/H9</f>
        <v>0.10316710606870459</v>
      </c>
      <c r="I16" s="99">
        <f t="shared" si="6"/>
        <v>9.9979554687912212E-2</v>
      </c>
      <c r="J16" s="99">
        <f t="shared" si="6"/>
        <v>0.10120334259560804</v>
      </c>
      <c r="K16" s="99">
        <f t="shared" si="6"/>
        <v>9.2981055998930515E-2</v>
      </c>
      <c r="L16" s="99">
        <f t="shared" si="6"/>
        <v>9.3059813658655482E-2</v>
      </c>
      <c r="M16" s="99">
        <f t="shared" si="6"/>
        <v>9.270060542028645E-2</v>
      </c>
      <c r="N16" s="99">
        <f>N7/N9</f>
        <v>9.2992800974437254E-2</v>
      </c>
    </row>
    <row r="17" spans="1:14" x14ac:dyDescent="0.2">
      <c r="A17" s="2" t="s">
        <v>20</v>
      </c>
      <c r="B17" s="123">
        <f t="shared" ref="B17:M17" si="7">B8/B9</f>
        <v>6.6230765661537822E-3</v>
      </c>
      <c r="C17" s="99">
        <f t="shared" si="7"/>
        <v>9.7392642562015158E-3</v>
      </c>
      <c r="D17" s="99">
        <f t="shared" si="7"/>
        <v>8.5233967398878497E-3</v>
      </c>
      <c r="E17" s="99">
        <f t="shared" si="7"/>
        <v>8.7463057056861217E-3</v>
      </c>
      <c r="F17" s="99">
        <f t="shared" si="7"/>
        <v>8.9449460499768513E-3</v>
      </c>
      <c r="G17" s="99">
        <f t="shared" si="7"/>
        <v>6.7233234986993247E-3</v>
      </c>
      <c r="H17" s="99">
        <f t="shared" si="7"/>
        <v>7.8901909983824167E-3</v>
      </c>
      <c r="I17" s="99">
        <f t="shared" si="7"/>
        <v>9.7982921569144728E-3</v>
      </c>
      <c r="J17" s="99">
        <f t="shared" si="7"/>
        <v>8.8786149257431089E-3</v>
      </c>
      <c r="K17" s="99">
        <f t="shared" si="7"/>
        <v>3.904389522837272E-3</v>
      </c>
      <c r="L17" s="99">
        <f t="shared" si="7"/>
        <v>3.6075178599813238E-3</v>
      </c>
      <c r="M17" s="99">
        <f t="shared" si="7"/>
        <v>2.7476537950967047E-3</v>
      </c>
      <c r="N17" s="99">
        <f>N8/N9</f>
        <v>7.1802898571662038E-3</v>
      </c>
    </row>
    <row r="18" spans="1:14" ht="10.8" thickBot="1" x14ac:dyDescent="0.25">
      <c r="A18" s="6" t="s">
        <v>16</v>
      </c>
      <c r="B18" s="123">
        <f t="shared" ref="B18:N18" si="8">SUM(B12:B17)</f>
        <v>1</v>
      </c>
      <c r="C18" s="103">
        <f t="shared" si="8"/>
        <v>1</v>
      </c>
      <c r="D18" s="103">
        <f t="shared" si="8"/>
        <v>1</v>
      </c>
      <c r="E18" s="103">
        <f t="shared" si="8"/>
        <v>1.0000000000000002</v>
      </c>
      <c r="F18" s="103">
        <f t="shared" si="8"/>
        <v>1</v>
      </c>
      <c r="G18" s="103">
        <f t="shared" si="8"/>
        <v>1</v>
      </c>
      <c r="H18" s="103">
        <f t="shared" si="8"/>
        <v>1.0000000000000002</v>
      </c>
      <c r="I18" s="103">
        <f t="shared" si="8"/>
        <v>1</v>
      </c>
      <c r="J18" s="103">
        <f t="shared" si="8"/>
        <v>1</v>
      </c>
      <c r="K18" s="103">
        <f t="shared" si="8"/>
        <v>1</v>
      </c>
      <c r="L18" s="103">
        <f t="shared" si="8"/>
        <v>1</v>
      </c>
      <c r="M18" s="103">
        <f t="shared" si="8"/>
        <v>1.0000000000000002</v>
      </c>
      <c r="N18" s="103">
        <f t="shared" si="8"/>
        <v>1</v>
      </c>
    </row>
    <row r="19" spans="1:14" ht="1.5" customHeight="1" x14ac:dyDescent="0.2"/>
    <row r="20" spans="1:14" x14ac:dyDescent="0.2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1:14" x14ac:dyDescent="0.2">
      <c r="A21" s="8" t="s">
        <v>27</v>
      </c>
      <c r="B21" s="120" t="s">
        <v>36</v>
      </c>
      <c r="C21" s="120" t="s">
        <v>37</v>
      </c>
      <c r="D21" s="120" t="s">
        <v>38</v>
      </c>
      <c r="E21" s="120" t="s">
        <v>39</v>
      </c>
      <c r="F21" s="120" t="s">
        <v>40</v>
      </c>
      <c r="G21" s="120" t="s">
        <v>41</v>
      </c>
      <c r="H21" s="120" t="s">
        <v>42</v>
      </c>
      <c r="I21" s="120" t="s">
        <v>43</v>
      </c>
      <c r="J21" s="120" t="s">
        <v>44</v>
      </c>
      <c r="K21" s="120" t="s">
        <v>45</v>
      </c>
      <c r="L21" s="120" t="s">
        <v>46</v>
      </c>
      <c r="M21" s="120" t="s">
        <v>47</v>
      </c>
      <c r="N21" s="120" t="s">
        <v>0</v>
      </c>
    </row>
    <row r="22" spans="1:14" x14ac:dyDescent="0.2">
      <c r="A22" s="2" t="s">
        <v>8</v>
      </c>
      <c r="B22" s="124">
        <v>1219</v>
      </c>
      <c r="C22" s="124">
        <v>940</v>
      </c>
      <c r="D22" s="124">
        <v>1006</v>
      </c>
      <c r="E22" s="124">
        <v>956</v>
      </c>
      <c r="F22" s="124">
        <v>1034</v>
      </c>
      <c r="G22" s="124">
        <v>1006</v>
      </c>
      <c r="H22" s="124">
        <v>978</v>
      </c>
      <c r="I22" s="124">
        <v>952</v>
      </c>
      <c r="J22" s="124">
        <v>924</v>
      </c>
      <c r="K22" s="124">
        <v>1001</v>
      </c>
      <c r="L22" s="124">
        <v>785</v>
      </c>
      <c r="M22" s="124">
        <v>813</v>
      </c>
      <c r="N22" s="124">
        <f t="shared" ref="N22:N27" si="9">SUM(B22:M22)</f>
        <v>11614</v>
      </c>
    </row>
    <row r="23" spans="1:14" x14ac:dyDescent="0.2">
      <c r="A23" s="2" t="s">
        <v>9</v>
      </c>
      <c r="B23" s="124">
        <v>535</v>
      </c>
      <c r="C23" s="124">
        <v>421</v>
      </c>
      <c r="D23" s="124">
        <v>478</v>
      </c>
      <c r="E23" s="124">
        <v>380</v>
      </c>
      <c r="F23" s="124">
        <v>514</v>
      </c>
      <c r="G23" s="124">
        <v>498</v>
      </c>
      <c r="H23" s="124">
        <v>650</v>
      </c>
      <c r="I23" s="124">
        <v>608</v>
      </c>
      <c r="J23" s="124">
        <v>507</v>
      </c>
      <c r="K23" s="124">
        <v>551</v>
      </c>
      <c r="L23" s="124">
        <v>480</v>
      </c>
      <c r="M23" s="124">
        <v>568</v>
      </c>
      <c r="N23" s="124">
        <f t="shared" si="9"/>
        <v>6190</v>
      </c>
    </row>
    <row r="24" spans="1:14" x14ac:dyDescent="0.2">
      <c r="A24" s="2" t="s">
        <v>49</v>
      </c>
      <c r="B24" s="124">
        <v>3186</v>
      </c>
      <c r="C24" s="124">
        <v>2655</v>
      </c>
      <c r="D24" s="124">
        <v>3049</v>
      </c>
      <c r="E24" s="124">
        <v>2876</v>
      </c>
      <c r="F24" s="124">
        <v>3516</v>
      </c>
      <c r="G24" s="124">
        <v>3197</v>
      </c>
      <c r="H24" s="124">
        <v>3293</v>
      </c>
      <c r="I24" s="124">
        <v>2988</v>
      </c>
      <c r="J24" s="124">
        <v>2889</v>
      </c>
      <c r="K24" s="124">
        <v>3429</v>
      </c>
      <c r="L24" s="124">
        <v>2724</v>
      </c>
      <c r="M24" s="124">
        <v>2966</v>
      </c>
      <c r="N24" s="124">
        <f t="shared" si="9"/>
        <v>36768</v>
      </c>
    </row>
    <row r="25" spans="1:14" x14ac:dyDescent="0.2">
      <c r="A25" s="2" t="s">
        <v>35</v>
      </c>
      <c r="B25" s="124">
        <v>158</v>
      </c>
      <c r="C25" s="124">
        <v>112</v>
      </c>
      <c r="D25" s="124">
        <v>134</v>
      </c>
      <c r="E25" s="124">
        <v>100</v>
      </c>
      <c r="F25" s="124">
        <v>150</v>
      </c>
      <c r="G25" s="124">
        <v>163</v>
      </c>
      <c r="H25" s="124">
        <v>144</v>
      </c>
      <c r="I25" s="124">
        <v>166</v>
      </c>
      <c r="J25" s="124">
        <v>185</v>
      </c>
      <c r="K25" s="124">
        <v>211</v>
      </c>
      <c r="L25" s="124">
        <v>162</v>
      </c>
      <c r="M25" s="124">
        <v>150</v>
      </c>
      <c r="N25" s="124">
        <f t="shared" si="9"/>
        <v>1835</v>
      </c>
    </row>
    <row r="26" spans="1:14" x14ac:dyDescent="0.2">
      <c r="A26" s="2" t="s">
        <v>1</v>
      </c>
      <c r="B26" s="124">
        <v>560</v>
      </c>
      <c r="C26" s="124">
        <v>526</v>
      </c>
      <c r="D26" s="124">
        <v>522</v>
      </c>
      <c r="E26" s="124">
        <v>517</v>
      </c>
      <c r="F26" s="124">
        <v>602</v>
      </c>
      <c r="G26" s="124">
        <v>544</v>
      </c>
      <c r="H26" s="124">
        <v>686</v>
      </c>
      <c r="I26" s="124">
        <v>621</v>
      </c>
      <c r="J26" s="124">
        <v>603</v>
      </c>
      <c r="K26" s="124">
        <v>631</v>
      </c>
      <c r="L26" s="124">
        <v>506</v>
      </c>
      <c r="M26" s="124">
        <v>545</v>
      </c>
      <c r="N26" s="124">
        <f t="shared" si="9"/>
        <v>6863</v>
      </c>
    </row>
    <row r="27" spans="1:14" x14ac:dyDescent="0.2">
      <c r="A27" s="2" t="s">
        <v>20</v>
      </c>
      <c r="B27" s="124">
        <v>38</v>
      </c>
      <c r="C27" s="124">
        <v>46</v>
      </c>
      <c r="D27" s="124">
        <v>45</v>
      </c>
      <c r="E27" s="124">
        <v>43</v>
      </c>
      <c r="F27" s="124">
        <v>53</v>
      </c>
      <c r="G27" s="124">
        <v>37</v>
      </c>
      <c r="H27" s="124">
        <v>46</v>
      </c>
      <c r="I27" s="124">
        <v>53</v>
      </c>
      <c r="J27" s="124">
        <v>46</v>
      </c>
      <c r="K27" s="124">
        <v>23</v>
      </c>
      <c r="L27" s="124">
        <v>17</v>
      </c>
      <c r="M27" s="124">
        <v>14</v>
      </c>
      <c r="N27" s="124">
        <f t="shared" si="9"/>
        <v>461</v>
      </c>
    </row>
    <row r="28" spans="1:14" x14ac:dyDescent="0.2">
      <c r="A28" s="3" t="s">
        <v>11</v>
      </c>
      <c r="B28" s="124">
        <f t="shared" ref="B28:N28" si="10">SUM(B22:B27)</f>
        <v>5696</v>
      </c>
      <c r="C28" s="124">
        <f t="shared" si="10"/>
        <v>4700</v>
      </c>
      <c r="D28" s="124">
        <f t="shared" si="10"/>
        <v>5234</v>
      </c>
      <c r="E28" s="124">
        <f t="shared" si="10"/>
        <v>4872</v>
      </c>
      <c r="F28" s="124">
        <f t="shared" si="10"/>
        <v>5869</v>
      </c>
      <c r="G28" s="124">
        <f t="shared" si="10"/>
        <v>5445</v>
      </c>
      <c r="H28" s="124">
        <f t="shared" si="10"/>
        <v>5797</v>
      </c>
      <c r="I28" s="124">
        <f t="shared" si="10"/>
        <v>5388</v>
      </c>
      <c r="J28" s="124">
        <f t="shared" si="10"/>
        <v>5154</v>
      </c>
      <c r="K28" s="124">
        <f t="shared" si="10"/>
        <v>5846</v>
      </c>
      <c r="L28" s="124">
        <f t="shared" si="10"/>
        <v>4674</v>
      </c>
      <c r="M28" s="124">
        <f t="shared" si="10"/>
        <v>5056</v>
      </c>
      <c r="N28" s="124">
        <f t="shared" si="10"/>
        <v>63731</v>
      </c>
    </row>
    <row r="29" spans="1:14" x14ac:dyDescent="0.2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</row>
    <row r="30" spans="1:14" x14ac:dyDescent="0.2">
      <c r="A30" s="8" t="s">
        <v>28</v>
      </c>
      <c r="B30" s="120" t="s">
        <v>36</v>
      </c>
      <c r="C30" s="120" t="s">
        <v>37</v>
      </c>
      <c r="D30" s="120" t="s">
        <v>38</v>
      </c>
      <c r="E30" s="120" t="s">
        <v>39</v>
      </c>
      <c r="F30" s="120" t="s">
        <v>40</v>
      </c>
      <c r="G30" s="120" t="s">
        <v>41</v>
      </c>
      <c r="H30" s="120" t="s">
        <v>42</v>
      </c>
      <c r="I30" s="120" t="s">
        <v>43</v>
      </c>
      <c r="J30" s="120" t="s">
        <v>44</v>
      </c>
      <c r="K30" s="120" t="s">
        <v>45</v>
      </c>
      <c r="L30" s="120" t="s">
        <v>46</v>
      </c>
      <c r="M30" s="120" t="s">
        <v>47</v>
      </c>
      <c r="N30" s="120" t="s">
        <v>0</v>
      </c>
    </row>
    <row r="31" spans="1:14" x14ac:dyDescent="0.2">
      <c r="A31" s="2" t="s">
        <v>8</v>
      </c>
      <c r="B31" s="99">
        <f t="shared" ref="B31:M31" si="11">B22/B28</f>
        <v>0.21400983146067415</v>
      </c>
      <c r="C31" s="99">
        <f t="shared" si="11"/>
        <v>0.2</v>
      </c>
      <c r="D31" s="99">
        <f t="shared" si="11"/>
        <v>0.19220481467329004</v>
      </c>
      <c r="E31" s="99">
        <f t="shared" si="11"/>
        <v>0.1962233169129721</v>
      </c>
      <c r="F31" s="99">
        <f t="shared" si="11"/>
        <v>0.17617992843755326</v>
      </c>
      <c r="G31" s="99">
        <f t="shared" si="11"/>
        <v>0.18475665748393022</v>
      </c>
      <c r="H31" s="99">
        <f t="shared" si="11"/>
        <v>0.1687079523891668</v>
      </c>
      <c r="I31" s="99">
        <f t="shared" si="11"/>
        <v>0.17668893838158872</v>
      </c>
      <c r="J31" s="99">
        <f t="shared" si="11"/>
        <v>0.17927823050058206</v>
      </c>
      <c r="K31" s="99">
        <f t="shared" si="11"/>
        <v>0.17122819021553198</v>
      </c>
      <c r="L31" s="99">
        <f t="shared" si="11"/>
        <v>0.16795036371416347</v>
      </c>
      <c r="M31" s="99">
        <f t="shared" si="11"/>
        <v>0.16079905063291139</v>
      </c>
      <c r="N31" s="99">
        <f>N22/N28</f>
        <v>0.18223470524548493</v>
      </c>
    </row>
    <row r="32" spans="1:14" x14ac:dyDescent="0.2">
      <c r="A32" s="2" t="s">
        <v>9</v>
      </c>
      <c r="B32" s="99">
        <f t="shared" ref="B32:L32" si="12">B23/B28</f>
        <v>9.3925561797752813E-2</v>
      </c>
      <c r="C32" s="99">
        <f t="shared" si="12"/>
        <v>8.9574468085106385E-2</v>
      </c>
      <c r="D32" s="99">
        <f t="shared" si="12"/>
        <v>9.1325945739396258E-2</v>
      </c>
      <c r="E32" s="99">
        <f t="shared" si="12"/>
        <v>7.7996715927750412E-2</v>
      </c>
      <c r="F32" s="99">
        <f t="shared" si="12"/>
        <v>8.7578803884818535E-2</v>
      </c>
      <c r="G32" s="99">
        <f t="shared" ref="G32" si="13">G23/G28</f>
        <v>9.1460055096418733E-2</v>
      </c>
      <c r="H32" s="99">
        <f t="shared" si="12"/>
        <v>0.11212696222183888</v>
      </c>
      <c r="I32" s="99">
        <f t="shared" si="12"/>
        <v>0.11284335560504825</v>
      </c>
      <c r="J32" s="99">
        <f t="shared" si="12"/>
        <v>9.8370197904540158E-2</v>
      </c>
      <c r="K32" s="99">
        <f t="shared" si="12"/>
        <v>9.42524803284297E-2</v>
      </c>
      <c r="L32" s="99">
        <f t="shared" si="12"/>
        <v>0.10269576379974327</v>
      </c>
      <c r="M32" s="99">
        <f>M23/M28</f>
        <v>0.11234177215189874</v>
      </c>
      <c r="N32" s="99">
        <f>N23/N28</f>
        <v>9.7126986866673995E-2</v>
      </c>
    </row>
    <row r="33" spans="1:14" x14ac:dyDescent="0.2">
      <c r="A33" s="2" t="s">
        <v>49</v>
      </c>
      <c r="B33" s="99">
        <f t="shared" ref="B33:M33" si="14">B24/B28</f>
        <v>0.5593398876404494</v>
      </c>
      <c r="C33" s="99">
        <f t="shared" si="14"/>
        <v>0.56489361702127661</v>
      </c>
      <c r="D33" s="99">
        <f t="shared" si="14"/>
        <v>0.5825372564004585</v>
      </c>
      <c r="E33" s="99">
        <f t="shared" si="14"/>
        <v>0.590311986863711</v>
      </c>
      <c r="F33" s="99">
        <f t="shared" si="14"/>
        <v>0.5990799113988754</v>
      </c>
      <c r="G33" s="99">
        <f t="shared" ref="G33" si="15">G24/G28</f>
        <v>0.58714416896235078</v>
      </c>
      <c r="H33" s="99">
        <f t="shared" si="14"/>
        <v>0.56805244091771601</v>
      </c>
      <c r="I33" s="99">
        <f t="shared" si="14"/>
        <v>0.55456570155902007</v>
      </c>
      <c r="J33" s="99">
        <f t="shared" si="14"/>
        <v>0.56053550640279393</v>
      </c>
      <c r="K33" s="99">
        <f t="shared" si="14"/>
        <v>0.58655490933971943</v>
      </c>
      <c r="L33" s="99">
        <f t="shared" si="14"/>
        <v>0.58279845956354304</v>
      </c>
      <c r="M33" s="99">
        <f t="shared" si="14"/>
        <v>0.586629746835443</v>
      </c>
      <c r="N33" s="99">
        <f>N24/N28</f>
        <v>0.57692488741742642</v>
      </c>
    </row>
    <row r="34" spans="1:14" x14ac:dyDescent="0.2">
      <c r="A34" s="2" t="s">
        <v>35</v>
      </c>
      <c r="B34" s="99">
        <f t="shared" ref="B34:M34" si="16">B25/B28</f>
        <v>2.7738764044943819E-2</v>
      </c>
      <c r="C34" s="99">
        <f t="shared" si="16"/>
        <v>2.3829787234042554E-2</v>
      </c>
      <c r="D34" s="99">
        <f t="shared" si="16"/>
        <v>2.5601834161253344E-2</v>
      </c>
      <c r="E34" s="99">
        <f t="shared" si="16"/>
        <v>2.0525451559934318E-2</v>
      </c>
      <c r="F34" s="99">
        <f t="shared" si="16"/>
        <v>2.5558016697904244E-2</v>
      </c>
      <c r="G34" s="99">
        <f t="shared" ref="G34" si="17">G25/G28</f>
        <v>2.9935720844811754E-2</v>
      </c>
      <c r="H34" s="99">
        <f t="shared" si="16"/>
        <v>2.4840434707607384E-2</v>
      </c>
      <c r="I34" s="99">
        <f t="shared" si="16"/>
        <v>3.080920564216778E-2</v>
      </c>
      <c r="J34" s="99">
        <f t="shared" si="16"/>
        <v>3.5894450911913074E-2</v>
      </c>
      <c r="K34" s="99">
        <f t="shared" si="16"/>
        <v>3.6093055080396855E-2</v>
      </c>
      <c r="L34" s="99">
        <f t="shared" si="16"/>
        <v>3.4659820282413351E-2</v>
      </c>
      <c r="M34" s="99">
        <f t="shared" si="16"/>
        <v>2.966772151898734E-2</v>
      </c>
      <c r="N34" s="99">
        <f>N25/N28</f>
        <v>2.8792895137374278E-2</v>
      </c>
    </row>
    <row r="35" spans="1:14" x14ac:dyDescent="0.2">
      <c r="A35" s="2" t="s">
        <v>1</v>
      </c>
      <c r="B35" s="99">
        <f t="shared" ref="B35:M35" si="18">B26/B28</f>
        <v>9.8314606741573038E-2</v>
      </c>
      <c r="C35" s="99">
        <f t="shared" si="18"/>
        <v>0.11191489361702128</v>
      </c>
      <c r="D35" s="99">
        <f t="shared" si="18"/>
        <v>9.9732518150554075E-2</v>
      </c>
      <c r="E35" s="99">
        <f t="shared" si="18"/>
        <v>0.10611658456486042</v>
      </c>
      <c r="F35" s="99">
        <f t="shared" si="18"/>
        <v>0.10257284034758903</v>
      </c>
      <c r="G35" s="99">
        <f t="shared" ref="G35" si="19">G26/G28</f>
        <v>9.9908172635445366E-2</v>
      </c>
      <c r="H35" s="99">
        <f t="shared" si="18"/>
        <v>0.11833707089874072</v>
      </c>
      <c r="I35" s="99">
        <f t="shared" si="18"/>
        <v>0.11525612472160357</v>
      </c>
      <c r="J35" s="99">
        <f t="shared" si="18"/>
        <v>0.1169965075669383</v>
      </c>
      <c r="K35" s="99">
        <f t="shared" si="18"/>
        <v>0.10793705097502566</v>
      </c>
      <c r="L35" s="99">
        <f t="shared" si="18"/>
        <v>0.10825845100556268</v>
      </c>
      <c r="M35" s="99">
        <f t="shared" si="18"/>
        <v>0.10779272151898735</v>
      </c>
      <c r="N35" s="99">
        <f>N26/N28</f>
        <v>0.10768699690888264</v>
      </c>
    </row>
    <row r="36" spans="1:14" x14ac:dyDescent="0.2">
      <c r="A36" s="2" t="s">
        <v>20</v>
      </c>
      <c r="B36" s="99">
        <f t="shared" ref="B36:M36" si="20">B27/B28</f>
        <v>6.6713483146067414E-3</v>
      </c>
      <c r="C36" s="99">
        <f t="shared" si="20"/>
        <v>9.7872340425531907E-3</v>
      </c>
      <c r="D36" s="99">
        <f t="shared" si="20"/>
        <v>8.5976308750477654E-3</v>
      </c>
      <c r="E36" s="99">
        <f t="shared" si="20"/>
        <v>8.8259441707717566E-3</v>
      </c>
      <c r="F36" s="99">
        <f t="shared" si="20"/>
        <v>9.0304992332594994E-3</v>
      </c>
      <c r="G36" s="99">
        <f t="shared" ref="G36" si="21">G27/G28</f>
        <v>6.7952249770431589E-3</v>
      </c>
      <c r="H36" s="99">
        <f t="shared" si="20"/>
        <v>7.9351388649301358E-3</v>
      </c>
      <c r="I36" s="99">
        <f t="shared" si="20"/>
        <v>9.8366740905716406E-3</v>
      </c>
      <c r="J36" s="99">
        <f t="shared" si="20"/>
        <v>8.9251067132324405E-3</v>
      </c>
      <c r="K36" s="99">
        <f t="shared" si="20"/>
        <v>3.9343140608963396E-3</v>
      </c>
      <c r="L36" s="99">
        <f t="shared" si="20"/>
        <v>3.6371416345742404E-3</v>
      </c>
      <c r="M36" s="99">
        <f t="shared" si="20"/>
        <v>2.7689873417721519E-3</v>
      </c>
      <c r="N36" s="99">
        <f>N27/N28</f>
        <v>7.2335284241577882E-3</v>
      </c>
    </row>
    <row r="37" spans="1:14" ht="10.8" thickBot="1" x14ac:dyDescent="0.25">
      <c r="A37" s="5" t="s">
        <v>16</v>
      </c>
      <c r="B37" s="103">
        <f t="shared" ref="B37:N37" si="22">SUM(B31:B36)</f>
        <v>0.99999999999999989</v>
      </c>
      <c r="C37" s="16">
        <f t="shared" si="22"/>
        <v>1</v>
      </c>
      <c r="D37" s="16">
        <f t="shared" si="22"/>
        <v>1</v>
      </c>
      <c r="E37" s="16">
        <f t="shared" si="22"/>
        <v>1</v>
      </c>
      <c r="F37" s="16">
        <f t="shared" si="22"/>
        <v>1</v>
      </c>
      <c r="G37" s="16">
        <f t="shared" ref="G37" si="23">SUM(G31:G36)</f>
        <v>1</v>
      </c>
      <c r="H37" s="16">
        <f t="shared" si="22"/>
        <v>1</v>
      </c>
      <c r="I37" s="16">
        <f t="shared" si="22"/>
        <v>1</v>
      </c>
      <c r="J37" s="16">
        <f t="shared" si="22"/>
        <v>0.99999999999999989</v>
      </c>
      <c r="K37" s="16">
        <f t="shared" si="22"/>
        <v>1</v>
      </c>
      <c r="L37" s="16">
        <f t="shared" si="22"/>
        <v>1</v>
      </c>
      <c r="M37" s="16">
        <f t="shared" si="22"/>
        <v>0.99999999999999989</v>
      </c>
      <c r="N37" s="16">
        <f t="shared" si="22"/>
        <v>1</v>
      </c>
    </row>
    <row r="38" spans="1:14" x14ac:dyDescent="0.2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</row>
    <row r="39" spans="1:14" x14ac:dyDescent="0.2">
      <c r="A39" s="8" t="s">
        <v>10</v>
      </c>
      <c r="B39" s="120" t="s">
        <v>36</v>
      </c>
      <c r="C39" s="120" t="s">
        <v>37</v>
      </c>
      <c r="D39" s="120" t="s">
        <v>38</v>
      </c>
      <c r="E39" s="120" t="s">
        <v>39</v>
      </c>
      <c r="F39" s="120" t="s">
        <v>40</v>
      </c>
      <c r="G39" s="120" t="s">
        <v>41</v>
      </c>
      <c r="H39" s="120" t="s">
        <v>42</v>
      </c>
      <c r="I39" s="120" t="s">
        <v>43</v>
      </c>
      <c r="J39" s="120" t="s">
        <v>44</v>
      </c>
      <c r="K39" s="120" t="s">
        <v>45</v>
      </c>
      <c r="L39" s="120" t="s">
        <v>46</v>
      </c>
      <c r="M39" s="120" t="s">
        <v>47</v>
      </c>
      <c r="N39" s="120" t="s">
        <v>0</v>
      </c>
    </row>
    <row r="40" spans="1:14" x14ac:dyDescent="0.2">
      <c r="A40" s="2" t="s">
        <v>8</v>
      </c>
      <c r="B40" s="114">
        <f t="shared" ref="B40:N40" si="24">B3/B22</f>
        <v>344.04462674323219</v>
      </c>
      <c r="C40" s="114">
        <f t="shared" si="24"/>
        <v>343.2</v>
      </c>
      <c r="D40" s="114">
        <f t="shared" si="24"/>
        <v>343.2</v>
      </c>
      <c r="E40" s="114">
        <f t="shared" si="24"/>
        <v>343.2</v>
      </c>
      <c r="F40" s="114">
        <f t="shared" si="24"/>
        <v>343.86382978723407</v>
      </c>
      <c r="G40" s="114">
        <f t="shared" ref="G40" si="25">G3/G22</f>
        <v>345.24691848906565</v>
      </c>
      <c r="H40" s="114">
        <f t="shared" si="24"/>
        <v>344.60368098159512</v>
      </c>
      <c r="I40" s="114">
        <f t="shared" si="24"/>
        <v>343.92100840336133</v>
      </c>
      <c r="J40" s="114">
        <f t="shared" si="24"/>
        <v>343.2</v>
      </c>
      <c r="K40" s="114">
        <f t="shared" si="24"/>
        <v>344.57142857142856</v>
      </c>
      <c r="L40" s="114">
        <f t="shared" si="24"/>
        <v>344.07439490445864</v>
      </c>
      <c r="M40" s="114">
        <f t="shared" si="24"/>
        <v>343.2</v>
      </c>
      <c r="N40" s="114">
        <f t="shared" si="24"/>
        <v>343.87966247632164</v>
      </c>
    </row>
    <row r="41" spans="1:14" x14ac:dyDescent="0.2">
      <c r="A41" s="2" t="s">
        <v>9</v>
      </c>
      <c r="B41" s="114">
        <f t="shared" ref="B41:N41" si="26">B4/B23</f>
        <v>335.91028037383177</v>
      </c>
      <c r="C41" s="114">
        <f t="shared" si="26"/>
        <v>333.59049881235154</v>
      </c>
      <c r="D41" s="114">
        <f t="shared" si="26"/>
        <v>335.58493723849375</v>
      </c>
      <c r="E41" s="114">
        <f t="shared" si="26"/>
        <v>336.30315789473684</v>
      </c>
      <c r="F41" s="114">
        <f t="shared" si="26"/>
        <v>337.97976653696497</v>
      </c>
      <c r="G41" s="114">
        <f t="shared" ref="G41" si="27">G4/G23</f>
        <v>334.13654618473896</v>
      </c>
      <c r="H41" s="114">
        <f t="shared" si="26"/>
        <v>333.82400000000001</v>
      </c>
      <c r="I41" s="114">
        <f t="shared" si="26"/>
        <v>334.98947368421051</v>
      </c>
      <c r="J41" s="114">
        <f t="shared" si="26"/>
        <v>336.08205128205128</v>
      </c>
      <c r="K41" s="114">
        <f t="shared" si="26"/>
        <v>332.79999999999995</v>
      </c>
      <c r="L41" s="114">
        <f t="shared" si="26"/>
        <v>334.18666666666667</v>
      </c>
      <c r="M41" s="114">
        <f t="shared" si="26"/>
        <v>335.14366197183102</v>
      </c>
      <c r="N41" s="114">
        <f t="shared" si="26"/>
        <v>335.00432956381263</v>
      </c>
    </row>
    <row r="42" spans="1:14" x14ac:dyDescent="0.2">
      <c r="A42" s="2" t="s">
        <v>49</v>
      </c>
      <c r="B42" s="114">
        <f t="shared" ref="B42:N42" si="28">B5/B24</f>
        <v>380.55317011927178</v>
      </c>
      <c r="C42" s="114">
        <f t="shared" si="28"/>
        <v>380.31487758945389</v>
      </c>
      <c r="D42" s="114">
        <f t="shared" si="28"/>
        <v>380.34699901607087</v>
      </c>
      <c r="E42" s="114">
        <f t="shared" si="28"/>
        <v>380.1279554937413</v>
      </c>
      <c r="F42" s="114">
        <f t="shared" si="28"/>
        <v>379.81592718998866</v>
      </c>
      <c r="G42" s="114">
        <f t="shared" ref="G42" si="29">G5/G24</f>
        <v>380.78736315295589</v>
      </c>
      <c r="H42" s="114">
        <f t="shared" si="28"/>
        <v>380.40692377771029</v>
      </c>
      <c r="I42" s="114">
        <f t="shared" si="28"/>
        <v>380.1081659973226</v>
      </c>
      <c r="J42" s="114">
        <f t="shared" si="28"/>
        <v>380.3883696780893</v>
      </c>
      <c r="K42" s="114">
        <f t="shared" si="28"/>
        <v>380.04281131525227</v>
      </c>
      <c r="L42" s="114">
        <f t="shared" si="28"/>
        <v>380.71483113069013</v>
      </c>
      <c r="M42" s="114">
        <f t="shared" si="28"/>
        <v>380.49588671611599</v>
      </c>
      <c r="N42" s="114">
        <f t="shared" si="28"/>
        <v>380.33301784160142</v>
      </c>
    </row>
    <row r="43" spans="1:14" x14ac:dyDescent="0.2">
      <c r="A43" s="2" t="s">
        <v>35</v>
      </c>
      <c r="B43" s="114">
        <f t="shared" ref="B43:N43" si="30">B6/B25</f>
        <v>371.40253164556964</v>
      </c>
      <c r="C43" s="114">
        <f t="shared" si="30"/>
        <v>373.30928571428569</v>
      </c>
      <c r="D43" s="114">
        <f t="shared" si="30"/>
        <v>372.23402985074625</v>
      </c>
      <c r="E43" s="114">
        <f t="shared" si="30"/>
        <v>374.09519999999998</v>
      </c>
      <c r="F43" s="114">
        <f t="shared" si="30"/>
        <v>366.76</v>
      </c>
      <c r="G43" s="114">
        <f t="shared" ref="G43" si="31">G6/G25</f>
        <v>366.76</v>
      </c>
      <c r="H43" s="114">
        <f t="shared" si="30"/>
        <v>366.76</v>
      </c>
      <c r="I43" s="114">
        <f t="shared" si="30"/>
        <v>366.76000000000005</v>
      </c>
      <c r="J43" s="114">
        <f t="shared" si="30"/>
        <v>366.76000000000005</v>
      </c>
      <c r="K43" s="114">
        <f t="shared" si="30"/>
        <v>366.76</v>
      </c>
      <c r="L43" s="114">
        <f t="shared" si="30"/>
        <v>369.02395061728396</v>
      </c>
      <c r="M43" s="114">
        <f t="shared" si="30"/>
        <v>371.65013333333332</v>
      </c>
      <c r="N43" s="114">
        <f t="shared" si="30"/>
        <v>368.9585613079019</v>
      </c>
    </row>
    <row r="44" spans="1:14" x14ac:dyDescent="0.2">
      <c r="A44" s="2" t="s">
        <v>1</v>
      </c>
      <c r="B44" s="114">
        <f t="shared" ref="B44:N44" si="32">B7/B26</f>
        <v>312.07057142857138</v>
      </c>
      <c r="C44" s="114">
        <f t="shared" si="32"/>
        <v>310.95999999999998</v>
      </c>
      <c r="D44" s="114">
        <f t="shared" si="32"/>
        <v>312.15141762452112</v>
      </c>
      <c r="E44" s="114">
        <f t="shared" si="32"/>
        <v>313.36588007736947</v>
      </c>
      <c r="F44" s="114">
        <f t="shared" si="32"/>
        <v>310.96000000000004</v>
      </c>
      <c r="G44" s="114">
        <f t="shared" ref="G44" si="33">G7/G26</f>
        <v>313.2464705882353</v>
      </c>
      <c r="H44" s="114">
        <f t="shared" si="32"/>
        <v>314.5863556851312</v>
      </c>
      <c r="I44" s="114">
        <f t="shared" si="32"/>
        <v>312.46222222222224</v>
      </c>
      <c r="J44" s="114">
        <f t="shared" si="32"/>
        <v>311.99137645107794</v>
      </c>
      <c r="K44" s="114">
        <f t="shared" si="32"/>
        <v>311.45280507131537</v>
      </c>
      <c r="L44" s="114">
        <f t="shared" si="32"/>
        <v>310.96000000000004</v>
      </c>
      <c r="M44" s="114">
        <f t="shared" si="32"/>
        <v>310.96000000000004</v>
      </c>
      <c r="N44" s="114">
        <f t="shared" si="32"/>
        <v>312.1380504152703</v>
      </c>
    </row>
    <row r="45" spans="1:14" x14ac:dyDescent="0.2">
      <c r="A45" s="2" t="s">
        <v>20</v>
      </c>
      <c r="B45" s="114">
        <f t="shared" ref="B45:N45" si="34">B8/B27</f>
        <v>358.8</v>
      </c>
      <c r="C45" s="114">
        <f t="shared" si="34"/>
        <v>358.8</v>
      </c>
      <c r="D45" s="114">
        <f t="shared" si="34"/>
        <v>358.8</v>
      </c>
      <c r="E45" s="114">
        <f t="shared" si="34"/>
        <v>358.8</v>
      </c>
      <c r="F45" s="114">
        <f t="shared" si="34"/>
        <v>358.8</v>
      </c>
      <c r="G45" s="114">
        <f t="shared" ref="G45" si="35">G8/G27</f>
        <v>358.8</v>
      </c>
      <c r="H45" s="114">
        <f t="shared" si="34"/>
        <v>358.8</v>
      </c>
      <c r="I45" s="114">
        <f t="shared" si="34"/>
        <v>358.8</v>
      </c>
      <c r="J45" s="114">
        <f t="shared" si="34"/>
        <v>358.8</v>
      </c>
      <c r="K45" s="114">
        <f t="shared" si="34"/>
        <v>358.8</v>
      </c>
      <c r="L45" s="114">
        <f t="shared" si="34"/>
        <v>358.8</v>
      </c>
      <c r="M45" s="114">
        <f t="shared" si="34"/>
        <v>358.8</v>
      </c>
      <c r="N45" s="114">
        <f t="shared" si="34"/>
        <v>358.8</v>
      </c>
    </row>
    <row r="46" spans="1:14" x14ac:dyDescent="0.2">
      <c r="A46" s="45" t="s">
        <v>10</v>
      </c>
      <c r="B46" s="126">
        <f t="shared" ref="B46:N46" si="36">B9/B28</f>
        <v>361.41508426966288</v>
      </c>
      <c r="C46" s="127">
        <f t="shared" si="36"/>
        <v>360.5672340425532</v>
      </c>
      <c r="D46" s="127">
        <f t="shared" si="36"/>
        <v>361.92495223538407</v>
      </c>
      <c r="E46" s="127">
        <f t="shared" si="36"/>
        <v>362.06701149425282</v>
      </c>
      <c r="F46" s="127">
        <f t="shared" si="36"/>
        <v>362.23171238711876</v>
      </c>
      <c r="G46" s="127">
        <f t="shared" ref="G46" si="37">G9/G28</f>
        <v>362.63712764003674</v>
      </c>
      <c r="H46" s="127">
        <f t="shared" si="36"/>
        <v>360.84396756943244</v>
      </c>
      <c r="I46" s="127">
        <f t="shared" si="36"/>
        <v>360.20549368968074</v>
      </c>
      <c r="J46" s="127">
        <f t="shared" si="36"/>
        <v>360.67881257275906</v>
      </c>
      <c r="K46" s="127">
        <f t="shared" si="36"/>
        <v>361.54996236743074</v>
      </c>
      <c r="L46" s="127">
        <f t="shared" si="36"/>
        <v>361.74635002139496</v>
      </c>
      <c r="M46" s="127">
        <f t="shared" si="36"/>
        <v>361.58582278481009</v>
      </c>
      <c r="N46" s="127">
        <f t="shared" si="36"/>
        <v>361.46033798308525</v>
      </c>
    </row>
    <row r="47" spans="1:14" x14ac:dyDescent="0.2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</row>
  </sheetData>
  <phoneticPr fontId="0" type="noConversion"/>
  <pageMargins left="0.5" right="0.5" top="0.5" bottom="0.5" header="0.25" footer="0.25"/>
  <pageSetup scale="90" fitToWidth="3" orientation="landscape" r:id="rId1"/>
  <headerFooter differentOddEven="1" alignWithMargins="0">
    <oddHeader>&amp;CHEARING AID PROCUREMENT DISTRIBUTION NOV 1, 2017 THROUGH OCT 31, 2018</oddHeader>
    <oddFooter>&amp;C&amp;8Page &amp;P of &amp;N</oddFooter>
    <evenFooter>&amp;L&amp;8Updated: Jan 14 2013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view="pageLayout" zoomScale="110" zoomScaleNormal="100" zoomScalePageLayoutView="110" workbookViewId="0">
      <selection sqref="A1:XFD1048576"/>
    </sheetView>
  </sheetViews>
  <sheetFormatPr defaultColWidth="9.109375" defaultRowHeight="10.199999999999999" x14ac:dyDescent="0.2"/>
  <cols>
    <col min="1" max="1" width="11.6640625" style="119" customWidth="1"/>
    <col min="2" max="3" width="9.88671875" style="119" bestFit="1" customWidth="1"/>
    <col min="4" max="5" width="9.88671875" style="119" customWidth="1"/>
    <col min="6" max="6" width="10.33203125" style="119" customWidth="1"/>
    <col min="7" max="8" width="10" style="119" customWidth="1"/>
    <col min="9" max="9" width="9.6640625" style="119" customWidth="1"/>
    <col min="10" max="10" width="9.88671875" style="129" customWidth="1"/>
    <col min="11" max="12" width="10" style="119" customWidth="1"/>
    <col min="13" max="13" width="9.44140625" style="119" customWidth="1"/>
    <col min="14" max="14" width="11.6640625" style="119" customWidth="1"/>
    <col min="15" max="16384" width="9.109375" style="119"/>
  </cols>
  <sheetData>
    <row r="1" spans="1:14" x14ac:dyDescent="0.2">
      <c r="A1" s="71" t="s">
        <v>12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x14ac:dyDescent="0.2">
      <c r="A2" s="9" t="s">
        <v>15</v>
      </c>
      <c r="B2" s="120" t="s">
        <v>36</v>
      </c>
      <c r="C2" s="120" t="s">
        <v>37</v>
      </c>
      <c r="D2" s="120" t="s">
        <v>38</v>
      </c>
      <c r="E2" s="120" t="s">
        <v>39</v>
      </c>
      <c r="F2" s="120" t="s">
        <v>40</v>
      </c>
      <c r="G2" s="120" t="s">
        <v>41</v>
      </c>
      <c r="H2" s="120" t="s">
        <v>42</v>
      </c>
      <c r="I2" s="120" t="s">
        <v>43</v>
      </c>
      <c r="J2" s="120" t="s">
        <v>44</v>
      </c>
      <c r="K2" s="120" t="s">
        <v>45</v>
      </c>
      <c r="L2" s="120" t="s">
        <v>46</v>
      </c>
      <c r="M2" s="120" t="s">
        <v>47</v>
      </c>
      <c r="N2" s="120" t="s">
        <v>0</v>
      </c>
    </row>
    <row r="3" spans="1:14" x14ac:dyDescent="0.2">
      <c r="A3" s="2" t="s">
        <v>8</v>
      </c>
      <c r="B3" s="122">
        <v>3851910.4</v>
      </c>
      <c r="C3" s="122">
        <v>3205628.4</v>
      </c>
      <c r="D3" s="122">
        <v>3556815.6</v>
      </c>
      <c r="E3" s="122">
        <v>3397596.8</v>
      </c>
      <c r="F3" s="122">
        <v>3826128.8</v>
      </c>
      <c r="G3" s="122">
        <v>3669348.8</v>
      </c>
      <c r="H3" s="122">
        <v>3405610</v>
      </c>
      <c r="I3" s="122">
        <v>3010176</v>
      </c>
      <c r="J3" s="122">
        <v>2874300</v>
      </c>
      <c r="K3" s="122">
        <v>3197266.8</v>
      </c>
      <c r="L3" s="122">
        <v>2581295.6</v>
      </c>
      <c r="M3" s="122">
        <v>2536352</v>
      </c>
      <c r="N3" s="122">
        <f t="shared" ref="N3:N8" si="0">SUM(B3:M3)</f>
        <v>39112429.200000003</v>
      </c>
    </row>
    <row r="4" spans="1:14" x14ac:dyDescent="0.2">
      <c r="A4" s="2" t="s">
        <v>9</v>
      </c>
      <c r="B4" s="122">
        <v>2652748.7999999998</v>
      </c>
      <c r="C4" s="122">
        <v>2450073.6000000001</v>
      </c>
      <c r="D4" s="122">
        <v>2797516.7999999998</v>
      </c>
      <c r="E4" s="122">
        <v>2647091.2000000002</v>
      </c>
      <c r="F4" s="122">
        <v>3034470.3999999999</v>
      </c>
      <c r="G4" s="122">
        <v>3167257.6</v>
      </c>
      <c r="H4" s="122">
        <v>3347302.3999999999</v>
      </c>
      <c r="I4" s="122">
        <v>3004185.6</v>
      </c>
      <c r="J4" s="122">
        <v>2952934</v>
      </c>
      <c r="K4" s="122">
        <v>3404876.8</v>
      </c>
      <c r="L4" s="122">
        <v>2759577.6000000001</v>
      </c>
      <c r="M4" s="122">
        <v>3158604.8</v>
      </c>
      <c r="N4" s="122">
        <f t="shared" si="0"/>
        <v>35376639.600000001</v>
      </c>
    </row>
    <row r="5" spans="1:14" x14ac:dyDescent="0.2">
      <c r="A5" s="2" t="s">
        <v>49</v>
      </c>
      <c r="B5" s="122">
        <v>4506456.24</v>
      </c>
      <c r="C5" s="122">
        <v>3740468.16</v>
      </c>
      <c r="D5" s="122">
        <v>4320338.88</v>
      </c>
      <c r="E5" s="122">
        <v>3988121.28</v>
      </c>
      <c r="F5" s="122">
        <v>4588755.5999999996</v>
      </c>
      <c r="G5" s="122">
        <v>4326756.72</v>
      </c>
      <c r="H5" s="122">
        <v>4164800.64</v>
      </c>
      <c r="I5" s="122">
        <v>3812196.96</v>
      </c>
      <c r="J5" s="122">
        <v>3587572.56</v>
      </c>
      <c r="K5" s="122">
        <v>3879395.52</v>
      </c>
      <c r="L5" s="122">
        <v>3244406.88</v>
      </c>
      <c r="M5" s="122">
        <v>3563411.28</v>
      </c>
      <c r="N5" s="122">
        <f t="shared" si="0"/>
        <v>47722680.720000006</v>
      </c>
    </row>
    <row r="6" spans="1:14" x14ac:dyDescent="0.2">
      <c r="A6" s="2" t="s">
        <v>35</v>
      </c>
      <c r="B6" s="122">
        <v>1046448</v>
      </c>
      <c r="C6" s="122">
        <v>813571.2</v>
      </c>
      <c r="D6" s="122">
        <v>948355.2</v>
      </c>
      <c r="E6" s="122">
        <v>836035.2</v>
      </c>
      <c r="F6" s="122">
        <v>977932.80000000005</v>
      </c>
      <c r="G6" s="122">
        <v>837158.40000000002</v>
      </c>
      <c r="H6" s="122">
        <v>1143417.6000000001</v>
      </c>
      <c r="I6" s="122">
        <v>1112716.8</v>
      </c>
      <c r="J6" s="122">
        <v>1157270.3999999999</v>
      </c>
      <c r="K6" s="122">
        <v>1405872</v>
      </c>
      <c r="L6" s="122">
        <v>1230278.3999999999</v>
      </c>
      <c r="M6" s="122">
        <v>1455292.8</v>
      </c>
      <c r="N6" s="122">
        <f t="shared" si="0"/>
        <v>12964348.800000001</v>
      </c>
    </row>
    <row r="7" spans="1:14" x14ac:dyDescent="0.2">
      <c r="A7" s="2" t="s">
        <v>1</v>
      </c>
      <c r="B7" s="122">
        <v>1376578.32</v>
      </c>
      <c r="C7" s="122">
        <v>1204459.3600000001</v>
      </c>
      <c r="D7" s="122">
        <v>1353803.36</v>
      </c>
      <c r="E7" s="122">
        <v>1136507.8400000001</v>
      </c>
      <c r="F7" s="122">
        <v>1366124.24</v>
      </c>
      <c r="G7" s="122">
        <v>1281371.52</v>
      </c>
      <c r="H7" s="122">
        <v>1236568.32</v>
      </c>
      <c r="I7" s="122">
        <v>1049514.96</v>
      </c>
      <c r="J7" s="122">
        <v>980443.36</v>
      </c>
      <c r="K7" s="122">
        <v>1060342.3999999999</v>
      </c>
      <c r="L7" s="122">
        <v>899424.24</v>
      </c>
      <c r="M7" s="122">
        <v>950574.56</v>
      </c>
      <c r="N7" s="122">
        <f t="shared" si="0"/>
        <v>13895712.480000002</v>
      </c>
    </row>
    <row r="8" spans="1:14" x14ac:dyDescent="0.2">
      <c r="A8" s="2" t="s">
        <v>20</v>
      </c>
      <c r="B8" s="122">
        <v>307390.71999999997</v>
      </c>
      <c r="C8" s="122">
        <v>336161.28000000003</v>
      </c>
      <c r="D8" s="122">
        <v>351303.67999999999</v>
      </c>
      <c r="E8" s="122">
        <v>297926.71999999997</v>
      </c>
      <c r="F8" s="122">
        <v>356603.52</v>
      </c>
      <c r="G8" s="122">
        <v>353953.6</v>
      </c>
      <c r="H8" s="122">
        <v>361524.8</v>
      </c>
      <c r="I8" s="122">
        <v>327454.40000000002</v>
      </c>
      <c r="J8" s="122">
        <v>269534.71999999997</v>
      </c>
      <c r="K8" s="122">
        <v>196851.20000000001</v>
      </c>
      <c r="L8" s="122">
        <v>110918.08</v>
      </c>
      <c r="M8" s="122">
        <v>82904.639999999999</v>
      </c>
      <c r="N8" s="122">
        <f t="shared" si="0"/>
        <v>3352527.36</v>
      </c>
    </row>
    <row r="9" spans="1:14" x14ac:dyDescent="0.2">
      <c r="A9" s="3" t="s">
        <v>5</v>
      </c>
      <c r="B9" s="122">
        <f t="shared" ref="B9:N9" si="1">SUM(B3:B8)</f>
        <v>13741532.48</v>
      </c>
      <c r="C9" s="122">
        <f t="shared" si="1"/>
        <v>11750361.999999998</v>
      </c>
      <c r="D9" s="122">
        <f t="shared" si="1"/>
        <v>13328133.52</v>
      </c>
      <c r="E9" s="122">
        <f t="shared" si="1"/>
        <v>12303279.039999999</v>
      </c>
      <c r="F9" s="122">
        <f t="shared" si="1"/>
        <v>14150015.359999999</v>
      </c>
      <c r="G9" s="122">
        <f t="shared" si="1"/>
        <v>13635846.640000001</v>
      </c>
      <c r="H9" s="122">
        <f t="shared" si="1"/>
        <v>13659223.760000002</v>
      </c>
      <c r="I9" s="122">
        <f t="shared" si="1"/>
        <v>12316244.720000001</v>
      </c>
      <c r="J9" s="122">
        <f t="shared" si="1"/>
        <v>11822055.040000001</v>
      </c>
      <c r="K9" s="122">
        <f t="shared" si="1"/>
        <v>13144604.719999999</v>
      </c>
      <c r="L9" s="122">
        <f t="shared" si="1"/>
        <v>10825900.800000001</v>
      </c>
      <c r="M9" s="122">
        <f t="shared" si="1"/>
        <v>11747140.080000002</v>
      </c>
      <c r="N9" s="122">
        <f t="shared" si="1"/>
        <v>152424338.16000003</v>
      </c>
    </row>
    <row r="10" spans="1:14" x14ac:dyDescent="0.2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x14ac:dyDescent="0.2">
      <c r="A11" s="8" t="s">
        <v>6</v>
      </c>
      <c r="B11" s="120" t="s">
        <v>36</v>
      </c>
      <c r="C11" s="120" t="s">
        <v>37</v>
      </c>
      <c r="D11" s="120" t="s">
        <v>38</v>
      </c>
      <c r="E11" s="120" t="s">
        <v>39</v>
      </c>
      <c r="F11" s="120" t="s">
        <v>40</v>
      </c>
      <c r="G11" s="120" t="s">
        <v>41</v>
      </c>
      <c r="H11" s="120" t="s">
        <v>42</v>
      </c>
      <c r="I11" s="120" t="s">
        <v>43</v>
      </c>
      <c r="J11" s="120" t="s">
        <v>44</v>
      </c>
      <c r="K11" s="120" t="s">
        <v>45</v>
      </c>
      <c r="L11" s="120" t="s">
        <v>46</v>
      </c>
      <c r="M11" s="120" t="s">
        <v>47</v>
      </c>
      <c r="N11" s="120" t="s">
        <v>0</v>
      </c>
    </row>
    <row r="12" spans="1:14" x14ac:dyDescent="0.2">
      <c r="A12" s="2" t="s">
        <v>8</v>
      </c>
      <c r="B12" s="123">
        <f t="shared" ref="B12:M12" si="2">B3/B9</f>
        <v>0.28031155954448539</v>
      </c>
      <c r="C12" s="99">
        <f t="shared" si="2"/>
        <v>0.27281103339624774</v>
      </c>
      <c r="D12" s="99">
        <f t="shared" si="2"/>
        <v>0.26686524370893311</v>
      </c>
      <c r="E12" s="99">
        <f t="shared" si="2"/>
        <v>0.27615376266390851</v>
      </c>
      <c r="F12" s="99">
        <f t="shared" si="2"/>
        <v>0.27039750153317149</v>
      </c>
      <c r="G12" s="99">
        <f t="shared" ref="G12" si="3">G3/G9</f>
        <v>0.26909578091294811</v>
      </c>
      <c r="H12" s="99">
        <f t="shared" si="2"/>
        <v>0.24932675969282164</v>
      </c>
      <c r="I12" s="99">
        <f t="shared" si="2"/>
        <v>0.24440696563229702</v>
      </c>
      <c r="J12" s="99">
        <f t="shared" si="2"/>
        <v>0.24313031789099163</v>
      </c>
      <c r="K12" s="99">
        <f t="shared" si="2"/>
        <v>0.24323795717761226</v>
      </c>
      <c r="L12" s="99">
        <f t="shared" si="2"/>
        <v>0.23843702687539867</v>
      </c>
      <c r="M12" s="99">
        <f t="shared" si="2"/>
        <v>0.21591229718271987</v>
      </c>
      <c r="N12" s="99">
        <f>N3/N9</f>
        <v>0.25660225704207185</v>
      </c>
    </row>
    <row r="13" spans="1:14" x14ac:dyDescent="0.2">
      <c r="A13" s="2" t="s">
        <v>9</v>
      </c>
      <c r="B13" s="123">
        <f t="shared" ref="B13:M13" si="4">B4/B9</f>
        <v>0.19304606701333502</v>
      </c>
      <c r="C13" s="99">
        <f t="shared" si="4"/>
        <v>0.20851047823037286</v>
      </c>
      <c r="D13" s="99">
        <f t="shared" si="4"/>
        <v>0.20989561635183859</v>
      </c>
      <c r="E13" s="99">
        <f t="shared" si="4"/>
        <v>0.21515330924332188</v>
      </c>
      <c r="F13" s="99">
        <f t="shared" si="4"/>
        <v>0.21444997215889949</v>
      </c>
      <c r="G13" s="99">
        <f t="shared" ref="G13" si="5">G4/G9</f>
        <v>0.2322743635667642</v>
      </c>
      <c r="H13" s="99">
        <f t="shared" si="4"/>
        <v>0.24505802517140984</v>
      </c>
      <c r="I13" s="99">
        <f t="shared" si="4"/>
        <v>0.24392058361113825</v>
      </c>
      <c r="J13" s="99">
        <f t="shared" si="4"/>
        <v>0.24978178413217739</v>
      </c>
      <c r="K13" s="99">
        <f t="shared" si="4"/>
        <v>0.25903227008563862</v>
      </c>
      <c r="L13" s="99">
        <f t="shared" si="4"/>
        <v>0.25490512530837156</v>
      </c>
      <c r="M13" s="99">
        <f t="shared" si="4"/>
        <v>0.26888287519254639</v>
      </c>
      <c r="N13" s="99">
        <f>N4/N9</f>
        <v>0.23209311601448515</v>
      </c>
    </row>
    <row r="14" spans="1:14" x14ac:dyDescent="0.2">
      <c r="A14" s="2" t="s">
        <v>49</v>
      </c>
      <c r="B14" s="123">
        <f t="shared" ref="B14:M14" si="6">B5/B9</f>
        <v>0.32794422649430727</v>
      </c>
      <c r="C14" s="99">
        <f t="shared" si="6"/>
        <v>0.3183279085359243</v>
      </c>
      <c r="D14" s="99">
        <f t="shared" si="6"/>
        <v>0.32415183067583797</v>
      </c>
      <c r="E14" s="99">
        <f t="shared" si="6"/>
        <v>0.32415108744863519</v>
      </c>
      <c r="F14" s="99">
        <f t="shared" si="6"/>
        <v>0.32429332995437821</v>
      </c>
      <c r="G14" s="99">
        <f t="shared" ref="G14" si="7">G5/G9</f>
        <v>0.31730752290126957</v>
      </c>
      <c r="H14" s="99">
        <f t="shared" si="6"/>
        <v>0.30490756379555783</v>
      </c>
      <c r="I14" s="99">
        <f t="shared" si="6"/>
        <v>0.30952591854637973</v>
      </c>
      <c r="J14" s="99">
        <f t="shared" si="6"/>
        <v>0.30346437635939139</v>
      </c>
      <c r="K14" s="99">
        <f t="shared" si="6"/>
        <v>0.29513215517978697</v>
      </c>
      <c r="L14" s="99">
        <f t="shared" si="6"/>
        <v>0.29968932285062133</v>
      </c>
      <c r="M14" s="99">
        <f t="shared" si="6"/>
        <v>0.30334287798839282</v>
      </c>
      <c r="N14" s="99">
        <f>N5/N9</f>
        <v>0.31309094922823577</v>
      </c>
    </row>
    <row r="15" spans="1:14" x14ac:dyDescent="0.2">
      <c r="A15" s="2" t="s">
        <v>35</v>
      </c>
      <c r="B15" s="123">
        <f t="shared" ref="B15:M15" si="8">B6/B9</f>
        <v>7.6152205114170785E-2</v>
      </c>
      <c r="C15" s="99">
        <f t="shared" si="8"/>
        <v>6.9237969008954792E-2</v>
      </c>
      <c r="D15" s="99">
        <f t="shared" si="8"/>
        <v>7.1154389215632649E-2</v>
      </c>
      <c r="E15" s="99">
        <f t="shared" si="8"/>
        <v>6.7952226173356792E-2</v>
      </c>
      <c r="F15" s="99">
        <f t="shared" si="8"/>
        <v>6.9111783635547944E-2</v>
      </c>
      <c r="G15" s="99">
        <f t="shared" ref="G15" si="9">G6/G9</f>
        <v>6.1393943632677875E-2</v>
      </c>
      <c r="H15" s="99">
        <f t="shared" si="8"/>
        <v>8.3710291308676826E-2</v>
      </c>
      <c r="I15" s="99">
        <f t="shared" si="8"/>
        <v>9.0345460430247118E-2</v>
      </c>
      <c r="J15" s="99">
        <f t="shared" si="8"/>
        <v>9.7890797842199839E-2</v>
      </c>
      <c r="K15" s="99">
        <f t="shared" si="8"/>
        <v>0.10695430025833444</v>
      </c>
      <c r="L15" s="99">
        <f t="shared" si="8"/>
        <v>0.11364212759089755</v>
      </c>
      <c r="M15" s="99">
        <f t="shared" si="8"/>
        <v>0.12388485964151368</v>
      </c>
      <c r="N15" s="99">
        <f>N6/N9</f>
        <v>8.5054322403495086E-2</v>
      </c>
    </row>
    <row r="16" spans="1:14" x14ac:dyDescent="0.2">
      <c r="A16" s="2" t="s">
        <v>1</v>
      </c>
      <c r="B16" s="123">
        <f t="shared" ref="B16:M16" si="10">B7/B9</f>
        <v>0.10017647755106859</v>
      </c>
      <c r="C16" s="99">
        <f t="shared" si="10"/>
        <v>0.10250402157822885</v>
      </c>
      <c r="D16" s="99">
        <f t="shared" si="10"/>
        <v>0.10157486477521424</v>
      </c>
      <c r="E16" s="99">
        <f t="shared" si="10"/>
        <v>9.2374385422375999E-2</v>
      </c>
      <c r="F16" s="99">
        <f t="shared" si="10"/>
        <v>9.6545777883876444E-2</v>
      </c>
      <c r="G16" s="99">
        <f t="shared" ref="G16" si="11">G7/G9</f>
        <v>9.3970807521490285E-2</v>
      </c>
      <c r="H16" s="99">
        <f t="shared" si="10"/>
        <v>9.0529911635329988E-2</v>
      </c>
      <c r="I16" s="99">
        <f t="shared" si="10"/>
        <v>8.5213876783052422E-2</v>
      </c>
      <c r="J16" s="99">
        <f t="shared" si="10"/>
        <v>8.2933411888429162E-2</v>
      </c>
      <c r="K16" s="99">
        <f t="shared" si="10"/>
        <v>8.0667499904858303E-2</v>
      </c>
      <c r="L16" s="99">
        <f t="shared" si="10"/>
        <v>8.3080776058838443E-2</v>
      </c>
      <c r="M16" s="99">
        <f t="shared" si="10"/>
        <v>8.091965819139188E-2</v>
      </c>
      <c r="N16" s="99">
        <f>N7/N9</f>
        <v>9.116465682411988E-2</v>
      </c>
    </row>
    <row r="17" spans="1:14" x14ac:dyDescent="0.2">
      <c r="A17" s="2" t="s">
        <v>20</v>
      </c>
      <c r="B17" s="123">
        <f t="shared" ref="B17:M17" si="12">B8/B9</f>
        <v>2.2369464282632905E-2</v>
      </c>
      <c r="C17" s="99">
        <f t="shared" si="12"/>
        <v>2.8608589250271616E-2</v>
      </c>
      <c r="D17" s="99">
        <f t="shared" si="12"/>
        <v>2.6358055272543517E-2</v>
      </c>
      <c r="E17" s="99">
        <f t="shared" si="12"/>
        <v>2.4215229048401718E-2</v>
      </c>
      <c r="F17" s="99">
        <f t="shared" si="12"/>
        <v>2.5201634834126428E-2</v>
      </c>
      <c r="G17" s="99">
        <f t="shared" ref="G17" si="13">G8/G9</f>
        <v>2.5957581464849912E-2</v>
      </c>
      <c r="H17" s="99">
        <f t="shared" si="12"/>
        <v>2.6467448396203734E-2</v>
      </c>
      <c r="I17" s="99">
        <f t="shared" si="12"/>
        <v>2.6587194996885381E-2</v>
      </c>
      <c r="J17" s="99">
        <f t="shared" si="12"/>
        <v>2.2799311886810496E-2</v>
      </c>
      <c r="K17" s="99">
        <f t="shared" si="12"/>
        <v>1.4975817393769452E-2</v>
      </c>
      <c r="L17" s="99">
        <f t="shared" si="12"/>
        <v>1.0245621315872392E-2</v>
      </c>
      <c r="M17" s="99">
        <f t="shared" si="12"/>
        <v>7.057431803435172E-3</v>
      </c>
      <c r="N17" s="99">
        <f>N8/N9</f>
        <v>2.1994698487592234E-2</v>
      </c>
    </row>
    <row r="18" spans="1:14" ht="10.8" thickBot="1" x14ac:dyDescent="0.25">
      <c r="A18" s="6" t="s">
        <v>16</v>
      </c>
      <c r="B18" s="123">
        <f t="shared" ref="B18:N18" si="14">SUM(B12:B17)</f>
        <v>0.99999999999999989</v>
      </c>
      <c r="C18" s="103">
        <f t="shared" si="14"/>
        <v>1.0000000000000002</v>
      </c>
      <c r="D18" s="103">
        <f t="shared" si="14"/>
        <v>1</v>
      </c>
      <c r="E18" s="103">
        <f t="shared" si="14"/>
        <v>1.0000000000000002</v>
      </c>
      <c r="F18" s="103">
        <f t="shared" si="14"/>
        <v>0.99999999999999989</v>
      </c>
      <c r="G18" s="103">
        <f t="shared" ref="G18" si="15">SUM(G12:G17)</f>
        <v>1</v>
      </c>
      <c r="H18" s="103">
        <f t="shared" si="14"/>
        <v>0.99999999999999989</v>
      </c>
      <c r="I18" s="103">
        <f t="shared" si="14"/>
        <v>0.99999999999999989</v>
      </c>
      <c r="J18" s="103">
        <f t="shared" si="14"/>
        <v>1</v>
      </c>
      <c r="K18" s="103">
        <f t="shared" si="14"/>
        <v>1</v>
      </c>
      <c r="L18" s="103">
        <f t="shared" si="14"/>
        <v>0.99999999999999989</v>
      </c>
      <c r="M18" s="103">
        <f t="shared" si="14"/>
        <v>0.99999999999999978</v>
      </c>
      <c r="N18" s="103">
        <f t="shared" si="14"/>
        <v>1</v>
      </c>
    </row>
    <row r="19" spans="1:14" ht="2.25" customHeight="1" x14ac:dyDescent="0.2"/>
    <row r="20" spans="1:14" x14ac:dyDescent="0.2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1:14" x14ac:dyDescent="0.2">
      <c r="A21" s="8" t="s">
        <v>27</v>
      </c>
      <c r="B21" s="120" t="s">
        <v>36</v>
      </c>
      <c r="C21" s="120" t="s">
        <v>37</v>
      </c>
      <c r="D21" s="120" t="s">
        <v>38</v>
      </c>
      <c r="E21" s="120" t="s">
        <v>39</v>
      </c>
      <c r="F21" s="120" t="s">
        <v>40</v>
      </c>
      <c r="G21" s="120" t="s">
        <v>41</v>
      </c>
      <c r="H21" s="120" t="s">
        <v>42</v>
      </c>
      <c r="I21" s="120" t="s">
        <v>43</v>
      </c>
      <c r="J21" s="120" t="s">
        <v>44</v>
      </c>
      <c r="K21" s="120" t="s">
        <v>45</v>
      </c>
      <c r="L21" s="120" t="s">
        <v>46</v>
      </c>
      <c r="M21" s="120" t="s">
        <v>47</v>
      </c>
      <c r="N21" s="120" t="s">
        <v>0</v>
      </c>
    </row>
    <row r="22" spans="1:14" x14ac:dyDescent="0.2">
      <c r="A22" s="2" t="s">
        <v>8</v>
      </c>
      <c r="B22" s="124">
        <v>11023</v>
      </c>
      <c r="C22" s="124">
        <v>9196</v>
      </c>
      <c r="D22" s="124">
        <v>10196</v>
      </c>
      <c r="E22" s="124">
        <v>9738</v>
      </c>
      <c r="F22" s="124">
        <v>10963</v>
      </c>
      <c r="G22" s="124">
        <v>10512</v>
      </c>
      <c r="H22" s="124">
        <v>9738</v>
      </c>
      <c r="I22" s="124">
        <v>8624</v>
      </c>
      <c r="J22" s="124">
        <v>8235</v>
      </c>
      <c r="K22" s="124">
        <v>9157</v>
      </c>
      <c r="L22" s="124">
        <v>7398</v>
      </c>
      <c r="M22" s="124">
        <v>7265</v>
      </c>
      <c r="N22" s="124">
        <f t="shared" ref="N22:N27" si="16">SUM(B22:M22)</f>
        <v>112045</v>
      </c>
    </row>
    <row r="23" spans="1:14" x14ac:dyDescent="0.2">
      <c r="A23" s="2" t="s">
        <v>9</v>
      </c>
      <c r="B23" s="124">
        <v>7941</v>
      </c>
      <c r="C23" s="124">
        <v>7340</v>
      </c>
      <c r="D23" s="124">
        <v>8391</v>
      </c>
      <c r="E23" s="124">
        <v>7925</v>
      </c>
      <c r="F23" s="124">
        <v>9101</v>
      </c>
      <c r="G23" s="124">
        <v>9485</v>
      </c>
      <c r="H23" s="124">
        <v>10031</v>
      </c>
      <c r="I23" s="124">
        <v>8998</v>
      </c>
      <c r="J23" s="124">
        <v>8848</v>
      </c>
      <c r="K23" s="124">
        <v>10177</v>
      </c>
      <c r="L23" s="124">
        <v>8270</v>
      </c>
      <c r="M23" s="124">
        <v>9429</v>
      </c>
      <c r="N23" s="124">
        <f t="shared" si="16"/>
        <v>105936</v>
      </c>
    </row>
    <row r="24" spans="1:14" x14ac:dyDescent="0.2">
      <c r="A24" s="2" t="s">
        <v>49</v>
      </c>
      <c r="B24" s="124">
        <v>11901</v>
      </c>
      <c r="C24" s="124">
        <v>9880</v>
      </c>
      <c r="D24" s="124">
        <v>11406</v>
      </c>
      <c r="E24" s="124">
        <v>10544</v>
      </c>
      <c r="F24" s="124">
        <v>12138</v>
      </c>
      <c r="G24" s="124">
        <v>11436</v>
      </c>
      <c r="H24" s="124">
        <v>11013</v>
      </c>
      <c r="I24" s="124">
        <v>10077</v>
      </c>
      <c r="J24" s="124">
        <v>9480</v>
      </c>
      <c r="K24" s="124">
        <v>10243</v>
      </c>
      <c r="L24" s="124">
        <v>8567</v>
      </c>
      <c r="M24" s="124">
        <v>9415</v>
      </c>
      <c r="N24" s="124">
        <f t="shared" si="16"/>
        <v>126100</v>
      </c>
    </row>
    <row r="25" spans="1:14" x14ac:dyDescent="0.2">
      <c r="A25" s="2" t="s">
        <v>35</v>
      </c>
      <c r="B25" s="124">
        <v>2787</v>
      </c>
      <c r="C25" s="124">
        <v>2166</v>
      </c>
      <c r="D25" s="124">
        <v>2522</v>
      </c>
      <c r="E25" s="124">
        <v>2228</v>
      </c>
      <c r="F25" s="124">
        <v>2599</v>
      </c>
      <c r="G25" s="124">
        <v>2234</v>
      </c>
      <c r="H25" s="124">
        <v>3051</v>
      </c>
      <c r="I25" s="124">
        <v>2967</v>
      </c>
      <c r="J25" s="124">
        <v>3085</v>
      </c>
      <c r="K25" s="124">
        <v>3733</v>
      </c>
      <c r="L25" s="124">
        <v>3280</v>
      </c>
      <c r="M25" s="124">
        <v>3874</v>
      </c>
      <c r="N25" s="124">
        <f t="shared" si="16"/>
        <v>34526</v>
      </c>
    </row>
    <row r="26" spans="1:14" x14ac:dyDescent="0.2">
      <c r="A26" s="2" t="s">
        <v>1</v>
      </c>
      <c r="B26" s="124">
        <v>3670</v>
      </c>
      <c r="C26" s="124">
        <v>3219</v>
      </c>
      <c r="D26" s="124">
        <v>3611</v>
      </c>
      <c r="E26" s="124">
        <v>3032</v>
      </c>
      <c r="F26" s="124">
        <v>3655</v>
      </c>
      <c r="G26" s="124">
        <v>3420</v>
      </c>
      <c r="H26" s="124">
        <v>3301</v>
      </c>
      <c r="I26" s="124">
        <v>2801</v>
      </c>
      <c r="J26" s="124">
        <v>2616</v>
      </c>
      <c r="K26" s="124">
        <v>2836</v>
      </c>
      <c r="L26" s="124">
        <v>2407</v>
      </c>
      <c r="M26" s="124">
        <v>2538</v>
      </c>
      <c r="N26" s="124">
        <f t="shared" si="16"/>
        <v>37106</v>
      </c>
    </row>
    <row r="27" spans="1:14" x14ac:dyDescent="0.2">
      <c r="A27" s="2" t="s">
        <v>20</v>
      </c>
      <c r="B27" s="124">
        <v>808</v>
      </c>
      <c r="C27" s="124">
        <v>884</v>
      </c>
      <c r="D27" s="124">
        <v>924</v>
      </c>
      <c r="E27" s="124">
        <v>785</v>
      </c>
      <c r="F27" s="124">
        <v>936</v>
      </c>
      <c r="G27" s="124">
        <v>933</v>
      </c>
      <c r="H27" s="124">
        <v>950</v>
      </c>
      <c r="I27" s="124">
        <v>862</v>
      </c>
      <c r="J27" s="124">
        <v>710</v>
      </c>
      <c r="K27" s="124">
        <v>514</v>
      </c>
      <c r="L27" s="124">
        <v>292</v>
      </c>
      <c r="M27" s="124">
        <v>219</v>
      </c>
      <c r="N27" s="124">
        <f t="shared" si="16"/>
        <v>8817</v>
      </c>
    </row>
    <row r="28" spans="1:14" x14ac:dyDescent="0.2">
      <c r="A28" s="3" t="s">
        <v>11</v>
      </c>
      <c r="B28" s="124">
        <f t="shared" ref="B28:G28" si="17">SUM(B22:B27)</f>
        <v>38130</v>
      </c>
      <c r="C28" s="124">
        <f t="shared" si="17"/>
        <v>32685</v>
      </c>
      <c r="D28" s="124">
        <f t="shared" si="17"/>
        <v>37050</v>
      </c>
      <c r="E28" s="124">
        <f t="shared" si="17"/>
        <v>34252</v>
      </c>
      <c r="F28" s="124">
        <f t="shared" si="17"/>
        <v>39392</v>
      </c>
      <c r="G28" s="124">
        <f t="shared" si="17"/>
        <v>38020</v>
      </c>
      <c r="H28" s="124">
        <f t="shared" ref="H28:M28" si="18">SUM(H22:H27)</f>
        <v>38084</v>
      </c>
      <c r="I28" s="124">
        <f t="shared" si="18"/>
        <v>34329</v>
      </c>
      <c r="J28" s="124">
        <f t="shared" si="18"/>
        <v>32974</v>
      </c>
      <c r="K28" s="124">
        <f t="shared" si="18"/>
        <v>36660</v>
      </c>
      <c r="L28" s="124">
        <f t="shared" si="18"/>
        <v>30214</v>
      </c>
      <c r="M28" s="124">
        <f t="shared" si="18"/>
        <v>32740</v>
      </c>
      <c r="N28" s="124">
        <f t="shared" ref="N28" si="19">SUM(N22:N27)</f>
        <v>424530</v>
      </c>
    </row>
    <row r="29" spans="1:14" x14ac:dyDescent="0.2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</row>
    <row r="30" spans="1:14" x14ac:dyDescent="0.2">
      <c r="A30" s="8" t="s">
        <v>28</v>
      </c>
      <c r="B30" s="120" t="s">
        <v>36</v>
      </c>
      <c r="C30" s="120" t="s">
        <v>37</v>
      </c>
      <c r="D30" s="120" t="s">
        <v>38</v>
      </c>
      <c r="E30" s="120" t="s">
        <v>39</v>
      </c>
      <c r="F30" s="120" t="s">
        <v>40</v>
      </c>
      <c r="G30" s="120" t="s">
        <v>41</v>
      </c>
      <c r="H30" s="120" t="s">
        <v>42</v>
      </c>
      <c r="I30" s="120" t="s">
        <v>43</v>
      </c>
      <c r="J30" s="120" t="s">
        <v>44</v>
      </c>
      <c r="K30" s="120" t="s">
        <v>45</v>
      </c>
      <c r="L30" s="120" t="s">
        <v>46</v>
      </c>
      <c r="M30" s="120" t="s">
        <v>47</v>
      </c>
      <c r="N30" s="120" t="s">
        <v>0</v>
      </c>
    </row>
    <row r="31" spans="1:14" x14ac:dyDescent="0.2">
      <c r="A31" s="2" t="s">
        <v>8</v>
      </c>
      <c r="B31" s="99">
        <f t="shared" ref="B31:M31" si="20">B22/B28</f>
        <v>0.28908995541568316</v>
      </c>
      <c r="C31" s="99">
        <f t="shared" si="20"/>
        <v>0.281352302279333</v>
      </c>
      <c r="D31" s="99">
        <f t="shared" si="20"/>
        <v>0.275195681511471</v>
      </c>
      <c r="E31" s="99">
        <f t="shared" si="20"/>
        <v>0.28430456615672078</v>
      </c>
      <c r="F31" s="99">
        <f t="shared" si="20"/>
        <v>0.27830523964256704</v>
      </c>
      <c r="G31" s="99">
        <f t="shared" ref="G31" si="21">G22/G28</f>
        <v>0.27648605996843767</v>
      </c>
      <c r="H31" s="99">
        <f t="shared" si="20"/>
        <v>0.25569793088961246</v>
      </c>
      <c r="I31" s="99">
        <f t="shared" si="20"/>
        <v>0.25121617291502812</v>
      </c>
      <c r="J31" s="99">
        <f t="shared" si="20"/>
        <v>0.24974222114393158</v>
      </c>
      <c r="K31" s="99">
        <f t="shared" si="20"/>
        <v>0.24978177850518277</v>
      </c>
      <c r="L31" s="99">
        <f t="shared" si="20"/>
        <v>0.24485337922817238</v>
      </c>
      <c r="M31" s="99">
        <f t="shared" si="20"/>
        <v>0.22189981673793524</v>
      </c>
      <c r="N31" s="99">
        <f>N22/N28</f>
        <v>0.26392716651355619</v>
      </c>
    </row>
    <row r="32" spans="1:14" x14ac:dyDescent="0.2">
      <c r="A32" s="2" t="s">
        <v>9</v>
      </c>
      <c r="B32" s="99">
        <f t="shared" ref="B32:L32" si="22">B23/B28</f>
        <v>0.2082612116443745</v>
      </c>
      <c r="C32" s="99">
        <f t="shared" si="22"/>
        <v>0.22456784457702311</v>
      </c>
      <c r="D32" s="99">
        <f t="shared" si="22"/>
        <v>0.22647773279352226</v>
      </c>
      <c r="E32" s="99">
        <f t="shared" si="22"/>
        <v>0.23137335046128693</v>
      </c>
      <c r="F32" s="99">
        <f t="shared" si="22"/>
        <v>0.2310367587327376</v>
      </c>
      <c r="G32" s="99">
        <f t="shared" ref="G32" si="23">G23/G28</f>
        <v>0.24947396107311942</v>
      </c>
      <c r="H32" s="99">
        <f t="shared" si="22"/>
        <v>0.26339145047789098</v>
      </c>
      <c r="I32" s="99">
        <f t="shared" si="22"/>
        <v>0.26211075184246557</v>
      </c>
      <c r="J32" s="99">
        <f t="shared" si="22"/>
        <v>0.26833262570510097</v>
      </c>
      <c r="K32" s="99">
        <f t="shared" si="22"/>
        <v>0.27760501909438079</v>
      </c>
      <c r="L32" s="99">
        <f t="shared" si="22"/>
        <v>0.27371417223803535</v>
      </c>
      <c r="M32" s="99">
        <f>M23/M28</f>
        <v>0.28799633475870495</v>
      </c>
      <c r="N32" s="99">
        <f>N23/N28</f>
        <v>0.24953713518479259</v>
      </c>
    </row>
    <row r="33" spans="1:14" x14ac:dyDescent="0.2">
      <c r="A33" s="2" t="s">
        <v>49</v>
      </c>
      <c r="B33" s="99">
        <f t="shared" ref="B33:M33" si="24">B24/B28</f>
        <v>0.31211644374508263</v>
      </c>
      <c r="C33" s="99">
        <f t="shared" si="24"/>
        <v>0.30227933302738258</v>
      </c>
      <c r="D33" s="99">
        <f t="shared" si="24"/>
        <v>0.30785425101214575</v>
      </c>
      <c r="E33" s="99">
        <f t="shared" si="24"/>
        <v>0.3078360387714586</v>
      </c>
      <c r="F33" s="99">
        <f t="shared" si="24"/>
        <v>0.3081336311941511</v>
      </c>
      <c r="G33" s="99">
        <f t="shared" ref="G33" si="25">G24/G28</f>
        <v>0.30078905839032088</v>
      </c>
      <c r="H33" s="99">
        <f t="shared" si="24"/>
        <v>0.28917655708433987</v>
      </c>
      <c r="I33" s="99">
        <f t="shared" si="24"/>
        <v>0.2935419033470244</v>
      </c>
      <c r="J33" s="99">
        <f t="shared" si="24"/>
        <v>0.2874992418268939</v>
      </c>
      <c r="K33" s="99">
        <f t="shared" si="24"/>
        <v>0.27940534642662301</v>
      </c>
      <c r="L33" s="99">
        <f t="shared" si="24"/>
        <v>0.28354405242602765</v>
      </c>
      <c r="M33" s="99">
        <f t="shared" si="24"/>
        <v>0.28756872327428223</v>
      </c>
      <c r="N33" s="99">
        <f>N24/N28</f>
        <v>0.29703436741808587</v>
      </c>
    </row>
    <row r="34" spans="1:14" x14ac:dyDescent="0.2">
      <c r="A34" s="2" t="s">
        <v>35</v>
      </c>
      <c r="B34" s="99">
        <f t="shared" ref="B34:M34" si="26">B25/B28</f>
        <v>7.3092053501180171E-2</v>
      </c>
      <c r="C34" s="99">
        <f t="shared" si="26"/>
        <v>6.6268930702156947E-2</v>
      </c>
      <c r="D34" s="99">
        <f t="shared" si="26"/>
        <v>6.8070175438596489E-2</v>
      </c>
      <c r="E34" s="99">
        <f t="shared" si="26"/>
        <v>6.5047296508233099E-2</v>
      </c>
      <c r="F34" s="99">
        <f t="shared" si="26"/>
        <v>6.5977863525588959E-2</v>
      </c>
      <c r="G34" s="99">
        <f t="shared" ref="G34" si="27">G25/G28</f>
        <v>5.8758548132561809E-2</v>
      </c>
      <c r="H34" s="99">
        <f t="shared" si="26"/>
        <v>8.0112383153030139E-2</v>
      </c>
      <c r="I34" s="99">
        <f t="shared" si="26"/>
        <v>8.6428384164991698E-2</v>
      </c>
      <c r="J34" s="99">
        <f t="shared" si="26"/>
        <v>9.3558561290713896E-2</v>
      </c>
      <c r="K34" s="99">
        <f t="shared" si="26"/>
        <v>0.10182760501909438</v>
      </c>
      <c r="L34" s="99">
        <f t="shared" si="26"/>
        <v>0.10855894618388827</v>
      </c>
      <c r="M34" s="99">
        <f t="shared" si="26"/>
        <v>0.11832620647525963</v>
      </c>
      <c r="N34" s="99">
        <f>N25/N28</f>
        <v>8.1327585800767904E-2</v>
      </c>
    </row>
    <row r="35" spans="1:14" x14ac:dyDescent="0.2">
      <c r="A35" s="2" t="s">
        <v>1</v>
      </c>
      <c r="B35" s="99">
        <f t="shared" ref="B35:M35" si="28">B26/B28</f>
        <v>9.6249672174141099E-2</v>
      </c>
      <c r="C35" s="99">
        <f t="shared" si="28"/>
        <v>9.8485543827443775E-2</v>
      </c>
      <c r="D35" s="99">
        <f t="shared" si="28"/>
        <v>9.7462887989203772E-2</v>
      </c>
      <c r="E35" s="99">
        <f t="shared" si="28"/>
        <v>8.8520378372065861E-2</v>
      </c>
      <c r="F35" s="99">
        <f t="shared" si="28"/>
        <v>9.2785337124289199E-2</v>
      </c>
      <c r="G35" s="99">
        <f t="shared" ref="G35" si="29">G26/G28</f>
        <v>8.9952656496580741E-2</v>
      </c>
      <c r="H35" s="99">
        <f t="shared" si="28"/>
        <v>8.6676819661800228E-2</v>
      </c>
      <c r="I35" s="99">
        <f t="shared" si="28"/>
        <v>8.1592822395059564E-2</v>
      </c>
      <c r="J35" s="99">
        <f t="shared" si="28"/>
        <v>7.933523382058591E-2</v>
      </c>
      <c r="K35" s="99">
        <f t="shared" si="28"/>
        <v>7.7359519912711408E-2</v>
      </c>
      <c r="L35" s="99">
        <f t="shared" si="28"/>
        <v>7.966505593433508E-2</v>
      </c>
      <c r="M35" s="99">
        <f t="shared" si="28"/>
        <v>7.7519853390348198E-2</v>
      </c>
      <c r="N35" s="99">
        <f>N26/N28</f>
        <v>8.7404894824865145E-2</v>
      </c>
    </row>
    <row r="36" spans="1:14" x14ac:dyDescent="0.2">
      <c r="A36" s="2" t="s">
        <v>20</v>
      </c>
      <c r="B36" s="99">
        <f t="shared" ref="B36:M36" si="30">B27/B28</f>
        <v>2.1190663519538421E-2</v>
      </c>
      <c r="C36" s="99">
        <f t="shared" si="30"/>
        <v>2.7046045586660548E-2</v>
      </c>
      <c r="D36" s="99">
        <f t="shared" si="30"/>
        <v>2.4939271255060728E-2</v>
      </c>
      <c r="E36" s="99">
        <f t="shared" si="30"/>
        <v>2.2918369730234731E-2</v>
      </c>
      <c r="F36" s="99">
        <f t="shared" si="30"/>
        <v>2.3761169780666124E-2</v>
      </c>
      <c r="G36" s="99">
        <f t="shared" ref="G36" si="31">G27/G28</f>
        <v>2.4539715938979485E-2</v>
      </c>
      <c r="H36" s="99">
        <f t="shared" si="30"/>
        <v>2.4944858733326331E-2</v>
      </c>
      <c r="I36" s="99">
        <f t="shared" si="30"/>
        <v>2.5109965335430685E-2</v>
      </c>
      <c r="J36" s="99">
        <f t="shared" si="30"/>
        <v>2.1532116212773702E-2</v>
      </c>
      <c r="K36" s="99">
        <f t="shared" si="30"/>
        <v>1.4020731042007639E-2</v>
      </c>
      <c r="L36" s="99">
        <f t="shared" si="30"/>
        <v>9.6643939895412721E-3</v>
      </c>
      <c r="M36" s="99">
        <f t="shared" si="30"/>
        <v>6.6890653634697613E-3</v>
      </c>
      <c r="N36" s="99">
        <f>N27/N28</f>
        <v>2.0768850257932302E-2</v>
      </c>
    </row>
    <row r="37" spans="1:14" ht="10.8" thickBot="1" x14ac:dyDescent="0.25">
      <c r="A37" s="5" t="s">
        <v>16</v>
      </c>
      <c r="B37" s="103">
        <f t="shared" ref="B37:N37" si="32">SUM(B31:B36)</f>
        <v>1</v>
      </c>
      <c r="C37" s="16">
        <f t="shared" si="32"/>
        <v>0.99999999999999989</v>
      </c>
      <c r="D37" s="16">
        <f t="shared" si="32"/>
        <v>1</v>
      </c>
      <c r="E37" s="16">
        <f t="shared" si="32"/>
        <v>0.99999999999999989</v>
      </c>
      <c r="F37" s="16">
        <f t="shared" si="32"/>
        <v>1.0000000000000002</v>
      </c>
      <c r="G37" s="16">
        <f t="shared" ref="G37" si="33">SUM(G31:G36)</f>
        <v>1</v>
      </c>
      <c r="H37" s="16">
        <f t="shared" si="32"/>
        <v>1</v>
      </c>
      <c r="I37" s="16">
        <f t="shared" si="32"/>
        <v>0.99999999999999989</v>
      </c>
      <c r="J37" s="16">
        <f t="shared" si="32"/>
        <v>1</v>
      </c>
      <c r="K37" s="16">
        <f t="shared" si="32"/>
        <v>0.99999999999999989</v>
      </c>
      <c r="L37" s="16">
        <f t="shared" si="32"/>
        <v>0.99999999999999989</v>
      </c>
      <c r="M37" s="16">
        <f t="shared" si="32"/>
        <v>1</v>
      </c>
      <c r="N37" s="16">
        <f t="shared" si="32"/>
        <v>1</v>
      </c>
    </row>
    <row r="38" spans="1:14" x14ac:dyDescent="0.2">
      <c r="A38" s="69"/>
      <c r="B38" s="69"/>
      <c r="C38" s="69"/>
      <c r="D38" s="69"/>
      <c r="E38" s="69"/>
      <c r="F38" s="69"/>
      <c r="G38" s="15"/>
      <c r="H38" s="15"/>
      <c r="I38" s="15"/>
      <c r="J38" s="15"/>
      <c r="K38" s="15"/>
      <c r="L38" s="15"/>
      <c r="M38" s="69"/>
      <c r="N38" s="69"/>
    </row>
    <row r="39" spans="1:14" x14ac:dyDescent="0.2">
      <c r="A39" s="8" t="s">
        <v>10</v>
      </c>
      <c r="B39" s="120" t="s">
        <v>36</v>
      </c>
      <c r="C39" s="120" t="s">
        <v>37</v>
      </c>
      <c r="D39" s="120" t="s">
        <v>38</v>
      </c>
      <c r="E39" s="120" t="s">
        <v>39</v>
      </c>
      <c r="F39" s="120" t="s">
        <v>40</v>
      </c>
      <c r="G39" s="120" t="s">
        <v>41</v>
      </c>
      <c r="H39" s="120" t="s">
        <v>42</v>
      </c>
      <c r="I39" s="120" t="s">
        <v>43</v>
      </c>
      <c r="J39" s="120" t="s">
        <v>44</v>
      </c>
      <c r="K39" s="120" t="s">
        <v>45</v>
      </c>
      <c r="L39" s="120" t="s">
        <v>46</v>
      </c>
      <c r="M39" s="120" t="s">
        <v>47</v>
      </c>
      <c r="N39" s="120" t="s">
        <v>0</v>
      </c>
    </row>
    <row r="40" spans="1:14" x14ac:dyDescent="0.2">
      <c r="A40" s="2" t="s">
        <v>8</v>
      </c>
      <c r="B40" s="114">
        <f t="shared" ref="B40:N40" si="34">B3/B22</f>
        <v>349.44301914179442</v>
      </c>
      <c r="C40" s="114">
        <f t="shared" si="34"/>
        <v>348.58943018703781</v>
      </c>
      <c r="D40" s="114">
        <f t="shared" si="34"/>
        <v>348.84421341702631</v>
      </c>
      <c r="E40" s="114">
        <f t="shared" si="34"/>
        <v>348.90088313822139</v>
      </c>
      <c r="F40" s="114">
        <f t="shared" si="34"/>
        <v>349.00381282495664</v>
      </c>
      <c r="G40" s="114">
        <f t="shared" ref="G40" si="35">G3/G22</f>
        <v>349.06286149162861</v>
      </c>
      <c r="H40" s="114">
        <f t="shared" si="34"/>
        <v>349.72376257958513</v>
      </c>
      <c r="I40" s="114">
        <f t="shared" si="34"/>
        <v>349.04638218923935</v>
      </c>
      <c r="J40" s="114">
        <f t="shared" si="34"/>
        <v>349.0346083788707</v>
      </c>
      <c r="K40" s="114">
        <f t="shared" si="34"/>
        <v>349.16094790870369</v>
      </c>
      <c r="L40" s="114">
        <f t="shared" si="34"/>
        <v>348.91803190051365</v>
      </c>
      <c r="M40" s="114">
        <f t="shared" si="34"/>
        <v>349.11933929800415</v>
      </c>
      <c r="N40" s="114">
        <f t="shared" si="34"/>
        <v>349.07786335847209</v>
      </c>
    </row>
    <row r="41" spans="1:14" x14ac:dyDescent="0.2">
      <c r="A41" s="2" t="s">
        <v>9</v>
      </c>
      <c r="B41" s="114">
        <f t="shared" ref="B41:N41" si="36">B4/B23</f>
        <v>334.05727238383071</v>
      </c>
      <c r="C41" s="114">
        <f t="shared" si="36"/>
        <v>333.79749318801089</v>
      </c>
      <c r="D41" s="114">
        <f t="shared" si="36"/>
        <v>333.39492313192704</v>
      </c>
      <c r="E41" s="114">
        <f t="shared" si="36"/>
        <v>334.01781703470033</v>
      </c>
      <c r="F41" s="114">
        <f t="shared" si="36"/>
        <v>333.42164597297</v>
      </c>
      <c r="G41" s="114">
        <f t="shared" ref="G41" si="37">G4/G23</f>
        <v>333.92278334211915</v>
      </c>
      <c r="H41" s="114">
        <f t="shared" si="36"/>
        <v>333.69578307247531</v>
      </c>
      <c r="I41" s="114">
        <f t="shared" si="36"/>
        <v>333.87259390975771</v>
      </c>
      <c r="J41" s="114">
        <f t="shared" si="36"/>
        <v>333.74028028933094</v>
      </c>
      <c r="K41" s="114">
        <f t="shared" si="36"/>
        <v>334.56586420359633</v>
      </c>
      <c r="L41" s="114">
        <f t="shared" si="36"/>
        <v>333.68532043530837</v>
      </c>
      <c r="M41" s="114">
        <f t="shared" si="36"/>
        <v>334.98831265245519</v>
      </c>
      <c r="N41" s="114">
        <f t="shared" si="36"/>
        <v>333.94350928862713</v>
      </c>
    </row>
    <row r="42" spans="1:14" x14ac:dyDescent="0.2">
      <c r="A42" s="2" t="s">
        <v>49</v>
      </c>
      <c r="B42" s="114">
        <f t="shared" ref="B42:N42" si="38">B5/B24</f>
        <v>378.66198134610539</v>
      </c>
      <c r="C42" s="114">
        <f t="shared" si="38"/>
        <v>378.5898947368421</v>
      </c>
      <c r="D42" s="114">
        <f t="shared" si="38"/>
        <v>378.77773803261442</v>
      </c>
      <c r="E42" s="114">
        <f t="shared" si="38"/>
        <v>378.23608497723819</v>
      </c>
      <c r="F42" s="114">
        <f t="shared" si="38"/>
        <v>378.04873949579832</v>
      </c>
      <c r="G42" s="114">
        <f t="shared" ref="G42" si="39">G5/G24</f>
        <v>378.3452885624344</v>
      </c>
      <c r="H42" s="114">
        <f t="shared" si="38"/>
        <v>378.17131026968127</v>
      </c>
      <c r="I42" s="114">
        <f t="shared" si="38"/>
        <v>378.30673414706757</v>
      </c>
      <c r="J42" s="114">
        <f t="shared" si="38"/>
        <v>378.43592405063293</v>
      </c>
      <c r="K42" s="114">
        <f t="shared" si="38"/>
        <v>378.73626086107583</v>
      </c>
      <c r="L42" s="114">
        <f t="shared" si="38"/>
        <v>378.70980273141123</v>
      </c>
      <c r="M42" s="114">
        <f t="shared" si="38"/>
        <v>378.48234519383959</v>
      </c>
      <c r="N42" s="114">
        <f t="shared" si="38"/>
        <v>378.45107628865986</v>
      </c>
    </row>
    <row r="43" spans="1:14" x14ac:dyDescent="0.2">
      <c r="A43" s="2" t="s">
        <v>35</v>
      </c>
      <c r="B43" s="114">
        <f t="shared" ref="B43:N43" si="40">B6/B25</f>
        <v>375.47470398277716</v>
      </c>
      <c r="C43" s="114">
        <f t="shared" si="40"/>
        <v>375.60997229916893</v>
      </c>
      <c r="D43" s="114">
        <f t="shared" si="40"/>
        <v>376.03298969072165</v>
      </c>
      <c r="E43" s="114">
        <f t="shared" si="40"/>
        <v>375.24021543985634</v>
      </c>
      <c r="F43" s="114">
        <f t="shared" si="40"/>
        <v>376.27272027702963</v>
      </c>
      <c r="G43" s="114">
        <f t="shared" ref="G43" si="41">G6/G25</f>
        <v>374.73518352730531</v>
      </c>
      <c r="H43" s="114">
        <f t="shared" si="40"/>
        <v>374.76814159292036</v>
      </c>
      <c r="I43" s="114">
        <f t="shared" si="40"/>
        <v>375.03094034378159</v>
      </c>
      <c r="J43" s="114">
        <f t="shared" si="40"/>
        <v>375.12816855753641</v>
      </c>
      <c r="K43" s="114">
        <f t="shared" si="40"/>
        <v>376.60648272167157</v>
      </c>
      <c r="L43" s="114">
        <f t="shared" si="40"/>
        <v>375.08487804878047</v>
      </c>
      <c r="M43" s="114">
        <f t="shared" si="40"/>
        <v>375.65637583892618</v>
      </c>
      <c r="N43" s="114">
        <f t="shared" si="40"/>
        <v>375.4952441638186</v>
      </c>
    </row>
    <row r="44" spans="1:14" x14ac:dyDescent="0.2">
      <c r="A44" s="2" t="s">
        <v>1</v>
      </c>
      <c r="B44" s="114">
        <f t="shared" ref="B44:N44" si="42">B7/B26</f>
        <v>375.08946049046324</v>
      </c>
      <c r="C44" s="114">
        <f t="shared" si="42"/>
        <v>374.17190431811127</v>
      </c>
      <c r="D44" s="114">
        <f t="shared" si="42"/>
        <v>374.91092772085295</v>
      </c>
      <c r="E44" s="114">
        <f t="shared" si="42"/>
        <v>374.83767810026387</v>
      </c>
      <c r="F44" s="114">
        <f t="shared" si="42"/>
        <v>373.76860191518466</v>
      </c>
      <c r="G44" s="114">
        <f t="shared" ref="G44" si="43">G7/G26</f>
        <v>374.67003508771933</v>
      </c>
      <c r="H44" s="114">
        <f t="shared" si="42"/>
        <v>374.60415631626779</v>
      </c>
      <c r="I44" s="114">
        <f t="shared" si="42"/>
        <v>374.6929525169582</v>
      </c>
      <c r="J44" s="114">
        <f t="shared" si="42"/>
        <v>374.78721712538226</v>
      </c>
      <c r="K44" s="114">
        <f t="shared" si="42"/>
        <v>373.8866008462623</v>
      </c>
      <c r="L44" s="114">
        <f t="shared" si="42"/>
        <v>373.67022850020771</v>
      </c>
      <c r="M44" s="114">
        <f t="shared" si="42"/>
        <v>374.53686367218285</v>
      </c>
      <c r="N44" s="114">
        <f t="shared" si="42"/>
        <v>374.48694227348682</v>
      </c>
    </row>
    <row r="45" spans="1:14" x14ac:dyDescent="0.2">
      <c r="A45" s="2" t="s">
        <v>20</v>
      </c>
      <c r="B45" s="114">
        <f>B8/B27</f>
        <v>380.43405940594056</v>
      </c>
      <c r="C45" s="114">
        <f t="shared" ref="C45:N45" si="44">C8/C27</f>
        <v>380.27294117647062</v>
      </c>
      <c r="D45" s="114">
        <f t="shared" si="44"/>
        <v>380.19878787878787</v>
      </c>
      <c r="E45" s="114">
        <f t="shared" si="44"/>
        <v>379.52448407643311</v>
      </c>
      <c r="F45" s="114">
        <f t="shared" si="44"/>
        <v>380.98666666666668</v>
      </c>
      <c r="G45" s="114">
        <f t="shared" ref="G45" si="45">G8/G27</f>
        <v>379.37148981779205</v>
      </c>
      <c r="H45" s="114">
        <f t="shared" si="44"/>
        <v>380.55242105263159</v>
      </c>
      <c r="I45" s="114">
        <f t="shared" si="44"/>
        <v>379.87749419953599</v>
      </c>
      <c r="J45" s="114">
        <f t="shared" si="44"/>
        <v>379.62636619718307</v>
      </c>
      <c r="K45" s="114">
        <f t="shared" si="44"/>
        <v>382.97898832684825</v>
      </c>
      <c r="L45" s="114">
        <f t="shared" si="44"/>
        <v>379.8564383561644</v>
      </c>
      <c r="M45" s="114">
        <f t="shared" si="44"/>
        <v>378.56</v>
      </c>
      <c r="N45" s="114">
        <f t="shared" si="44"/>
        <v>380.23447431099009</v>
      </c>
    </row>
    <row r="46" spans="1:14" x14ac:dyDescent="0.2">
      <c r="A46" s="45" t="s">
        <v>10</v>
      </c>
      <c r="B46" s="126">
        <f>B9/B28</f>
        <v>360.38637503278261</v>
      </c>
      <c r="C46" s="127">
        <f>C9/C28</f>
        <v>359.5031971852531</v>
      </c>
      <c r="D46" s="127">
        <f t="shared" ref="D46:N46" si="46">D9/D28</f>
        <v>359.73369824561405</v>
      </c>
      <c r="E46" s="127">
        <f t="shared" si="46"/>
        <v>359.19885087002217</v>
      </c>
      <c r="F46" s="127">
        <f t="shared" si="46"/>
        <v>359.21038180341185</v>
      </c>
      <c r="G46" s="127">
        <f t="shared" ref="G46" si="47">G9/G28</f>
        <v>358.64930668069439</v>
      </c>
      <c r="H46" s="127">
        <f t="shared" si="46"/>
        <v>358.66042852641533</v>
      </c>
      <c r="I46" s="127">
        <f t="shared" si="46"/>
        <v>358.77085612747243</v>
      </c>
      <c r="J46" s="127">
        <f t="shared" si="46"/>
        <v>358.52656759871417</v>
      </c>
      <c r="K46" s="127">
        <f t="shared" si="46"/>
        <v>358.55441134751771</v>
      </c>
      <c r="L46" s="127">
        <f t="shared" si="46"/>
        <v>358.30743364003445</v>
      </c>
      <c r="M46" s="127">
        <f t="shared" si="46"/>
        <v>358.80085766646312</v>
      </c>
      <c r="N46" s="127">
        <f t="shared" si="46"/>
        <v>359.0425603844252</v>
      </c>
    </row>
    <row r="47" spans="1:14" x14ac:dyDescent="0.2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</row>
  </sheetData>
  <pageMargins left="0.5" right="0.5" top="0.5" bottom="0.5" header="0.25" footer="0.25"/>
  <pageSetup scale="90" orientation="landscape" r:id="rId1"/>
  <headerFooter>
    <oddHeader>&amp;CHEARING AID PROCUREMENT DISTRIBUTION NOV 1 2017 THROUGH OCT 31 2018</oddHeader>
    <oddFooter>&amp;C&amp;8&amp;P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showRuler="0" showWhiteSpace="0" view="pageLayout" zoomScale="120" zoomScaleNormal="100" zoomScalePageLayoutView="120" workbookViewId="0">
      <selection sqref="A1:XFD1048576"/>
    </sheetView>
  </sheetViews>
  <sheetFormatPr defaultColWidth="9.109375" defaultRowHeight="9.6" x14ac:dyDescent="0.2"/>
  <cols>
    <col min="1" max="1" width="10.109375" style="130" customWidth="1"/>
    <col min="2" max="2" width="11.6640625" style="130" customWidth="1"/>
    <col min="3" max="3" width="11.44140625" style="130" customWidth="1"/>
    <col min="4" max="4" width="9.88671875" style="130" customWidth="1"/>
    <col min="5" max="10" width="9.109375" style="130"/>
    <col min="11" max="11" width="9.5546875" style="130" bestFit="1" customWidth="1"/>
    <col min="12" max="13" width="9.109375" style="130"/>
    <col min="14" max="14" width="13.88671875" style="130" customWidth="1"/>
    <col min="15" max="16384" width="9.109375" style="130"/>
  </cols>
  <sheetData>
    <row r="1" spans="1:14" x14ac:dyDescent="0.2">
      <c r="A1" s="73" t="s">
        <v>22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9.2" x14ac:dyDescent="0.2">
      <c r="A2" s="131" t="s">
        <v>4</v>
      </c>
      <c r="B2" s="120" t="s">
        <v>36</v>
      </c>
      <c r="C2" s="120" t="s">
        <v>37</v>
      </c>
      <c r="D2" s="120" t="s">
        <v>38</v>
      </c>
      <c r="E2" s="120" t="s">
        <v>39</v>
      </c>
      <c r="F2" s="120" t="s">
        <v>40</v>
      </c>
      <c r="G2" s="120" t="s">
        <v>41</v>
      </c>
      <c r="H2" s="120" t="s">
        <v>42</v>
      </c>
      <c r="I2" s="120" t="s">
        <v>43</v>
      </c>
      <c r="J2" s="120" t="s">
        <v>44</v>
      </c>
      <c r="K2" s="120" t="s">
        <v>45</v>
      </c>
      <c r="L2" s="120" t="s">
        <v>46</v>
      </c>
      <c r="M2" s="120" t="s">
        <v>47</v>
      </c>
      <c r="N2" s="11" t="s">
        <v>48</v>
      </c>
    </row>
    <row r="3" spans="1:14" x14ac:dyDescent="0.2">
      <c r="A3" s="132" t="s">
        <v>8</v>
      </c>
      <c r="B3" s="133">
        <v>289048.40999999997</v>
      </c>
      <c r="C3" s="133">
        <v>249928.81</v>
      </c>
      <c r="D3" s="133">
        <v>276936.40000000002</v>
      </c>
      <c r="E3" s="133">
        <v>263588</v>
      </c>
      <c r="F3" s="133">
        <v>278081.61</v>
      </c>
      <c r="G3" s="133">
        <v>290664.40000000002</v>
      </c>
      <c r="H3" s="133">
        <v>275113.62</v>
      </c>
      <c r="I3" s="133">
        <v>249324.4</v>
      </c>
      <c r="J3" s="133">
        <v>235924</v>
      </c>
      <c r="K3" s="133">
        <v>260740.82</v>
      </c>
      <c r="L3" s="133">
        <v>225604.42</v>
      </c>
      <c r="M3" s="133">
        <v>222940.81</v>
      </c>
      <c r="N3" s="134">
        <f t="shared" ref="N3:N8" si="0">SUM(B3:M3)</f>
        <v>3117895.6999999997</v>
      </c>
    </row>
    <row r="4" spans="1:14" x14ac:dyDescent="0.2">
      <c r="A4" s="132" t="s">
        <v>9</v>
      </c>
      <c r="B4" s="133">
        <v>80832.960000000006</v>
      </c>
      <c r="C4" s="133">
        <v>79842.36</v>
      </c>
      <c r="D4" s="133">
        <v>93413.58</v>
      </c>
      <c r="E4" s="133">
        <v>82318.86</v>
      </c>
      <c r="F4" s="133">
        <v>92125.8</v>
      </c>
      <c r="G4" s="133">
        <v>89550.24</v>
      </c>
      <c r="H4" s="133">
        <v>114711.48</v>
      </c>
      <c r="I4" s="133">
        <v>109164.12</v>
      </c>
      <c r="J4" s="133">
        <v>112829.34</v>
      </c>
      <c r="K4" s="133">
        <v>125509.02</v>
      </c>
      <c r="L4" s="133">
        <v>108371.64</v>
      </c>
      <c r="M4" s="133">
        <v>123428.76</v>
      </c>
      <c r="N4" s="134">
        <f t="shared" si="0"/>
        <v>1212098.1599999999</v>
      </c>
    </row>
    <row r="5" spans="1:14" ht="11.25" customHeight="1" x14ac:dyDescent="0.2">
      <c r="A5" s="17" t="s">
        <v>49</v>
      </c>
      <c r="B5" s="133">
        <v>585709.12</v>
      </c>
      <c r="C5" s="133">
        <v>550212.93999999994</v>
      </c>
      <c r="D5" s="133">
        <v>624155.61</v>
      </c>
      <c r="E5" s="133">
        <v>578310.31999999995</v>
      </c>
      <c r="F5" s="133">
        <v>654751.02</v>
      </c>
      <c r="G5" s="133">
        <v>595756.86</v>
      </c>
      <c r="H5" s="133">
        <v>602906.54</v>
      </c>
      <c r="I5" s="133">
        <v>564263.09</v>
      </c>
      <c r="J5" s="133">
        <v>549416.06999999995</v>
      </c>
      <c r="K5" s="133">
        <v>600559.15</v>
      </c>
      <c r="L5" s="135">
        <v>502170.9</v>
      </c>
      <c r="M5" s="133">
        <v>555264.43999999994</v>
      </c>
      <c r="N5" s="134">
        <f t="shared" si="0"/>
        <v>6963476.0600000005</v>
      </c>
    </row>
    <row r="6" spans="1:14" x14ac:dyDescent="0.2">
      <c r="A6" s="132" t="s">
        <v>35</v>
      </c>
      <c r="B6" s="133">
        <v>75938.52</v>
      </c>
      <c r="C6" s="133">
        <v>74376.7</v>
      </c>
      <c r="D6" s="133">
        <v>90189.95</v>
      </c>
      <c r="E6" s="133">
        <v>82748.399999999994</v>
      </c>
      <c r="F6" s="133">
        <v>84608.7</v>
      </c>
      <c r="G6" s="133">
        <v>87232.73</v>
      </c>
      <c r="H6" s="133">
        <v>50505.54</v>
      </c>
      <c r="I6" s="133">
        <v>38959.480000000003</v>
      </c>
      <c r="J6" s="133">
        <v>32816.33</v>
      </c>
      <c r="K6" s="133">
        <v>35692.21</v>
      </c>
      <c r="L6" s="133">
        <v>21258.7</v>
      </c>
      <c r="M6" s="133">
        <v>20138.64</v>
      </c>
      <c r="N6" s="134">
        <f t="shared" si="0"/>
        <v>694465.89999999979</v>
      </c>
    </row>
    <row r="7" spans="1:14" x14ac:dyDescent="0.2">
      <c r="A7" s="132" t="s">
        <v>1</v>
      </c>
      <c r="B7" s="133">
        <v>164715.65</v>
      </c>
      <c r="C7" s="133">
        <v>142971.14000000001</v>
      </c>
      <c r="D7" s="133">
        <v>158471.74</v>
      </c>
      <c r="E7" s="133">
        <v>154583.79</v>
      </c>
      <c r="F7" s="133">
        <v>179545.12</v>
      </c>
      <c r="G7" s="133">
        <v>184456.75</v>
      </c>
      <c r="H7" s="133">
        <v>188659.71</v>
      </c>
      <c r="I7" s="133">
        <v>178426.74</v>
      </c>
      <c r="J7" s="133">
        <v>172788.76</v>
      </c>
      <c r="K7" s="133">
        <v>191819.06</v>
      </c>
      <c r="L7" s="133">
        <v>158950.85</v>
      </c>
      <c r="M7" s="133">
        <v>167175.01999999999</v>
      </c>
      <c r="N7" s="134">
        <f t="shared" si="0"/>
        <v>2042564.3300000003</v>
      </c>
    </row>
    <row r="8" spans="1:14" x14ac:dyDescent="0.2">
      <c r="A8" s="132" t="s">
        <v>20</v>
      </c>
      <c r="B8" s="133">
        <v>7662.2</v>
      </c>
      <c r="C8" s="133">
        <v>10417.16</v>
      </c>
      <c r="D8" s="133">
        <v>9178.52</v>
      </c>
      <c r="E8" s="133">
        <v>9203</v>
      </c>
      <c r="F8" s="133">
        <v>8708.44</v>
      </c>
      <c r="G8" s="133">
        <v>10189.92</v>
      </c>
      <c r="H8" s="133">
        <v>7764.64</v>
      </c>
      <c r="I8" s="133">
        <v>8745.8799999999992</v>
      </c>
      <c r="J8" s="133">
        <v>8885.24</v>
      </c>
      <c r="K8" s="133">
        <v>5283.72</v>
      </c>
      <c r="L8" s="133">
        <v>5744.96</v>
      </c>
      <c r="M8" s="133">
        <v>5549.96</v>
      </c>
      <c r="N8" s="134">
        <f t="shared" si="0"/>
        <v>97333.640000000029</v>
      </c>
    </row>
    <row r="9" spans="1:14" x14ac:dyDescent="0.2">
      <c r="A9" s="132" t="s">
        <v>16</v>
      </c>
      <c r="B9" s="133">
        <f t="shared" ref="B9:N9" si="1">SUM(B3:B8)</f>
        <v>1203906.8599999999</v>
      </c>
      <c r="C9" s="133">
        <f t="shared" si="1"/>
        <v>1107749.1099999996</v>
      </c>
      <c r="D9" s="133">
        <f t="shared" si="1"/>
        <v>1252345.8</v>
      </c>
      <c r="E9" s="133">
        <f>SUM(E3:E8)</f>
        <v>1170752.3699999999</v>
      </c>
      <c r="F9" s="133">
        <f t="shared" si="1"/>
        <v>1297820.69</v>
      </c>
      <c r="G9" s="133">
        <f t="shared" si="1"/>
        <v>1257850.8999999999</v>
      </c>
      <c r="H9" s="133">
        <f t="shared" si="1"/>
        <v>1239661.53</v>
      </c>
      <c r="I9" s="133">
        <f t="shared" si="1"/>
        <v>1148883.71</v>
      </c>
      <c r="J9" s="133">
        <f t="shared" si="1"/>
        <v>1112659.74</v>
      </c>
      <c r="K9" s="133">
        <f t="shared" si="1"/>
        <v>1219603.98</v>
      </c>
      <c r="L9" s="133">
        <f t="shared" si="1"/>
        <v>1022101.4699999999</v>
      </c>
      <c r="M9" s="133">
        <f t="shared" si="1"/>
        <v>1094497.6299999999</v>
      </c>
      <c r="N9" s="134">
        <f t="shared" si="1"/>
        <v>14127833.790000001</v>
      </c>
    </row>
    <row r="10" spans="1:14" ht="1.5" customHeight="1" x14ac:dyDescent="0.2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19.2" x14ac:dyDescent="0.2">
      <c r="A11" s="131" t="s">
        <v>27</v>
      </c>
      <c r="B11" s="120" t="s">
        <v>36</v>
      </c>
      <c r="C11" s="120" t="s">
        <v>37</v>
      </c>
      <c r="D11" s="120" t="s">
        <v>38</v>
      </c>
      <c r="E11" s="120" t="s">
        <v>39</v>
      </c>
      <c r="F11" s="120" t="s">
        <v>40</v>
      </c>
      <c r="G11" s="120" t="s">
        <v>41</v>
      </c>
      <c r="H11" s="120" t="s">
        <v>42</v>
      </c>
      <c r="I11" s="120" t="s">
        <v>43</v>
      </c>
      <c r="J11" s="120" t="s">
        <v>44</v>
      </c>
      <c r="K11" s="120" t="s">
        <v>45</v>
      </c>
      <c r="L11" s="120" t="s">
        <v>46</v>
      </c>
      <c r="M11" s="120" t="s">
        <v>47</v>
      </c>
      <c r="N11" s="11" t="s">
        <v>48</v>
      </c>
    </row>
    <row r="12" spans="1:14" x14ac:dyDescent="0.2">
      <c r="A12" s="132" t="s">
        <v>8</v>
      </c>
      <c r="B12" s="136">
        <v>1787</v>
      </c>
      <c r="C12" s="136">
        <v>1549</v>
      </c>
      <c r="D12" s="136">
        <v>1709</v>
      </c>
      <c r="E12" s="136">
        <v>1634</v>
      </c>
      <c r="F12" s="136">
        <v>1724</v>
      </c>
      <c r="G12" s="136">
        <v>1803</v>
      </c>
      <c r="H12" s="136">
        <v>1692</v>
      </c>
      <c r="I12" s="136">
        <v>1539</v>
      </c>
      <c r="J12" s="136">
        <v>1468</v>
      </c>
      <c r="K12" s="136">
        <v>1615</v>
      </c>
      <c r="L12" s="136">
        <v>1390</v>
      </c>
      <c r="M12" s="136">
        <v>1380</v>
      </c>
      <c r="N12" s="137">
        <f t="shared" ref="N12:N17" si="2">SUM(B12:M12)</f>
        <v>19290</v>
      </c>
    </row>
    <row r="13" spans="1:14" x14ac:dyDescent="0.2">
      <c r="A13" s="132" t="s">
        <v>9</v>
      </c>
      <c r="B13" s="136">
        <v>808</v>
      </c>
      <c r="C13" s="136">
        <v>799</v>
      </c>
      <c r="D13" s="136">
        <v>938</v>
      </c>
      <c r="E13" s="136">
        <v>819</v>
      </c>
      <c r="F13" s="136">
        <v>912</v>
      </c>
      <c r="G13" s="136">
        <v>897</v>
      </c>
      <c r="H13" s="136">
        <v>1146</v>
      </c>
      <c r="I13" s="136">
        <v>1095</v>
      </c>
      <c r="J13" s="136">
        <v>1134</v>
      </c>
      <c r="K13" s="136">
        <v>1252</v>
      </c>
      <c r="L13" s="136">
        <v>1087</v>
      </c>
      <c r="M13" s="136">
        <v>1230</v>
      </c>
      <c r="N13" s="137">
        <f t="shared" si="2"/>
        <v>12117</v>
      </c>
    </row>
    <row r="14" spans="1:14" ht="12.75" customHeight="1" x14ac:dyDescent="0.2">
      <c r="A14" s="17" t="s">
        <v>49</v>
      </c>
      <c r="B14" s="136">
        <v>2921</v>
      </c>
      <c r="C14" s="136">
        <v>2747</v>
      </c>
      <c r="D14" s="136">
        <v>3115</v>
      </c>
      <c r="E14" s="136">
        <v>2886</v>
      </c>
      <c r="F14" s="136">
        <v>3267</v>
      </c>
      <c r="G14" s="136">
        <v>2975</v>
      </c>
      <c r="H14" s="136">
        <v>3006</v>
      </c>
      <c r="I14" s="136">
        <v>2816</v>
      </c>
      <c r="J14" s="136">
        <v>2744</v>
      </c>
      <c r="K14" s="136">
        <v>2989</v>
      </c>
      <c r="L14" s="130">
        <v>2503</v>
      </c>
      <c r="M14" s="136">
        <v>2770</v>
      </c>
      <c r="N14" s="137">
        <f t="shared" si="2"/>
        <v>34739</v>
      </c>
    </row>
    <row r="15" spans="1:14" x14ac:dyDescent="0.2">
      <c r="A15" s="132" t="s">
        <v>35</v>
      </c>
      <c r="B15" s="136">
        <v>314</v>
      </c>
      <c r="C15" s="136">
        <v>302</v>
      </c>
      <c r="D15" s="136">
        <v>367</v>
      </c>
      <c r="E15" s="136">
        <v>336</v>
      </c>
      <c r="F15" s="136">
        <v>350</v>
      </c>
      <c r="G15" s="136">
        <v>355</v>
      </c>
      <c r="H15" s="136">
        <v>207</v>
      </c>
      <c r="I15" s="136">
        <v>163</v>
      </c>
      <c r="J15" s="136">
        <v>138</v>
      </c>
      <c r="K15" s="136">
        <v>148</v>
      </c>
      <c r="L15" s="136">
        <v>91</v>
      </c>
      <c r="M15" s="136">
        <v>83</v>
      </c>
      <c r="N15" s="137">
        <f t="shared" si="2"/>
        <v>2854</v>
      </c>
    </row>
    <row r="16" spans="1:14" x14ac:dyDescent="0.2">
      <c r="A16" s="132" t="s">
        <v>1</v>
      </c>
      <c r="B16" s="136">
        <v>658</v>
      </c>
      <c r="C16" s="136">
        <v>572</v>
      </c>
      <c r="D16" s="136">
        <v>636</v>
      </c>
      <c r="E16" s="136">
        <v>600</v>
      </c>
      <c r="F16" s="136">
        <v>737</v>
      </c>
      <c r="G16" s="136">
        <v>728</v>
      </c>
      <c r="H16" s="136">
        <v>749</v>
      </c>
      <c r="I16" s="136">
        <v>741</v>
      </c>
      <c r="J16" s="136">
        <v>729</v>
      </c>
      <c r="K16" s="136">
        <v>778</v>
      </c>
      <c r="L16" s="136">
        <v>664</v>
      </c>
      <c r="M16" s="136">
        <v>704</v>
      </c>
      <c r="N16" s="137">
        <f t="shared" si="2"/>
        <v>8296</v>
      </c>
    </row>
    <row r="17" spans="1:14" x14ac:dyDescent="0.2">
      <c r="A17" s="132" t="s">
        <v>20</v>
      </c>
      <c r="B17" s="136">
        <v>91</v>
      </c>
      <c r="C17" s="136">
        <v>120</v>
      </c>
      <c r="D17" s="136">
        <v>106</v>
      </c>
      <c r="E17" s="136">
        <v>108</v>
      </c>
      <c r="F17" s="136">
        <v>102</v>
      </c>
      <c r="G17" s="136">
        <v>119</v>
      </c>
      <c r="H17" s="136">
        <v>89</v>
      </c>
      <c r="I17" s="136">
        <v>102</v>
      </c>
      <c r="J17" s="136">
        <v>104</v>
      </c>
      <c r="K17" s="136">
        <v>60</v>
      </c>
      <c r="L17" s="136">
        <v>66</v>
      </c>
      <c r="M17" s="136">
        <v>65</v>
      </c>
      <c r="N17" s="137">
        <f t="shared" si="2"/>
        <v>1132</v>
      </c>
    </row>
    <row r="18" spans="1:14" x14ac:dyDescent="0.2">
      <c r="A18" s="132" t="s">
        <v>16</v>
      </c>
      <c r="B18" s="136">
        <f t="shared" ref="B18:N18" si="3">SUM(B12:B17)</f>
        <v>6579</v>
      </c>
      <c r="C18" s="136">
        <f t="shared" si="3"/>
        <v>6089</v>
      </c>
      <c r="D18" s="136">
        <f t="shared" si="3"/>
        <v>6871</v>
      </c>
      <c r="E18" s="136">
        <f t="shared" si="3"/>
        <v>6383</v>
      </c>
      <c r="F18" s="136">
        <f t="shared" si="3"/>
        <v>7092</v>
      </c>
      <c r="G18" s="136">
        <f t="shared" si="3"/>
        <v>6877</v>
      </c>
      <c r="H18" s="136">
        <f t="shared" si="3"/>
        <v>6889</v>
      </c>
      <c r="I18" s="136">
        <f t="shared" si="3"/>
        <v>6456</v>
      </c>
      <c r="J18" s="136">
        <f t="shared" si="3"/>
        <v>6317</v>
      </c>
      <c r="K18" s="136">
        <f t="shared" si="3"/>
        <v>6842</v>
      </c>
      <c r="L18" s="136">
        <f t="shared" si="3"/>
        <v>5801</v>
      </c>
      <c r="M18" s="136">
        <f t="shared" si="3"/>
        <v>6232</v>
      </c>
      <c r="N18" s="137">
        <f t="shared" si="3"/>
        <v>78428</v>
      </c>
    </row>
    <row r="19" spans="1:14" x14ac:dyDescent="0.2">
      <c r="A19" s="73" t="s">
        <v>23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</row>
    <row r="20" spans="1:14" ht="19.2" x14ac:dyDescent="0.2">
      <c r="A20" s="131" t="s">
        <v>4</v>
      </c>
      <c r="B20" s="120" t="s">
        <v>36</v>
      </c>
      <c r="C20" s="120" t="s">
        <v>37</v>
      </c>
      <c r="D20" s="120" t="s">
        <v>38</v>
      </c>
      <c r="E20" s="120" t="s">
        <v>39</v>
      </c>
      <c r="F20" s="120" t="s">
        <v>40</v>
      </c>
      <c r="G20" s="120" t="s">
        <v>41</v>
      </c>
      <c r="H20" s="120" t="s">
        <v>42</v>
      </c>
      <c r="I20" s="120" t="s">
        <v>43</v>
      </c>
      <c r="J20" s="120" t="s">
        <v>44</v>
      </c>
      <c r="K20" s="120" t="s">
        <v>45</v>
      </c>
      <c r="L20" s="120" t="s">
        <v>46</v>
      </c>
      <c r="M20" s="120" t="s">
        <v>47</v>
      </c>
      <c r="N20" s="11" t="s">
        <v>48</v>
      </c>
    </row>
    <row r="21" spans="1:14" x14ac:dyDescent="0.2">
      <c r="A21" s="132" t="s">
        <v>8</v>
      </c>
      <c r="B21" s="138">
        <v>0</v>
      </c>
      <c r="C21" s="138">
        <v>0</v>
      </c>
      <c r="D21" s="138">
        <v>0</v>
      </c>
      <c r="E21" s="138">
        <v>0</v>
      </c>
      <c r="F21" s="138">
        <v>0</v>
      </c>
      <c r="G21" s="138">
        <v>0</v>
      </c>
      <c r="H21" s="138">
        <v>0</v>
      </c>
      <c r="I21" s="138">
        <v>0</v>
      </c>
      <c r="J21" s="138">
        <v>0</v>
      </c>
      <c r="K21" s="138">
        <v>0</v>
      </c>
      <c r="L21" s="138">
        <v>0</v>
      </c>
      <c r="M21" s="138">
        <v>0</v>
      </c>
      <c r="N21" s="139">
        <f t="shared" ref="N21:N26" si="4">SUM(B21:M21)</f>
        <v>0</v>
      </c>
    </row>
    <row r="22" spans="1:14" x14ac:dyDescent="0.2">
      <c r="A22" s="132" t="s">
        <v>9</v>
      </c>
      <c r="B22" s="133">
        <v>520</v>
      </c>
      <c r="C22" s="133">
        <v>260</v>
      </c>
      <c r="D22" s="133">
        <v>0</v>
      </c>
      <c r="E22" s="133">
        <v>520</v>
      </c>
      <c r="F22" s="133">
        <v>0</v>
      </c>
      <c r="G22" s="133">
        <v>520</v>
      </c>
      <c r="H22" s="133">
        <v>260</v>
      </c>
      <c r="I22" s="133">
        <v>260</v>
      </c>
      <c r="J22" s="133">
        <v>780</v>
      </c>
      <c r="K22" s="133">
        <v>0</v>
      </c>
      <c r="L22" s="133">
        <v>0</v>
      </c>
      <c r="M22" s="133">
        <v>0</v>
      </c>
      <c r="N22" s="134">
        <f>SUM(B22:M22)</f>
        <v>3120</v>
      </c>
    </row>
    <row r="23" spans="1:14" ht="10.5" customHeight="1" x14ac:dyDescent="0.2">
      <c r="A23" s="17" t="s">
        <v>49</v>
      </c>
      <c r="B23" s="133">
        <v>65590.16</v>
      </c>
      <c r="C23" s="133">
        <v>51192.32</v>
      </c>
      <c r="D23" s="133">
        <v>61390.79</v>
      </c>
      <c r="E23" s="133">
        <v>52392.14</v>
      </c>
      <c r="F23" s="133">
        <v>69589.56</v>
      </c>
      <c r="G23" s="133">
        <v>67589.86</v>
      </c>
      <c r="H23" s="133">
        <v>65590.16</v>
      </c>
      <c r="I23" s="133">
        <v>64990.25</v>
      </c>
      <c r="J23" s="133">
        <v>65390.19</v>
      </c>
      <c r="K23" s="133">
        <v>70989.350000000006</v>
      </c>
      <c r="L23" s="133">
        <v>70189.47</v>
      </c>
      <c r="M23" s="133">
        <v>61590.76</v>
      </c>
      <c r="N23" s="134">
        <f t="shared" si="4"/>
        <v>766485.00999999989</v>
      </c>
    </row>
    <row r="24" spans="1:14" x14ac:dyDescent="0.2">
      <c r="A24" s="132" t="s">
        <v>35</v>
      </c>
      <c r="B24" s="133">
        <v>0</v>
      </c>
      <c r="C24" s="133">
        <v>0</v>
      </c>
      <c r="D24" s="133">
        <v>0</v>
      </c>
      <c r="E24" s="133">
        <v>0</v>
      </c>
      <c r="F24" s="133">
        <v>0</v>
      </c>
      <c r="G24" s="133">
        <v>0</v>
      </c>
      <c r="H24" s="133">
        <v>0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4">
        <f t="shared" si="4"/>
        <v>0</v>
      </c>
    </row>
    <row r="25" spans="1:14" x14ac:dyDescent="0.2">
      <c r="A25" s="132" t="s">
        <v>1</v>
      </c>
      <c r="B25" s="138">
        <v>0</v>
      </c>
      <c r="C25" s="138">
        <v>0</v>
      </c>
      <c r="D25" s="138">
        <v>0</v>
      </c>
      <c r="E25" s="138">
        <v>0</v>
      </c>
      <c r="F25" s="138">
        <v>0</v>
      </c>
      <c r="G25" s="138">
        <v>0</v>
      </c>
      <c r="H25" s="138">
        <v>0</v>
      </c>
      <c r="I25" s="138">
        <v>0</v>
      </c>
      <c r="J25" s="138">
        <v>0</v>
      </c>
      <c r="K25" s="138">
        <v>0</v>
      </c>
      <c r="L25" s="138">
        <v>0</v>
      </c>
      <c r="M25" s="138">
        <v>0</v>
      </c>
      <c r="N25" s="139">
        <f t="shared" si="4"/>
        <v>0</v>
      </c>
    </row>
    <row r="26" spans="1:14" x14ac:dyDescent="0.2">
      <c r="A26" s="132" t="s">
        <v>20</v>
      </c>
      <c r="B26" s="138">
        <v>0</v>
      </c>
      <c r="C26" s="138">
        <v>0</v>
      </c>
      <c r="D26" s="138">
        <v>0</v>
      </c>
      <c r="E26" s="138">
        <v>0</v>
      </c>
      <c r="F26" s="138">
        <v>0</v>
      </c>
      <c r="G26" s="138">
        <v>0</v>
      </c>
      <c r="H26" s="138">
        <v>0</v>
      </c>
      <c r="I26" s="138">
        <v>0</v>
      </c>
      <c r="J26" s="138">
        <v>0</v>
      </c>
      <c r="K26" s="138">
        <v>0</v>
      </c>
      <c r="L26" s="138">
        <v>0</v>
      </c>
      <c r="M26" s="138">
        <v>0</v>
      </c>
      <c r="N26" s="139">
        <f t="shared" si="4"/>
        <v>0</v>
      </c>
    </row>
    <row r="27" spans="1:14" ht="13.5" customHeight="1" x14ac:dyDescent="0.2">
      <c r="A27" s="132" t="s">
        <v>16</v>
      </c>
      <c r="B27" s="133">
        <f t="shared" ref="B27:N27" si="5">SUM(B21:B26)</f>
        <v>66110.16</v>
      </c>
      <c r="C27" s="133">
        <f t="shared" si="5"/>
        <v>51452.32</v>
      </c>
      <c r="D27" s="133">
        <f t="shared" si="5"/>
        <v>61390.79</v>
      </c>
      <c r="E27" s="133">
        <f t="shared" si="5"/>
        <v>52912.14</v>
      </c>
      <c r="F27" s="133">
        <f t="shared" si="5"/>
        <v>69589.56</v>
      </c>
      <c r="G27" s="133">
        <f t="shared" si="5"/>
        <v>68109.86</v>
      </c>
      <c r="H27" s="133">
        <f t="shared" si="5"/>
        <v>65850.16</v>
      </c>
      <c r="I27" s="133">
        <f t="shared" si="5"/>
        <v>65250.25</v>
      </c>
      <c r="J27" s="133">
        <f t="shared" si="5"/>
        <v>66170.19</v>
      </c>
      <c r="K27" s="133">
        <f t="shared" si="5"/>
        <v>70989.350000000006</v>
      </c>
      <c r="L27" s="133">
        <f t="shared" si="5"/>
        <v>70189.47</v>
      </c>
      <c r="M27" s="133">
        <f t="shared" si="5"/>
        <v>61590.76</v>
      </c>
      <c r="N27" s="134">
        <f t="shared" si="5"/>
        <v>769605.00999999989</v>
      </c>
    </row>
    <row r="28" spans="1:14" ht="1.5" customHeight="1" x14ac:dyDescent="0.2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</row>
    <row r="29" spans="1:14" ht="19.2" x14ac:dyDescent="0.2">
      <c r="A29" s="131" t="s">
        <v>27</v>
      </c>
      <c r="B29" s="120" t="s">
        <v>36</v>
      </c>
      <c r="C29" s="120" t="s">
        <v>37</v>
      </c>
      <c r="D29" s="120" t="s">
        <v>38</v>
      </c>
      <c r="E29" s="120" t="s">
        <v>39</v>
      </c>
      <c r="F29" s="120" t="s">
        <v>40</v>
      </c>
      <c r="G29" s="120" t="s">
        <v>41</v>
      </c>
      <c r="H29" s="120" t="s">
        <v>42</v>
      </c>
      <c r="I29" s="120" t="s">
        <v>43</v>
      </c>
      <c r="J29" s="120" t="s">
        <v>44</v>
      </c>
      <c r="K29" s="120" t="s">
        <v>45</v>
      </c>
      <c r="L29" s="120" t="s">
        <v>46</v>
      </c>
      <c r="M29" s="120" t="s">
        <v>47</v>
      </c>
      <c r="N29" s="11" t="s">
        <v>48</v>
      </c>
    </row>
    <row r="30" spans="1:14" x14ac:dyDescent="0.2">
      <c r="A30" s="132" t="s">
        <v>8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3">
        <f t="shared" ref="N30:N35" si="6">SUM(B30:M30)</f>
        <v>0</v>
      </c>
    </row>
    <row r="31" spans="1:14" x14ac:dyDescent="0.2">
      <c r="A31" s="132" t="s">
        <v>9</v>
      </c>
      <c r="B31" s="136">
        <v>2</v>
      </c>
      <c r="C31" s="136">
        <v>1</v>
      </c>
      <c r="D31" s="136">
        <v>0</v>
      </c>
      <c r="E31" s="136">
        <v>2</v>
      </c>
      <c r="F31" s="136">
        <v>0</v>
      </c>
      <c r="G31" s="136">
        <v>2</v>
      </c>
      <c r="H31" s="136">
        <v>1</v>
      </c>
      <c r="I31" s="136">
        <v>1</v>
      </c>
      <c r="J31" s="136">
        <v>3</v>
      </c>
      <c r="K31" s="136">
        <v>0</v>
      </c>
      <c r="L31" s="136">
        <v>0</v>
      </c>
      <c r="M31" s="136">
        <v>0</v>
      </c>
      <c r="N31" s="137">
        <f t="shared" si="6"/>
        <v>12</v>
      </c>
    </row>
    <row r="32" spans="1:14" ht="9.75" customHeight="1" x14ac:dyDescent="0.2">
      <c r="A32" s="17" t="s">
        <v>49</v>
      </c>
      <c r="B32" s="136">
        <v>324</v>
      </c>
      <c r="C32" s="136">
        <v>256</v>
      </c>
      <c r="D32" s="136">
        <v>307</v>
      </c>
      <c r="E32" s="136">
        <v>261</v>
      </c>
      <c r="F32" s="136">
        <v>346</v>
      </c>
      <c r="G32" s="136">
        <v>336</v>
      </c>
      <c r="H32" s="136">
        <v>328</v>
      </c>
      <c r="I32" s="136">
        <v>323</v>
      </c>
      <c r="J32" s="136">
        <v>324</v>
      </c>
      <c r="K32" s="136">
        <v>353</v>
      </c>
      <c r="L32" s="136">
        <v>349</v>
      </c>
      <c r="M32" s="136">
        <v>306</v>
      </c>
      <c r="N32" s="137">
        <f t="shared" si="6"/>
        <v>3813</v>
      </c>
    </row>
    <row r="33" spans="1:14" x14ac:dyDescent="0.2">
      <c r="A33" s="132" t="s">
        <v>35</v>
      </c>
      <c r="B33" s="136">
        <v>0</v>
      </c>
      <c r="C33" s="14">
        <v>0</v>
      </c>
      <c r="D33" s="136">
        <v>0</v>
      </c>
      <c r="E33" s="136">
        <v>0</v>
      </c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v>0</v>
      </c>
      <c r="L33" s="136">
        <v>0</v>
      </c>
      <c r="M33" s="136">
        <v>0</v>
      </c>
      <c r="N33" s="137">
        <f t="shared" si="6"/>
        <v>0</v>
      </c>
    </row>
    <row r="34" spans="1:14" x14ac:dyDescent="0.2">
      <c r="A34" s="132" t="s">
        <v>1</v>
      </c>
      <c r="B34" s="140">
        <v>0</v>
      </c>
      <c r="C34" s="140">
        <v>0</v>
      </c>
      <c r="D34" s="140">
        <v>0</v>
      </c>
      <c r="E34" s="140">
        <v>0</v>
      </c>
      <c r="F34" s="140">
        <v>0</v>
      </c>
      <c r="G34" s="140">
        <v>0</v>
      </c>
      <c r="H34" s="140">
        <v>0</v>
      </c>
      <c r="I34" s="140">
        <v>0</v>
      </c>
      <c r="J34" s="140">
        <v>0</v>
      </c>
      <c r="K34" s="140">
        <v>0</v>
      </c>
      <c r="L34" s="140">
        <v>0</v>
      </c>
      <c r="M34" s="140">
        <v>0</v>
      </c>
      <c r="N34" s="141">
        <f t="shared" si="6"/>
        <v>0</v>
      </c>
    </row>
    <row r="35" spans="1:14" x14ac:dyDescent="0.2">
      <c r="A35" s="132" t="s">
        <v>20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v>0</v>
      </c>
      <c r="L35" s="136">
        <v>0</v>
      </c>
      <c r="M35" s="136">
        <v>0</v>
      </c>
      <c r="N35" s="137">
        <f t="shared" si="6"/>
        <v>0</v>
      </c>
    </row>
    <row r="36" spans="1:14" x14ac:dyDescent="0.2">
      <c r="A36" s="132" t="s">
        <v>16</v>
      </c>
      <c r="B36" s="136">
        <f t="shared" ref="B36:N36" si="7">SUM(B30:B35)</f>
        <v>326</v>
      </c>
      <c r="C36" s="136">
        <f t="shared" si="7"/>
        <v>257</v>
      </c>
      <c r="D36" s="136">
        <f t="shared" si="7"/>
        <v>307</v>
      </c>
      <c r="E36" s="136">
        <f t="shared" si="7"/>
        <v>263</v>
      </c>
      <c r="F36" s="136">
        <f t="shared" si="7"/>
        <v>346</v>
      </c>
      <c r="G36" s="136">
        <f t="shared" si="7"/>
        <v>338</v>
      </c>
      <c r="H36" s="136">
        <f t="shared" si="7"/>
        <v>329</v>
      </c>
      <c r="I36" s="136">
        <f t="shared" si="7"/>
        <v>324</v>
      </c>
      <c r="J36" s="136">
        <f t="shared" si="7"/>
        <v>327</v>
      </c>
      <c r="K36" s="136">
        <f t="shared" si="7"/>
        <v>353</v>
      </c>
      <c r="L36" s="136">
        <f t="shared" si="7"/>
        <v>349</v>
      </c>
      <c r="M36" s="136">
        <f t="shared" si="7"/>
        <v>306</v>
      </c>
      <c r="N36" s="137">
        <f t="shared" si="7"/>
        <v>3825</v>
      </c>
    </row>
    <row r="37" spans="1:14" x14ac:dyDescent="0.2">
      <c r="A37" s="75" t="s">
        <v>21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</row>
    <row r="38" spans="1:14" ht="19.2" x14ac:dyDescent="0.2">
      <c r="A38" s="131" t="s">
        <v>4</v>
      </c>
      <c r="B38" s="120" t="s">
        <v>36</v>
      </c>
      <c r="C38" s="120" t="s">
        <v>37</v>
      </c>
      <c r="D38" s="120" t="s">
        <v>38</v>
      </c>
      <c r="E38" s="120" t="s">
        <v>39</v>
      </c>
      <c r="F38" s="120" t="s">
        <v>40</v>
      </c>
      <c r="G38" s="120" t="s">
        <v>41</v>
      </c>
      <c r="H38" s="120" t="s">
        <v>42</v>
      </c>
      <c r="I38" s="120" t="s">
        <v>43</v>
      </c>
      <c r="J38" s="120" t="s">
        <v>44</v>
      </c>
      <c r="K38" s="120" t="s">
        <v>45</v>
      </c>
      <c r="L38" s="120" t="s">
        <v>46</v>
      </c>
      <c r="M38" s="120" t="s">
        <v>47</v>
      </c>
      <c r="N38" s="11" t="s">
        <v>48</v>
      </c>
    </row>
    <row r="39" spans="1:14" x14ac:dyDescent="0.2">
      <c r="A39" s="132" t="s">
        <v>8</v>
      </c>
      <c r="B39" s="142">
        <v>163727.20000000001</v>
      </c>
      <c r="C39" s="142">
        <v>153722.4</v>
      </c>
      <c r="D39" s="142">
        <v>166025.60000000001</v>
      </c>
      <c r="E39" s="142">
        <v>161564</v>
      </c>
      <c r="F39" s="142">
        <v>171974.39999999999</v>
      </c>
      <c r="G39" s="142">
        <v>169135.2</v>
      </c>
      <c r="H39" s="142">
        <v>160212</v>
      </c>
      <c r="I39" s="142">
        <v>154263.20000000001</v>
      </c>
      <c r="J39" s="142">
        <v>149531.20000000001</v>
      </c>
      <c r="K39" s="142">
        <v>156156</v>
      </c>
      <c r="L39" s="142">
        <v>136011.20000000001</v>
      </c>
      <c r="M39" s="142">
        <v>137633.60000000001</v>
      </c>
      <c r="N39" s="143">
        <f t="shared" ref="N39:N44" si="8">SUM(B39:M39)</f>
        <v>1879956</v>
      </c>
    </row>
    <row r="40" spans="1:14" x14ac:dyDescent="0.2">
      <c r="A40" s="132" t="s">
        <v>9</v>
      </c>
      <c r="B40" s="142">
        <v>34117.199999999997</v>
      </c>
      <c r="C40" s="142">
        <v>31350.799999999999</v>
      </c>
      <c r="D40" s="142">
        <v>35578.400000000001</v>
      </c>
      <c r="E40" s="142">
        <v>30435.599999999999</v>
      </c>
      <c r="F40" s="142">
        <v>34434.400000000001</v>
      </c>
      <c r="G40" s="142">
        <v>29062.799999999999</v>
      </c>
      <c r="H40" s="142">
        <v>312946.40000000002</v>
      </c>
      <c r="I40" s="142">
        <v>221306.8</v>
      </c>
      <c r="J40" s="142">
        <v>219143.6</v>
      </c>
      <c r="K40" s="142">
        <v>263234.40000000002</v>
      </c>
      <c r="L40" s="142">
        <v>214728.8</v>
      </c>
      <c r="M40" s="142">
        <v>250364.4</v>
      </c>
      <c r="N40" s="143">
        <f t="shared" si="8"/>
        <v>1676703.5999999999</v>
      </c>
    </row>
    <row r="41" spans="1:14" ht="9.75" customHeight="1" x14ac:dyDescent="0.2">
      <c r="A41" s="17" t="s">
        <v>49</v>
      </c>
      <c r="B41" s="142">
        <v>378825.7</v>
      </c>
      <c r="C41" s="136">
        <v>339148.79999999999</v>
      </c>
      <c r="D41" s="142">
        <v>382869.46</v>
      </c>
      <c r="E41" s="142">
        <v>342376.69</v>
      </c>
      <c r="F41" s="142">
        <v>395738.62</v>
      </c>
      <c r="G41" s="142">
        <v>372385.34</v>
      </c>
      <c r="H41" s="142">
        <v>363711.63</v>
      </c>
      <c r="I41" s="142">
        <v>346005.96</v>
      </c>
      <c r="J41" s="142">
        <v>343482.54</v>
      </c>
      <c r="K41" s="142">
        <v>372691.81</v>
      </c>
      <c r="L41" s="142">
        <v>317608.84000000003</v>
      </c>
      <c r="M41" s="142">
        <v>337294.52</v>
      </c>
      <c r="N41" s="143">
        <f t="shared" si="8"/>
        <v>4292139.91</v>
      </c>
    </row>
    <row r="42" spans="1:14" x14ac:dyDescent="0.2">
      <c r="A42" s="132" t="s">
        <v>35</v>
      </c>
      <c r="B42" s="142">
        <v>1811.52</v>
      </c>
      <c r="C42" s="142">
        <v>1245.42</v>
      </c>
      <c r="D42" s="142">
        <v>3283.38</v>
      </c>
      <c r="E42" s="142">
        <v>2037.96</v>
      </c>
      <c r="F42" s="142">
        <v>1698.3</v>
      </c>
      <c r="G42" s="142">
        <v>1811.52</v>
      </c>
      <c r="H42" s="142">
        <v>92225.8</v>
      </c>
      <c r="I42" s="142">
        <v>92874.62</v>
      </c>
      <c r="J42" s="142">
        <v>96377.76</v>
      </c>
      <c r="K42" s="142">
        <v>121328.12</v>
      </c>
      <c r="L42" s="142">
        <v>105799.12</v>
      </c>
      <c r="M42" s="142">
        <v>129595.36</v>
      </c>
      <c r="N42" s="143">
        <f t="shared" si="8"/>
        <v>650088.88</v>
      </c>
    </row>
    <row r="43" spans="1:14" x14ac:dyDescent="0.2">
      <c r="A43" s="132" t="s">
        <v>1</v>
      </c>
      <c r="B43" s="142">
        <v>189904</v>
      </c>
      <c r="C43" s="142">
        <v>179660</v>
      </c>
      <c r="D43" s="142">
        <v>197054</v>
      </c>
      <c r="E43" s="142">
        <v>174668</v>
      </c>
      <c r="F43" s="142">
        <v>194922</v>
      </c>
      <c r="G43" s="142">
        <v>200122</v>
      </c>
      <c r="H43" s="142">
        <v>216476</v>
      </c>
      <c r="I43" s="142">
        <v>201656</v>
      </c>
      <c r="J43" s="142">
        <v>177970</v>
      </c>
      <c r="K43" s="142">
        <v>216736</v>
      </c>
      <c r="L43" s="142">
        <v>179088</v>
      </c>
      <c r="M43" s="142">
        <v>211692</v>
      </c>
      <c r="N43" s="143">
        <f t="shared" si="8"/>
        <v>2339948</v>
      </c>
    </row>
    <row r="44" spans="1:14" x14ac:dyDescent="0.2">
      <c r="A44" s="132" t="s">
        <v>20</v>
      </c>
      <c r="B44" s="142">
        <v>11394.76</v>
      </c>
      <c r="C44" s="142">
        <v>11977.68</v>
      </c>
      <c r="D44" s="142">
        <v>11221.6</v>
      </c>
      <c r="E44" s="142">
        <v>9277.32</v>
      </c>
      <c r="F44" s="142">
        <v>13009.36</v>
      </c>
      <c r="G44" s="142">
        <v>13651.56</v>
      </c>
      <c r="H44" s="142">
        <v>9120.7999999999993</v>
      </c>
      <c r="I44" s="142">
        <v>13378.04</v>
      </c>
      <c r="J44" s="142">
        <v>13307.32</v>
      </c>
      <c r="K44" s="142">
        <v>10350.6</v>
      </c>
      <c r="L44" s="142">
        <v>7283.64</v>
      </c>
      <c r="M44" s="142">
        <v>6181.24</v>
      </c>
      <c r="N44" s="143">
        <f t="shared" si="8"/>
        <v>130153.92000000001</v>
      </c>
    </row>
    <row r="45" spans="1:14" x14ac:dyDescent="0.2">
      <c r="A45" s="132" t="s">
        <v>16</v>
      </c>
      <c r="B45" s="142">
        <f>SUM(B39:B44)</f>
        <v>779780.38000000012</v>
      </c>
      <c r="C45" s="142">
        <f>SUM(C39:C44)</f>
        <v>717105.10000000009</v>
      </c>
      <c r="D45" s="142">
        <f t="shared" ref="D45:L45" si="9">SUM(D39:D44)</f>
        <v>796032.44</v>
      </c>
      <c r="E45" s="142">
        <f t="shared" si="9"/>
        <v>720359.57</v>
      </c>
      <c r="F45" s="142">
        <f t="shared" si="9"/>
        <v>811777.08</v>
      </c>
      <c r="G45" s="142">
        <f t="shared" si="9"/>
        <v>786168.42000000016</v>
      </c>
      <c r="H45" s="142">
        <f t="shared" si="9"/>
        <v>1154692.6300000001</v>
      </c>
      <c r="I45" s="142">
        <f t="shared" si="9"/>
        <v>1029484.62</v>
      </c>
      <c r="J45" s="142">
        <f t="shared" si="9"/>
        <v>999812.42</v>
      </c>
      <c r="K45" s="142">
        <f t="shared" si="9"/>
        <v>1140496.9300000002</v>
      </c>
      <c r="L45" s="142">
        <f t="shared" si="9"/>
        <v>960519.60000000009</v>
      </c>
      <c r="M45" s="142">
        <f>SUM(B45:L45)</f>
        <v>9896229.1899999995</v>
      </c>
      <c r="N45" s="143">
        <f t="shared" ref="N45" si="10">SUM(N39:N44)</f>
        <v>10968990.310000001</v>
      </c>
    </row>
    <row r="46" spans="1:14" ht="1.5" customHeight="1" x14ac:dyDescent="0.2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14" ht="19.2" x14ac:dyDescent="0.2">
      <c r="A47" s="132" t="s">
        <v>27</v>
      </c>
      <c r="B47" s="120" t="s">
        <v>36</v>
      </c>
      <c r="C47" s="120" t="s">
        <v>37</v>
      </c>
      <c r="D47" s="120" t="s">
        <v>38</v>
      </c>
      <c r="E47" s="120" t="s">
        <v>39</v>
      </c>
      <c r="F47" s="120" t="s">
        <v>40</v>
      </c>
      <c r="G47" s="120" t="s">
        <v>41</v>
      </c>
      <c r="H47" s="120" t="s">
        <v>42</v>
      </c>
      <c r="I47" s="120" t="s">
        <v>43</v>
      </c>
      <c r="J47" s="120" t="s">
        <v>44</v>
      </c>
      <c r="K47" s="120" t="s">
        <v>45</v>
      </c>
      <c r="L47" s="120" t="s">
        <v>46</v>
      </c>
      <c r="M47" s="120" t="s">
        <v>47</v>
      </c>
      <c r="N47" s="11" t="s">
        <v>48</v>
      </c>
    </row>
    <row r="48" spans="1:14" x14ac:dyDescent="0.2">
      <c r="A48" s="132" t="s">
        <v>8</v>
      </c>
      <c r="B48" s="136">
        <v>1197</v>
      </c>
      <c r="C48" s="136">
        <v>1131</v>
      </c>
      <c r="D48" s="136">
        <v>1212</v>
      </c>
      <c r="E48" s="136">
        <v>1186</v>
      </c>
      <c r="F48" s="136">
        <v>1258</v>
      </c>
      <c r="G48" s="136">
        <v>1246</v>
      </c>
      <c r="H48" s="136">
        <v>1176</v>
      </c>
      <c r="I48" s="136">
        <v>1132</v>
      </c>
      <c r="J48" s="136">
        <v>1098</v>
      </c>
      <c r="K48" s="136">
        <v>1142</v>
      </c>
      <c r="L48" s="136">
        <v>998</v>
      </c>
      <c r="M48" s="136">
        <v>1009</v>
      </c>
      <c r="N48" s="137">
        <f t="shared" ref="N48:N53" si="11">SUM(B48:M48)</f>
        <v>13785</v>
      </c>
    </row>
    <row r="49" spans="1:14" x14ac:dyDescent="0.2">
      <c r="A49" s="132" t="s">
        <v>9</v>
      </c>
      <c r="B49" s="136">
        <v>285</v>
      </c>
      <c r="C49" s="136">
        <v>268</v>
      </c>
      <c r="D49" s="136">
        <v>308</v>
      </c>
      <c r="E49" s="136">
        <v>260</v>
      </c>
      <c r="F49" s="136">
        <v>296</v>
      </c>
      <c r="G49" s="136">
        <v>249</v>
      </c>
      <c r="H49" s="136">
        <v>1888</v>
      </c>
      <c r="I49" s="136">
        <v>1353</v>
      </c>
      <c r="J49" s="136">
        <v>1334</v>
      </c>
      <c r="K49" s="136">
        <v>1598</v>
      </c>
      <c r="L49" s="136">
        <v>1304</v>
      </c>
      <c r="M49" s="136">
        <v>1523</v>
      </c>
      <c r="N49" s="137">
        <f t="shared" si="11"/>
        <v>10666</v>
      </c>
    </row>
    <row r="50" spans="1:14" ht="10.5" customHeight="1" x14ac:dyDescent="0.2">
      <c r="A50" s="17" t="s">
        <v>49</v>
      </c>
      <c r="B50" s="136">
        <v>3034</v>
      </c>
      <c r="C50" s="130">
        <v>2752</v>
      </c>
      <c r="D50" s="136">
        <v>3140</v>
      </c>
      <c r="E50" s="136">
        <v>2822</v>
      </c>
      <c r="F50" s="136">
        <v>3190</v>
      </c>
      <c r="G50" s="136">
        <v>2998</v>
      </c>
      <c r="H50" s="136">
        <v>2934</v>
      </c>
      <c r="I50" s="136">
        <v>2792</v>
      </c>
      <c r="J50" s="136">
        <v>2726</v>
      </c>
      <c r="K50" s="136">
        <v>2975</v>
      </c>
      <c r="L50" s="136">
        <v>2481</v>
      </c>
      <c r="M50" s="136">
        <v>2708</v>
      </c>
      <c r="N50" s="137">
        <f t="shared" si="11"/>
        <v>34552</v>
      </c>
    </row>
    <row r="51" spans="1:14" x14ac:dyDescent="0.2">
      <c r="A51" s="132" t="s">
        <v>35</v>
      </c>
      <c r="B51" s="136">
        <v>16</v>
      </c>
      <c r="C51" s="136">
        <v>11</v>
      </c>
      <c r="D51" s="136">
        <v>29</v>
      </c>
      <c r="E51" s="136">
        <v>18</v>
      </c>
      <c r="F51" s="136">
        <v>15</v>
      </c>
      <c r="G51" s="136">
        <v>16</v>
      </c>
      <c r="H51" s="136">
        <v>922</v>
      </c>
      <c r="I51" s="136">
        <v>925</v>
      </c>
      <c r="J51" s="136">
        <v>962</v>
      </c>
      <c r="K51" s="136">
        <v>1205</v>
      </c>
      <c r="L51" s="136">
        <v>1058</v>
      </c>
      <c r="M51" s="136">
        <v>1293</v>
      </c>
      <c r="N51" s="137">
        <f t="shared" si="11"/>
        <v>6470</v>
      </c>
    </row>
    <row r="52" spans="1:14" x14ac:dyDescent="0.2">
      <c r="A52" s="132" t="s">
        <v>1</v>
      </c>
      <c r="B52" s="136">
        <v>693</v>
      </c>
      <c r="C52" s="136">
        <v>654</v>
      </c>
      <c r="D52" s="136">
        <v>716</v>
      </c>
      <c r="E52" s="136">
        <v>634</v>
      </c>
      <c r="F52" s="136">
        <v>714</v>
      </c>
      <c r="G52" s="136">
        <v>731</v>
      </c>
      <c r="H52" s="136">
        <v>789</v>
      </c>
      <c r="I52" s="136">
        <v>739</v>
      </c>
      <c r="J52" s="136">
        <v>649</v>
      </c>
      <c r="K52" s="136">
        <v>795</v>
      </c>
      <c r="L52" s="136">
        <v>658</v>
      </c>
      <c r="M52" s="136">
        <v>772</v>
      </c>
      <c r="N52" s="137">
        <f t="shared" si="11"/>
        <v>8544</v>
      </c>
    </row>
    <row r="53" spans="1:14" x14ac:dyDescent="0.2">
      <c r="A53" s="132" t="s">
        <v>20</v>
      </c>
      <c r="B53" s="136">
        <v>93</v>
      </c>
      <c r="C53" s="136">
        <v>93</v>
      </c>
      <c r="D53" s="136">
        <v>86</v>
      </c>
      <c r="E53" s="136">
        <v>74</v>
      </c>
      <c r="F53" s="136">
        <v>105</v>
      </c>
      <c r="G53" s="136">
        <v>108</v>
      </c>
      <c r="H53" s="136">
        <v>71</v>
      </c>
      <c r="I53" s="136">
        <v>105</v>
      </c>
      <c r="J53" s="136">
        <v>107</v>
      </c>
      <c r="K53" s="136">
        <v>81</v>
      </c>
      <c r="L53" s="136">
        <v>63</v>
      </c>
      <c r="M53" s="136">
        <v>50</v>
      </c>
      <c r="N53" s="137">
        <f t="shared" si="11"/>
        <v>1036</v>
      </c>
    </row>
    <row r="54" spans="1:14" x14ac:dyDescent="0.2">
      <c r="A54" s="132" t="s">
        <v>16</v>
      </c>
      <c r="B54" s="136">
        <f>SUM(B48:B53)</f>
        <v>5318</v>
      </c>
      <c r="C54" s="136">
        <f>SUM(C48:C53)</f>
        <v>4909</v>
      </c>
      <c r="D54" s="136">
        <f t="shared" ref="D54:M54" si="12">SUM(D48:D53)</f>
        <v>5491</v>
      </c>
      <c r="E54" s="136">
        <f t="shared" si="12"/>
        <v>4994</v>
      </c>
      <c r="F54" s="136">
        <f t="shared" si="12"/>
        <v>5578</v>
      </c>
      <c r="G54" s="136">
        <f t="shared" si="12"/>
        <v>5348</v>
      </c>
      <c r="H54" s="136">
        <f t="shared" si="12"/>
        <v>7780</v>
      </c>
      <c r="I54" s="136">
        <f t="shared" si="12"/>
        <v>7046</v>
      </c>
      <c r="J54" s="136">
        <f t="shared" si="12"/>
        <v>6876</v>
      </c>
      <c r="K54" s="136">
        <f t="shared" si="12"/>
        <v>7796</v>
      </c>
      <c r="L54" s="136">
        <f t="shared" si="12"/>
        <v>6562</v>
      </c>
      <c r="M54" s="136">
        <f t="shared" si="12"/>
        <v>7355</v>
      </c>
      <c r="N54" s="137">
        <f t="shared" ref="N54" si="13">SUM(N48:N53)</f>
        <v>75053</v>
      </c>
    </row>
    <row r="55" spans="1:14" ht="4.5" customHeight="1" x14ac:dyDescent="0.2">
      <c r="A55" s="132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7"/>
    </row>
    <row r="56" spans="1:14" x14ac:dyDescent="0.2">
      <c r="A56" s="76" t="s">
        <v>25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</row>
    <row r="57" spans="1:14" ht="19.2" x14ac:dyDescent="0.2">
      <c r="A57" s="131" t="s">
        <v>5</v>
      </c>
      <c r="B57" s="120" t="s">
        <v>36</v>
      </c>
      <c r="C57" s="120" t="s">
        <v>37</v>
      </c>
      <c r="D57" s="120" t="s">
        <v>38</v>
      </c>
      <c r="E57" s="120" t="s">
        <v>39</v>
      </c>
      <c r="F57" s="120" t="s">
        <v>40</v>
      </c>
      <c r="G57" s="120" t="s">
        <v>41</v>
      </c>
      <c r="H57" s="120" t="s">
        <v>42</v>
      </c>
      <c r="I57" s="120" t="s">
        <v>43</v>
      </c>
      <c r="J57" s="120" t="s">
        <v>44</v>
      </c>
      <c r="K57" s="120" t="s">
        <v>45</v>
      </c>
      <c r="L57" s="120" t="s">
        <v>46</v>
      </c>
      <c r="M57" s="120" t="s">
        <v>47</v>
      </c>
      <c r="N57" s="11" t="s">
        <v>48</v>
      </c>
    </row>
    <row r="58" spans="1:14" x14ac:dyDescent="0.2">
      <c r="A58" s="132" t="s">
        <v>8</v>
      </c>
      <c r="B58" s="142">
        <f>B3+B21+B39</f>
        <v>452775.61</v>
      </c>
      <c r="C58" s="142">
        <f t="shared" ref="C58:M58" si="14">C3+C21+C39</f>
        <v>403651.20999999996</v>
      </c>
      <c r="D58" s="142">
        <f t="shared" si="14"/>
        <v>442962</v>
      </c>
      <c r="E58" s="142">
        <f t="shared" si="14"/>
        <v>425152</v>
      </c>
      <c r="F58" s="142">
        <f t="shared" si="14"/>
        <v>450056.01</v>
      </c>
      <c r="G58" s="142">
        <f t="shared" ref="G58" si="15">G3+G21+G39</f>
        <v>459799.60000000003</v>
      </c>
      <c r="H58" s="142">
        <f t="shared" si="14"/>
        <v>435325.62</v>
      </c>
      <c r="I58" s="142">
        <f t="shared" si="14"/>
        <v>403587.6</v>
      </c>
      <c r="J58" s="142">
        <f t="shared" si="14"/>
        <v>385455.2</v>
      </c>
      <c r="K58" s="142">
        <f t="shared" si="14"/>
        <v>416896.82</v>
      </c>
      <c r="L58" s="142">
        <f t="shared" si="14"/>
        <v>361615.62</v>
      </c>
      <c r="M58" s="142">
        <f t="shared" si="14"/>
        <v>360574.41000000003</v>
      </c>
      <c r="N58" s="143">
        <f t="shared" ref="N58:N63" si="16">SUM(B58:M58)</f>
        <v>4997851.7000000011</v>
      </c>
    </row>
    <row r="59" spans="1:14" x14ac:dyDescent="0.2">
      <c r="A59" s="132" t="s">
        <v>9</v>
      </c>
      <c r="B59" s="142">
        <f t="shared" ref="B59:M60" si="17">B4+B22+B40</f>
        <v>115470.16</v>
      </c>
      <c r="C59" s="142">
        <f t="shared" si="17"/>
        <v>111453.16</v>
      </c>
      <c r="D59" s="142">
        <f t="shared" si="17"/>
        <v>128991.98000000001</v>
      </c>
      <c r="E59" s="142">
        <f t="shared" si="17"/>
        <v>113274.45999999999</v>
      </c>
      <c r="F59" s="142">
        <f t="shared" si="17"/>
        <v>126560.20000000001</v>
      </c>
      <c r="G59" s="142">
        <f t="shared" ref="G59" si="18">G4+G22+G40</f>
        <v>119133.04000000001</v>
      </c>
      <c r="H59" s="142">
        <f t="shared" si="17"/>
        <v>427917.88</v>
      </c>
      <c r="I59" s="142">
        <f t="shared" si="17"/>
        <v>330730.92</v>
      </c>
      <c r="J59" s="142">
        <f t="shared" si="17"/>
        <v>332752.94</v>
      </c>
      <c r="K59" s="142">
        <f t="shared" si="17"/>
        <v>388743.42000000004</v>
      </c>
      <c r="L59" s="142">
        <f t="shared" si="17"/>
        <v>323100.44</v>
      </c>
      <c r="M59" s="142">
        <f t="shared" si="17"/>
        <v>373793.16</v>
      </c>
      <c r="N59" s="143">
        <f t="shared" si="16"/>
        <v>2891921.76</v>
      </c>
    </row>
    <row r="60" spans="1:14" ht="11.25" customHeight="1" x14ac:dyDescent="0.2">
      <c r="A60" s="17" t="s">
        <v>49</v>
      </c>
      <c r="B60" s="142">
        <f>B5+B23+B41</f>
        <v>1030124.98</v>
      </c>
      <c r="C60" s="142">
        <f t="shared" si="17"/>
        <v>940554.05999999982</v>
      </c>
      <c r="D60" s="142">
        <f t="shared" ref="D60:M60" si="19">D5+D23+D41</f>
        <v>1068415.8600000001</v>
      </c>
      <c r="E60" s="142">
        <f t="shared" si="19"/>
        <v>973079.14999999991</v>
      </c>
      <c r="F60" s="142">
        <f t="shared" si="19"/>
        <v>1120079.2000000002</v>
      </c>
      <c r="G60" s="142">
        <f t="shared" ref="G60" si="20">G5+G23+G41</f>
        <v>1035732.06</v>
      </c>
      <c r="H60" s="142">
        <f t="shared" si="19"/>
        <v>1032208.3300000001</v>
      </c>
      <c r="I60" s="142">
        <f t="shared" si="19"/>
        <v>975259.3</v>
      </c>
      <c r="J60" s="142">
        <f t="shared" si="19"/>
        <v>958288.8</v>
      </c>
      <c r="K60" s="142">
        <f t="shared" si="19"/>
        <v>1044240.31</v>
      </c>
      <c r="L60" s="142">
        <f>L5+L23+L41</f>
        <v>889969.21</v>
      </c>
      <c r="M60" s="142">
        <f t="shared" si="19"/>
        <v>954149.72</v>
      </c>
      <c r="N60" s="143">
        <f t="shared" si="16"/>
        <v>12022100.980000002</v>
      </c>
    </row>
    <row r="61" spans="1:14" x14ac:dyDescent="0.2">
      <c r="A61" s="132" t="s">
        <v>35</v>
      </c>
      <c r="B61" s="142">
        <f>B6+B24+B42</f>
        <v>77750.040000000008</v>
      </c>
      <c r="C61" s="142">
        <f t="shared" ref="C61:D63" si="21">C6+C24+C42</f>
        <v>75622.12</v>
      </c>
      <c r="D61" s="142">
        <f t="shared" si="21"/>
        <v>93473.33</v>
      </c>
      <c r="E61" s="142">
        <f>E6+E24+E42</f>
        <v>84786.36</v>
      </c>
      <c r="F61" s="142">
        <f t="shared" ref="F61:M62" si="22">F6+F24+F42</f>
        <v>86307</v>
      </c>
      <c r="G61" s="142">
        <f t="shared" ref="G61" si="23">G6+G24+G42</f>
        <v>89044.25</v>
      </c>
      <c r="H61" s="142">
        <f t="shared" si="22"/>
        <v>142731.34</v>
      </c>
      <c r="I61" s="142">
        <f t="shared" si="22"/>
        <v>131834.1</v>
      </c>
      <c r="J61" s="142">
        <f t="shared" si="22"/>
        <v>129194.09</v>
      </c>
      <c r="K61" s="142">
        <f t="shared" si="22"/>
        <v>157020.32999999999</v>
      </c>
      <c r="L61" s="142">
        <f t="shared" si="22"/>
        <v>127057.81999999999</v>
      </c>
      <c r="M61" s="142">
        <f t="shared" si="22"/>
        <v>149734</v>
      </c>
      <c r="N61" s="143">
        <f t="shared" si="16"/>
        <v>1344554.78</v>
      </c>
    </row>
    <row r="62" spans="1:14" x14ac:dyDescent="0.2">
      <c r="A62" s="132" t="s">
        <v>1</v>
      </c>
      <c r="B62" s="142">
        <f>B7+B25+B43</f>
        <v>354619.65</v>
      </c>
      <c r="C62" s="142">
        <f t="shared" si="21"/>
        <v>322631.14</v>
      </c>
      <c r="D62" s="142">
        <f t="shared" si="21"/>
        <v>355525.74</v>
      </c>
      <c r="E62" s="142">
        <f>E7+E25+E43</f>
        <v>329251.79000000004</v>
      </c>
      <c r="F62" s="142">
        <f t="shared" si="22"/>
        <v>374467.12</v>
      </c>
      <c r="G62" s="142">
        <f t="shared" ref="G62" si="24">G7+G25+G43</f>
        <v>384578.75</v>
      </c>
      <c r="H62" s="142">
        <f t="shared" si="22"/>
        <v>405135.70999999996</v>
      </c>
      <c r="I62" s="142">
        <f t="shared" si="22"/>
        <v>380082.74</v>
      </c>
      <c r="J62" s="142">
        <f t="shared" si="22"/>
        <v>350758.76</v>
      </c>
      <c r="K62" s="142">
        <f t="shared" si="22"/>
        <v>408555.06</v>
      </c>
      <c r="L62" s="142">
        <f t="shared" si="22"/>
        <v>338038.85</v>
      </c>
      <c r="M62" s="142">
        <f t="shared" si="22"/>
        <v>378867.02</v>
      </c>
      <c r="N62" s="143">
        <f t="shared" si="16"/>
        <v>4382512.33</v>
      </c>
    </row>
    <row r="63" spans="1:14" x14ac:dyDescent="0.2">
      <c r="A63" s="132" t="s">
        <v>20</v>
      </c>
      <c r="B63" s="142">
        <f>B8+B26+B44</f>
        <v>19056.96</v>
      </c>
      <c r="C63" s="142">
        <f t="shared" si="21"/>
        <v>22394.84</v>
      </c>
      <c r="D63" s="142">
        <f t="shared" si="21"/>
        <v>20400.120000000003</v>
      </c>
      <c r="E63" s="142">
        <f>E8+E26+E44</f>
        <v>18480.32</v>
      </c>
      <c r="F63" s="142">
        <f>F8+F26+F44</f>
        <v>21717.800000000003</v>
      </c>
      <c r="G63" s="142">
        <f>G8+G26+G44</f>
        <v>23841.48</v>
      </c>
      <c r="H63" s="142">
        <f>H8+H26+H44</f>
        <v>16885.439999999999</v>
      </c>
      <c r="I63" s="142">
        <f>+I8+I26+I44</f>
        <v>22123.919999999998</v>
      </c>
      <c r="J63" s="142">
        <f>J8+J26+J44</f>
        <v>22192.559999999998</v>
      </c>
      <c r="K63" s="142">
        <f>K8+K26+K44</f>
        <v>15634.32</v>
      </c>
      <c r="L63" s="142">
        <f>L8+L26+L44</f>
        <v>13028.6</v>
      </c>
      <c r="M63" s="142">
        <f>M8+M26+M44</f>
        <v>11731.2</v>
      </c>
      <c r="N63" s="143">
        <f t="shared" si="16"/>
        <v>227487.56000000003</v>
      </c>
    </row>
    <row r="64" spans="1:14" x14ac:dyDescent="0.2">
      <c r="A64" s="132" t="s">
        <v>16</v>
      </c>
      <c r="B64" s="142">
        <f t="shared" ref="B64:N64" si="25">SUM(B58:B63)</f>
        <v>2049797.4</v>
      </c>
      <c r="C64" s="142">
        <f t="shared" si="25"/>
        <v>1876306.53</v>
      </c>
      <c r="D64" s="142">
        <f t="shared" si="25"/>
        <v>2109769.0300000003</v>
      </c>
      <c r="E64" s="142">
        <f t="shared" si="25"/>
        <v>1944024.08</v>
      </c>
      <c r="F64" s="142">
        <f t="shared" si="25"/>
        <v>2179187.33</v>
      </c>
      <c r="G64" s="142">
        <f t="shared" ref="G64" si="26">SUM(G58:G63)</f>
        <v>2112129.1800000002</v>
      </c>
      <c r="H64" s="142">
        <f t="shared" si="25"/>
        <v>2460204.3199999998</v>
      </c>
      <c r="I64" s="142">
        <f t="shared" si="25"/>
        <v>2243618.58</v>
      </c>
      <c r="J64" s="142">
        <f t="shared" si="25"/>
        <v>2178642.35</v>
      </c>
      <c r="K64" s="142">
        <f t="shared" si="25"/>
        <v>2431090.2599999998</v>
      </c>
      <c r="L64" s="142">
        <f t="shared" si="25"/>
        <v>2052810.54</v>
      </c>
      <c r="M64" s="142">
        <f t="shared" si="25"/>
        <v>2228849.5100000002</v>
      </c>
      <c r="N64" s="143">
        <f t="shared" si="25"/>
        <v>25866429.110000003</v>
      </c>
    </row>
    <row r="65" spans="1:14" ht="2.25" customHeight="1" x14ac:dyDescent="0.2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</row>
    <row r="66" spans="1:14" ht="19.2" x14ac:dyDescent="0.2">
      <c r="A66" s="131" t="s">
        <v>11</v>
      </c>
      <c r="B66" s="120" t="s">
        <v>36</v>
      </c>
      <c r="C66" s="120" t="s">
        <v>37</v>
      </c>
      <c r="D66" s="120" t="s">
        <v>38</v>
      </c>
      <c r="E66" s="120" t="s">
        <v>39</v>
      </c>
      <c r="F66" s="120" t="s">
        <v>40</v>
      </c>
      <c r="G66" s="120" t="s">
        <v>41</v>
      </c>
      <c r="H66" s="120" t="s">
        <v>42</v>
      </c>
      <c r="I66" s="120" t="s">
        <v>43</v>
      </c>
      <c r="J66" s="120" t="s">
        <v>44</v>
      </c>
      <c r="K66" s="120" t="s">
        <v>45</v>
      </c>
      <c r="L66" s="120" t="s">
        <v>46</v>
      </c>
      <c r="M66" s="120" t="s">
        <v>47</v>
      </c>
      <c r="N66" s="11" t="s">
        <v>48</v>
      </c>
    </row>
    <row r="67" spans="1:14" x14ac:dyDescent="0.2">
      <c r="A67" s="132" t="s">
        <v>8</v>
      </c>
      <c r="B67" s="136">
        <f t="shared" ref="B67:C72" si="27">B12+B30+B48</f>
        <v>2984</v>
      </c>
      <c r="C67" s="136">
        <f t="shared" ref="C67:M67" si="28">C12+C30+C48</f>
        <v>2680</v>
      </c>
      <c r="D67" s="136">
        <f t="shared" si="28"/>
        <v>2921</v>
      </c>
      <c r="E67" s="136">
        <f t="shared" si="28"/>
        <v>2820</v>
      </c>
      <c r="F67" s="136">
        <f t="shared" si="28"/>
        <v>2982</v>
      </c>
      <c r="G67" s="136">
        <f t="shared" si="28"/>
        <v>3049</v>
      </c>
      <c r="H67" s="136">
        <f t="shared" si="28"/>
        <v>2868</v>
      </c>
      <c r="I67" s="136">
        <f t="shared" si="28"/>
        <v>2671</v>
      </c>
      <c r="J67" s="136">
        <f t="shared" si="28"/>
        <v>2566</v>
      </c>
      <c r="K67" s="136">
        <f t="shared" si="28"/>
        <v>2757</v>
      </c>
      <c r="L67" s="136">
        <f t="shared" si="28"/>
        <v>2388</v>
      </c>
      <c r="M67" s="136">
        <f t="shared" si="28"/>
        <v>2389</v>
      </c>
      <c r="N67" s="137">
        <f t="shared" ref="N67:N72" si="29">SUM(B67:M67)</f>
        <v>33075</v>
      </c>
    </row>
    <row r="68" spans="1:14" x14ac:dyDescent="0.2">
      <c r="A68" s="132" t="s">
        <v>9</v>
      </c>
      <c r="B68" s="136">
        <f t="shared" si="27"/>
        <v>1095</v>
      </c>
      <c r="C68" s="136">
        <f t="shared" ref="C68:M68" si="30">C13+C31+C49</f>
        <v>1068</v>
      </c>
      <c r="D68" s="136">
        <f t="shared" si="30"/>
        <v>1246</v>
      </c>
      <c r="E68" s="136">
        <f t="shared" si="30"/>
        <v>1081</v>
      </c>
      <c r="F68" s="136">
        <f t="shared" si="30"/>
        <v>1208</v>
      </c>
      <c r="G68" s="136">
        <f t="shared" si="30"/>
        <v>1148</v>
      </c>
      <c r="H68" s="136">
        <f t="shared" si="30"/>
        <v>3035</v>
      </c>
      <c r="I68" s="136">
        <f t="shared" si="30"/>
        <v>2449</v>
      </c>
      <c r="J68" s="136">
        <f t="shared" si="30"/>
        <v>2471</v>
      </c>
      <c r="K68" s="136">
        <f t="shared" si="30"/>
        <v>2850</v>
      </c>
      <c r="L68" s="136">
        <f t="shared" si="30"/>
        <v>2391</v>
      </c>
      <c r="M68" s="136">
        <f t="shared" si="30"/>
        <v>2753</v>
      </c>
      <c r="N68" s="137">
        <f t="shared" si="29"/>
        <v>22795</v>
      </c>
    </row>
    <row r="69" spans="1:14" ht="9" customHeight="1" x14ac:dyDescent="0.2">
      <c r="A69" s="17" t="s">
        <v>49</v>
      </c>
      <c r="B69" s="136">
        <f t="shared" si="27"/>
        <v>6279</v>
      </c>
      <c r="C69" s="136">
        <f t="shared" si="27"/>
        <v>5755</v>
      </c>
      <c r="D69" s="136">
        <f t="shared" ref="D69:M69" si="31">D14+D32+D50</f>
        <v>6562</v>
      </c>
      <c r="E69" s="136">
        <f t="shared" si="31"/>
        <v>5969</v>
      </c>
      <c r="F69" s="136">
        <f t="shared" si="31"/>
        <v>6803</v>
      </c>
      <c r="G69" s="136">
        <f t="shared" si="31"/>
        <v>6309</v>
      </c>
      <c r="H69" s="136">
        <f t="shared" si="31"/>
        <v>6268</v>
      </c>
      <c r="I69" s="136">
        <f t="shared" si="31"/>
        <v>5931</v>
      </c>
      <c r="J69" s="136">
        <f t="shared" si="31"/>
        <v>5794</v>
      </c>
      <c r="K69" s="136">
        <f t="shared" si="31"/>
        <v>6317</v>
      </c>
      <c r="L69" s="136">
        <f>L14+L32+L50</f>
        <v>5333</v>
      </c>
      <c r="M69" s="136">
        <f t="shared" si="31"/>
        <v>5784</v>
      </c>
      <c r="N69" s="137">
        <f t="shared" si="29"/>
        <v>73104</v>
      </c>
    </row>
    <row r="70" spans="1:14" x14ac:dyDescent="0.2">
      <c r="A70" s="132" t="s">
        <v>35</v>
      </c>
      <c r="B70" s="136">
        <f t="shared" si="27"/>
        <v>330</v>
      </c>
      <c r="C70" s="136">
        <f t="shared" ref="C70:M70" si="32">C15+C33+C51</f>
        <v>313</v>
      </c>
      <c r="D70" s="136">
        <f t="shared" si="32"/>
        <v>396</v>
      </c>
      <c r="E70" s="136">
        <f t="shared" si="32"/>
        <v>354</v>
      </c>
      <c r="F70" s="136">
        <f t="shared" si="32"/>
        <v>365</v>
      </c>
      <c r="G70" s="136">
        <f t="shared" si="32"/>
        <v>371</v>
      </c>
      <c r="H70" s="136">
        <f t="shared" si="32"/>
        <v>1129</v>
      </c>
      <c r="I70" s="136">
        <f t="shared" si="32"/>
        <v>1088</v>
      </c>
      <c r="J70" s="136">
        <f t="shared" si="32"/>
        <v>1100</v>
      </c>
      <c r="K70" s="136">
        <f t="shared" si="32"/>
        <v>1353</v>
      </c>
      <c r="L70" s="136">
        <f t="shared" si="32"/>
        <v>1149</v>
      </c>
      <c r="M70" s="136">
        <f t="shared" si="32"/>
        <v>1376</v>
      </c>
      <c r="N70" s="137">
        <f t="shared" si="29"/>
        <v>9324</v>
      </c>
    </row>
    <row r="71" spans="1:14" x14ac:dyDescent="0.2">
      <c r="A71" s="132" t="s">
        <v>1</v>
      </c>
      <c r="B71" s="136">
        <f t="shared" si="27"/>
        <v>1351</v>
      </c>
      <c r="C71" s="136">
        <f t="shared" ref="C71:M71" si="33">C16+C34+C52</f>
        <v>1226</v>
      </c>
      <c r="D71" s="136">
        <f t="shared" si="33"/>
        <v>1352</v>
      </c>
      <c r="E71" s="136">
        <f t="shared" si="33"/>
        <v>1234</v>
      </c>
      <c r="F71" s="136">
        <f t="shared" si="33"/>
        <v>1451</v>
      </c>
      <c r="G71" s="136">
        <f t="shared" si="33"/>
        <v>1459</v>
      </c>
      <c r="H71" s="136">
        <f t="shared" si="33"/>
        <v>1538</v>
      </c>
      <c r="I71" s="136">
        <f t="shared" si="33"/>
        <v>1480</v>
      </c>
      <c r="J71" s="136">
        <f t="shared" si="33"/>
        <v>1378</v>
      </c>
      <c r="K71" s="136">
        <f t="shared" si="33"/>
        <v>1573</v>
      </c>
      <c r="L71" s="136">
        <f t="shared" si="33"/>
        <v>1322</v>
      </c>
      <c r="M71" s="136">
        <f t="shared" si="33"/>
        <v>1476</v>
      </c>
      <c r="N71" s="137">
        <f t="shared" si="29"/>
        <v>16840</v>
      </c>
    </row>
    <row r="72" spans="1:14" x14ac:dyDescent="0.2">
      <c r="A72" s="132" t="s">
        <v>20</v>
      </c>
      <c r="B72" s="136">
        <f t="shared" si="27"/>
        <v>184</v>
      </c>
      <c r="C72" s="136">
        <f t="shared" ref="C72:H72" si="34">C17+C35+C53</f>
        <v>213</v>
      </c>
      <c r="D72" s="136">
        <f t="shared" si="34"/>
        <v>192</v>
      </c>
      <c r="E72" s="136">
        <f t="shared" si="34"/>
        <v>182</v>
      </c>
      <c r="F72" s="136">
        <f t="shared" si="34"/>
        <v>207</v>
      </c>
      <c r="G72" s="136">
        <f t="shared" si="34"/>
        <v>227</v>
      </c>
      <c r="H72" s="136">
        <f t="shared" si="34"/>
        <v>160</v>
      </c>
      <c r="I72" s="136">
        <f>I17+I35+I53</f>
        <v>207</v>
      </c>
      <c r="J72" s="136">
        <f>J17+J35+J53</f>
        <v>211</v>
      </c>
      <c r="K72" s="136">
        <f>K17+K35+K53</f>
        <v>141</v>
      </c>
      <c r="L72" s="136">
        <f>L17+L35+L53</f>
        <v>129</v>
      </c>
      <c r="M72" s="136">
        <f>M17+M35+M53</f>
        <v>115</v>
      </c>
      <c r="N72" s="137">
        <f t="shared" si="29"/>
        <v>2168</v>
      </c>
    </row>
    <row r="73" spans="1:14" x14ac:dyDescent="0.2">
      <c r="A73" s="132" t="s">
        <v>16</v>
      </c>
      <c r="B73" s="136">
        <f t="shared" ref="B73:N73" si="35">SUM(B67:B72)</f>
        <v>12223</v>
      </c>
      <c r="C73" s="136">
        <f t="shared" si="35"/>
        <v>11255</v>
      </c>
      <c r="D73" s="136">
        <f t="shared" si="35"/>
        <v>12669</v>
      </c>
      <c r="E73" s="136">
        <f t="shared" si="35"/>
        <v>11640</v>
      </c>
      <c r="F73" s="136">
        <f t="shared" si="35"/>
        <v>13016</v>
      </c>
      <c r="G73" s="136">
        <f t="shared" si="35"/>
        <v>12563</v>
      </c>
      <c r="H73" s="136">
        <f t="shared" si="35"/>
        <v>14998</v>
      </c>
      <c r="I73" s="136">
        <f t="shared" si="35"/>
        <v>13826</v>
      </c>
      <c r="J73" s="136">
        <f t="shared" si="35"/>
        <v>13520</v>
      </c>
      <c r="K73" s="136">
        <f t="shared" si="35"/>
        <v>14991</v>
      </c>
      <c r="L73" s="136">
        <f t="shared" si="35"/>
        <v>12712</v>
      </c>
      <c r="M73" s="136">
        <f t="shared" si="35"/>
        <v>13893</v>
      </c>
      <c r="N73" s="137">
        <f t="shared" si="35"/>
        <v>157306</v>
      </c>
    </row>
    <row r="74" spans="1:14" ht="1.5" customHeight="1" x14ac:dyDescent="0.2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1:14" ht="19.2" x14ac:dyDescent="0.2">
      <c r="A75" s="131" t="s">
        <v>24</v>
      </c>
      <c r="B75" s="120" t="s">
        <v>36</v>
      </c>
      <c r="C75" s="120" t="s">
        <v>37</v>
      </c>
      <c r="D75" s="120" t="s">
        <v>38</v>
      </c>
      <c r="E75" s="120" t="s">
        <v>39</v>
      </c>
      <c r="F75" s="120" t="s">
        <v>40</v>
      </c>
      <c r="G75" s="120" t="s">
        <v>41</v>
      </c>
      <c r="H75" s="120" t="s">
        <v>42</v>
      </c>
      <c r="I75" s="120" t="s">
        <v>43</v>
      </c>
      <c r="J75" s="120" t="s">
        <v>44</v>
      </c>
      <c r="K75" s="120" t="s">
        <v>45</v>
      </c>
      <c r="L75" s="120" t="s">
        <v>46</v>
      </c>
      <c r="M75" s="120" t="s">
        <v>47</v>
      </c>
      <c r="N75" s="11" t="s">
        <v>48</v>
      </c>
    </row>
    <row r="76" spans="1:14" x14ac:dyDescent="0.2">
      <c r="A76" s="132" t="s">
        <v>8</v>
      </c>
      <c r="B76" s="144">
        <f>B58/B64</f>
        <v>0.22088798141709029</v>
      </c>
      <c r="C76" s="144">
        <f>C58/C64</f>
        <v>0.2151307387924509</v>
      </c>
      <c r="D76" s="144">
        <f>D58/D64</f>
        <v>0.20995758004846624</v>
      </c>
      <c r="E76" s="144">
        <f t="shared" ref="E76:M76" si="36">E58/E64</f>
        <v>0.21869687951601915</v>
      </c>
      <c r="F76" s="144">
        <f t="shared" si="36"/>
        <v>0.20652470019638008</v>
      </c>
      <c r="G76" s="144">
        <f t="shared" ref="G76" si="37">G58/G64</f>
        <v>0.21769482868467355</v>
      </c>
      <c r="H76" s="144">
        <f t="shared" si="36"/>
        <v>0.17694693748037968</v>
      </c>
      <c r="I76" s="144">
        <f t="shared" si="36"/>
        <v>0.17988244686402979</v>
      </c>
      <c r="J76" s="144">
        <f t="shared" si="36"/>
        <v>0.17692449612025582</v>
      </c>
      <c r="K76" s="144">
        <f t="shared" si="36"/>
        <v>0.17148553752175374</v>
      </c>
      <c r="L76" s="144">
        <f t="shared" si="36"/>
        <v>0.17615635391271908</v>
      </c>
      <c r="M76" s="144">
        <f t="shared" si="36"/>
        <v>0.16177602318247139</v>
      </c>
      <c r="N76" s="145">
        <f>N58/N64</f>
        <v>0.19321769072746975</v>
      </c>
    </row>
    <row r="77" spans="1:14" x14ac:dyDescent="0.2">
      <c r="A77" s="132" t="s">
        <v>9</v>
      </c>
      <c r="B77" s="144">
        <f t="shared" ref="B77:M77" si="38">B59/B64</f>
        <v>5.6332474614320421E-2</v>
      </c>
      <c r="C77" s="144">
        <f t="shared" si="38"/>
        <v>5.940029425788973E-2</v>
      </c>
      <c r="D77" s="144">
        <f t="shared" si="38"/>
        <v>6.1140332503601118E-2</v>
      </c>
      <c r="E77" s="144">
        <f t="shared" si="38"/>
        <v>5.826803338773457E-2</v>
      </c>
      <c r="F77" s="144">
        <f t="shared" si="38"/>
        <v>5.807678773536188E-2</v>
      </c>
      <c r="G77" s="144">
        <f t="shared" ref="G77" si="39">G59/G64</f>
        <v>5.6404239441453105E-2</v>
      </c>
      <c r="H77" s="144">
        <f t="shared" si="38"/>
        <v>0.1739359111441606</v>
      </c>
      <c r="I77" s="144">
        <f t="shared" si="38"/>
        <v>0.14740960114530696</v>
      </c>
      <c r="J77" s="144">
        <f t="shared" si="38"/>
        <v>0.15273408230589108</v>
      </c>
      <c r="K77" s="144">
        <f t="shared" si="38"/>
        <v>0.15990497201860374</v>
      </c>
      <c r="L77" s="144">
        <f t="shared" si="38"/>
        <v>0.15739418407311959</v>
      </c>
      <c r="M77" s="144">
        <f t="shared" si="38"/>
        <v>0.16770677352729838</v>
      </c>
      <c r="N77" s="145">
        <f>N59/N64</f>
        <v>0.11180212574769272</v>
      </c>
    </row>
    <row r="78" spans="1:14" ht="11.25" customHeight="1" x14ac:dyDescent="0.2">
      <c r="A78" s="17" t="s">
        <v>49</v>
      </c>
      <c r="B78" s="144">
        <f t="shared" ref="B78:M78" si="40">B60/B64</f>
        <v>0.50254965685877051</v>
      </c>
      <c r="C78" s="144">
        <f t="shared" si="40"/>
        <v>0.50127953240135015</v>
      </c>
      <c r="D78" s="144">
        <f t="shared" si="40"/>
        <v>0.50641366178363134</v>
      </c>
      <c r="E78" s="144">
        <f t="shared" si="40"/>
        <v>0.50054891809776336</v>
      </c>
      <c r="F78" s="144">
        <f t="shared" si="40"/>
        <v>0.51398940539912197</v>
      </c>
      <c r="G78" s="144">
        <f t="shared" ref="G78" si="41">G60/G64</f>
        <v>0.49037344391975113</v>
      </c>
      <c r="H78" s="144">
        <f t="shared" si="40"/>
        <v>0.41956203458743629</v>
      </c>
      <c r="I78" s="144">
        <f t="shared" si="40"/>
        <v>0.43468141541241828</v>
      </c>
      <c r="J78" s="144">
        <f t="shared" si="40"/>
        <v>0.4398559497386067</v>
      </c>
      <c r="K78" s="144">
        <f t="shared" si="40"/>
        <v>0.42953580423624427</v>
      </c>
      <c r="L78" s="144">
        <f t="shared" si="40"/>
        <v>0.43353694491455602</v>
      </c>
      <c r="M78" s="144">
        <f t="shared" si="40"/>
        <v>0.42809068791728333</v>
      </c>
      <c r="N78" s="145">
        <f>N60/N64</f>
        <v>0.4647762135575273</v>
      </c>
    </row>
    <row r="79" spans="1:14" x14ac:dyDescent="0.2">
      <c r="A79" s="132" t="s">
        <v>35</v>
      </c>
      <c r="B79" s="144">
        <f t="shared" ref="B79:M79" si="42">B61/B64</f>
        <v>3.7930597433678083E-2</v>
      </c>
      <c r="C79" s="144">
        <f t="shared" si="42"/>
        <v>4.0303713061212866E-2</v>
      </c>
      <c r="D79" s="144">
        <f t="shared" si="42"/>
        <v>4.4305006221463016E-2</v>
      </c>
      <c r="E79" s="144">
        <f t="shared" si="42"/>
        <v>4.361384247874131E-2</v>
      </c>
      <c r="F79" s="144">
        <f t="shared" si="42"/>
        <v>3.9605131147674208E-2</v>
      </c>
      <c r="G79" s="144">
        <f t="shared" ref="G79" si="43">G61/G64</f>
        <v>4.2158524603121098E-2</v>
      </c>
      <c r="H79" s="144">
        <f t="shared" si="42"/>
        <v>5.8016051284716062E-2</v>
      </c>
      <c r="I79" s="144">
        <f t="shared" si="42"/>
        <v>5.8759586489072486E-2</v>
      </c>
      <c r="J79" s="144">
        <f t="shared" si="42"/>
        <v>5.9300274778923669E-2</v>
      </c>
      <c r="K79" s="144">
        <f t="shared" si="42"/>
        <v>6.4588441072525218E-2</v>
      </c>
      <c r="L79" s="144">
        <f t="shared" si="42"/>
        <v>6.1894567240481917E-2</v>
      </c>
      <c r="M79" s="144">
        <f t="shared" si="42"/>
        <v>6.7179950610483333E-2</v>
      </c>
      <c r="N79" s="145">
        <f>N61/N64</f>
        <v>5.1980687952021681E-2</v>
      </c>
    </row>
    <row r="80" spans="1:14" x14ac:dyDescent="0.2">
      <c r="A80" s="132" t="s">
        <v>1</v>
      </c>
      <c r="B80" s="144">
        <f t="shared" ref="B80:M80" si="44">B62/B64</f>
        <v>0.1730022928119628</v>
      </c>
      <c r="C80" s="144">
        <f t="shared" si="44"/>
        <v>0.17195012373591217</v>
      </c>
      <c r="D80" s="144">
        <f t="shared" si="44"/>
        <v>0.16851405767388666</v>
      </c>
      <c r="E80" s="144">
        <f t="shared" si="44"/>
        <v>0.16936610682312125</v>
      </c>
      <c r="F80" s="144">
        <f t="shared" si="44"/>
        <v>0.17183796677085122</v>
      </c>
      <c r="G80" s="144">
        <f t="shared" ref="G80" si="45">G62/G64</f>
        <v>0.1820810742267194</v>
      </c>
      <c r="H80" s="144">
        <f t="shared" si="44"/>
        <v>0.16467563555859457</v>
      </c>
      <c r="I80" s="144">
        <f t="shared" si="44"/>
        <v>0.16940612962832569</v>
      </c>
      <c r="J80" s="144">
        <f t="shared" si="44"/>
        <v>0.16099877981349256</v>
      </c>
      <c r="K80" s="144">
        <f t="shared" si="44"/>
        <v>0.16805425397903573</v>
      </c>
      <c r="L80" s="144">
        <f t="shared" si="44"/>
        <v>0.16467123653798074</v>
      </c>
      <c r="M80" s="144">
        <f t="shared" si="44"/>
        <v>0.16998322152310766</v>
      </c>
      <c r="N80" s="145">
        <f>N62/N64</f>
        <v>0.16942857908074035</v>
      </c>
    </row>
    <row r="81" spans="1:14" x14ac:dyDescent="0.2">
      <c r="A81" s="132" t="s">
        <v>20</v>
      </c>
      <c r="B81" s="144">
        <f t="shared" ref="B81:M81" si="46">B63/B64</f>
        <v>9.2969968641778943E-3</v>
      </c>
      <c r="C81" s="144">
        <f t="shared" si="46"/>
        <v>1.1935597751184078E-2</v>
      </c>
      <c r="D81" s="144">
        <f t="shared" si="46"/>
        <v>9.6693617689515513E-3</v>
      </c>
      <c r="E81" s="144">
        <f t="shared" si="46"/>
        <v>9.5062196966202179E-3</v>
      </c>
      <c r="F81" s="144">
        <f t="shared" si="46"/>
        <v>9.9660087506107161E-3</v>
      </c>
      <c r="G81" s="144">
        <f t="shared" ref="G81" si="47">G63/G64</f>
        <v>1.1287889124281686E-2</v>
      </c>
      <c r="H81" s="144">
        <f t="shared" si="46"/>
        <v>6.8634299447128842E-3</v>
      </c>
      <c r="I81" s="144">
        <f t="shared" si="46"/>
        <v>9.8608204608467802E-3</v>
      </c>
      <c r="J81" s="144">
        <f t="shared" si="46"/>
        <v>1.018641724283015E-2</v>
      </c>
      <c r="K81" s="144">
        <f t="shared" si="46"/>
        <v>6.4309911718374458E-3</v>
      </c>
      <c r="L81" s="144">
        <f t="shared" si="46"/>
        <v>6.3467133211426319E-3</v>
      </c>
      <c r="M81" s="144">
        <f t="shared" si="46"/>
        <v>5.2633432393558053E-3</v>
      </c>
      <c r="N81" s="145">
        <f>N63/N64</f>
        <v>8.7947029345482007E-3</v>
      </c>
    </row>
    <row r="82" spans="1:14" x14ac:dyDescent="0.2">
      <c r="A82" s="132" t="s">
        <v>16</v>
      </c>
      <c r="B82" s="144">
        <f t="shared" ref="B82:M82" si="48">SUM(B76:B81)</f>
        <v>1</v>
      </c>
      <c r="C82" s="144">
        <f t="shared" si="48"/>
        <v>0.99999999999999989</v>
      </c>
      <c r="D82" s="144">
        <f t="shared" si="48"/>
        <v>0.99999999999999989</v>
      </c>
      <c r="E82" s="144">
        <f t="shared" si="48"/>
        <v>0.99999999999999989</v>
      </c>
      <c r="F82" s="144">
        <f t="shared" si="48"/>
        <v>1.0000000000000002</v>
      </c>
      <c r="G82" s="144">
        <f t="shared" ref="G82" si="49">SUM(G76:G81)</f>
        <v>0.99999999999999989</v>
      </c>
      <c r="H82" s="144">
        <f t="shared" si="48"/>
        <v>1</v>
      </c>
      <c r="I82" s="144">
        <f t="shared" si="48"/>
        <v>1</v>
      </c>
      <c r="J82" s="144">
        <f t="shared" si="48"/>
        <v>0.99999999999999989</v>
      </c>
      <c r="K82" s="144">
        <f t="shared" si="48"/>
        <v>1.0000000000000002</v>
      </c>
      <c r="L82" s="144">
        <f t="shared" si="48"/>
        <v>1</v>
      </c>
      <c r="M82" s="144">
        <f t="shared" si="48"/>
        <v>0.99999999999999989</v>
      </c>
      <c r="N82" s="145">
        <f>SUM(N76:N81)</f>
        <v>1</v>
      </c>
    </row>
  </sheetData>
  <pageMargins left="0" right="0" top="0.75" bottom="0.75" header="0.3" footer="0.3"/>
  <pageSetup orientation="landscape" r:id="rId1"/>
  <headerFooter>
    <oddHeader>&amp;CWireless Device Procurement Distribution - Nov 2017 - Oct 2018</oddHeader>
  </headerFooter>
  <rowBreaks count="1" manualBreakCount="1">
    <brk id="5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view="pageLayout" zoomScale="110" zoomScaleNormal="100" zoomScalePageLayoutView="110" workbookViewId="0">
      <selection sqref="A1:XFD1048576"/>
    </sheetView>
  </sheetViews>
  <sheetFormatPr defaultColWidth="9.109375" defaultRowHeight="10.199999999999999" x14ac:dyDescent="0.2"/>
  <cols>
    <col min="1" max="1" width="11.44140625" style="119" customWidth="1"/>
    <col min="2" max="16384" width="9.109375" style="119"/>
  </cols>
  <sheetData>
    <row r="1" spans="1:14" x14ac:dyDescent="0.2">
      <c r="A1" s="68" t="s">
        <v>26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x14ac:dyDescent="0.2">
      <c r="A2" s="9" t="s">
        <v>4</v>
      </c>
      <c r="B2" s="120" t="s">
        <v>36</v>
      </c>
      <c r="C2" s="120" t="s">
        <v>37</v>
      </c>
      <c r="D2" s="120" t="s">
        <v>38</v>
      </c>
      <c r="E2" s="120" t="s">
        <v>39</v>
      </c>
      <c r="F2" s="120" t="s">
        <v>40</v>
      </c>
      <c r="G2" s="120" t="s">
        <v>41</v>
      </c>
      <c r="H2" s="120" t="s">
        <v>42</v>
      </c>
      <c r="I2" s="120" t="s">
        <v>43</v>
      </c>
      <c r="J2" s="120" t="s">
        <v>44</v>
      </c>
      <c r="K2" s="120" t="s">
        <v>45</v>
      </c>
      <c r="L2" s="120" t="s">
        <v>46</v>
      </c>
      <c r="M2" s="120" t="s">
        <v>47</v>
      </c>
      <c r="N2" s="120" t="s">
        <v>0</v>
      </c>
    </row>
    <row r="3" spans="1:14" x14ac:dyDescent="0.2">
      <c r="A3" s="2" t="s">
        <v>8</v>
      </c>
      <c r="B3" s="122">
        <v>125060</v>
      </c>
      <c r="C3" s="122">
        <v>103090</v>
      </c>
      <c r="D3" s="122">
        <v>115570</v>
      </c>
      <c r="E3" s="122">
        <v>115570</v>
      </c>
      <c r="F3" s="122">
        <v>132600</v>
      </c>
      <c r="G3" s="122">
        <v>124280</v>
      </c>
      <c r="H3" s="122">
        <v>116350</v>
      </c>
      <c r="I3" s="122">
        <v>102960</v>
      </c>
      <c r="J3" s="122">
        <v>94250</v>
      </c>
      <c r="K3" s="122">
        <v>103870</v>
      </c>
      <c r="L3" s="122">
        <v>89440</v>
      </c>
      <c r="M3" s="122">
        <v>88400</v>
      </c>
      <c r="N3" s="122">
        <f t="shared" ref="N3:N8" si="0">SUM(B3:M3)</f>
        <v>1311440</v>
      </c>
    </row>
    <row r="4" spans="1:14" x14ac:dyDescent="0.2">
      <c r="A4" s="2" t="s">
        <v>9</v>
      </c>
      <c r="B4" s="122">
        <v>75088</v>
      </c>
      <c r="C4" s="122">
        <v>60169.2</v>
      </c>
      <c r="D4" s="122">
        <v>74198.8</v>
      </c>
      <c r="E4" s="122">
        <v>63330.8</v>
      </c>
      <c r="F4" s="122">
        <v>70148</v>
      </c>
      <c r="G4" s="122">
        <v>66492.399999999994</v>
      </c>
      <c r="H4" s="122">
        <v>74989.2</v>
      </c>
      <c r="I4" s="122">
        <v>70246.8</v>
      </c>
      <c r="J4" s="122">
        <v>70642</v>
      </c>
      <c r="K4" s="122">
        <v>84572.800000000003</v>
      </c>
      <c r="L4" s="122">
        <v>74791.600000000006</v>
      </c>
      <c r="M4" s="122">
        <v>78052</v>
      </c>
      <c r="N4" s="122">
        <f t="shared" si="0"/>
        <v>862721.6</v>
      </c>
    </row>
    <row r="5" spans="1:14" ht="12.75" customHeight="1" x14ac:dyDescent="0.2">
      <c r="A5" s="2" t="s">
        <v>49</v>
      </c>
      <c r="B5" s="122">
        <v>228800</v>
      </c>
      <c r="C5" s="122">
        <v>197704</v>
      </c>
      <c r="D5" s="122">
        <v>224536</v>
      </c>
      <c r="E5" s="122">
        <v>211120</v>
      </c>
      <c r="F5" s="122">
        <v>240968</v>
      </c>
      <c r="G5" s="122">
        <v>229632</v>
      </c>
      <c r="H5" s="122">
        <v>216216</v>
      </c>
      <c r="I5" s="122">
        <v>202072</v>
      </c>
      <c r="J5" s="122">
        <v>187720</v>
      </c>
      <c r="K5" s="122">
        <v>214864</v>
      </c>
      <c r="L5" s="122">
        <v>184496</v>
      </c>
      <c r="M5" s="122">
        <v>199160</v>
      </c>
      <c r="N5" s="122">
        <f t="shared" si="0"/>
        <v>2537288</v>
      </c>
    </row>
    <row r="6" spans="1:14" x14ac:dyDescent="0.2">
      <c r="A6" s="2" t="s">
        <v>35</v>
      </c>
      <c r="B6" s="122">
        <v>42588</v>
      </c>
      <c r="C6" s="122">
        <v>41059.199999999997</v>
      </c>
      <c r="D6" s="122">
        <v>42369.599999999999</v>
      </c>
      <c r="E6" s="122">
        <v>39748.800000000003</v>
      </c>
      <c r="F6" s="122">
        <v>56565.599999999999</v>
      </c>
      <c r="G6" s="122">
        <v>46300.800000000003</v>
      </c>
      <c r="H6" s="122">
        <v>58022.64</v>
      </c>
      <c r="I6" s="122">
        <v>52967.199999999997</v>
      </c>
      <c r="J6" s="122">
        <v>48395.360000000001</v>
      </c>
      <c r="K6" s="122">
        <v>57834.400000000001</v>
      </c>
      <c r="L6" s="122">
        <v>47882.64</v>
      </c>
      <c r="M6" s="122">
        <v>56044.56</v>
      </c>
      <c r="N6" s="122">
        <f t="shared" si="0"/>
        <v>589778.80000000005</v>
      </c>
    </row>
    <row r="7" spans="1:14" x14ac:dyDescent="0.2">
      <c r="A7" s="2" t="s">
        <v>1</v>
      </c>
      <c r="B7" s="122">
        <v>156575.12</v>
      </c>
      <c r="C7" s="122">
        <v>133412.24</v>
      </c>
      <c r="D7" s="122">
        <v>146424.72</v>
      </c>
      <c r="E7" s="122">
        <v>143403.51999999999</v>
      </c>
      <c r="F7" s="122">
        <v>162351.28</v>
      </c>
      <c r="G7" s="122">
        <v>157636.96</v>
      </c>
      <c r="H7" s="122">
        <v>173245.28</v>
      </c>
      <c r="I7" s="122">
        <v>171710.24</v>
      </c>
      <c r="J7" s="122">
        <v>165644.96</v>
      </c>
      <c r="K7" s="122">
        <v>193607.44</v>
      </c>
      <c r="L7" s="122">
        <v>174369.52</v>
      </c>
      <c r="M7" s="122">
        <v>194560.08</v>
      </c>
      <c r="N7" s="122">
        <f t="shared" si="0"/>
        <v>1972941.3599999999</v>
      </c>
    </row>
    <row r="8" spans="1:14" x14ac:dyDescent="0.2">
      <c r="A8" s="2" t="s">
        <v>20</v>
      </c>
      <c r="B8" s="122">
        <v>11625.12</v>
      </c>
      <c r="C8" s="122">
        <v>10189.92</v>
      </c>
      <c r="D8" s="122">
        <v>13560.64</v>
      </c>
      <c r="E8" s="122">
        <v>10118.16</v>
      </c>
      <c r="F8" s="122">
        <v>12629.76</v>
      </c>
      <c r="G8" s="122">
        <v>13706.16</v>
      </c>
      <c r="H8" s="122">
        <v>13921.44</v>
      </c>
      <c r="I8" s="122">
        <v>12773.28</v>
      </c>
      <c r="J8" s="122">
        <v>9974.64</v>
      </c>
      <c r="K8" s="122">
        <v>7391.28</v>
      </c>
      <c r="L8" s="122">
        <v>4233.84</v>
      </c>
      <c r="M8" s="122">
        <v>4018.56</v>
      </c>
      <c r="N8" s="122">
        <f t="shared" si="0"/>
        <v>124142.79999999999</v>
      </c>
    </row>
    <row r="9" spans="1:14" x14ac:dyDescent="0.2">
      <c r="A9" s="3" t="s">
        <v>5</v>
      </c>
      <c r="B9" s="122">
        <f t="shared" ref="B9:N9" si="1">SUM(B3:B8)</f>
        <v>639736.24</v>
      </c>
      <c r="C9" s="122">
        <f t="shared" si="1"/>
        <v>545624.56000000006</v>
      </c>
      <c r="D9" s="122">
        <f t="shared" si="1"/>
        <v>616659.76</v>
      </c>
      <c r="E9" s="122">
        <f t="shared" si="1"/>
        <v>583291.28</v>
      </c>
      <c r="F9" s="122">
        <f t="shared" si="1"/>
        <v>675262.64</v>
      </c>
      <c r="G9" s="122">
        <f t="shared" si="1"/>
        <v>638048.32000000007</v>
      </c>
      <c r="H9" s="122">
        <f t="shared" si="1"/>
        <v>652744.55999999994</v>
      </c>
      <c r="I9" s="122">
        <f t="shared" si="1"/>
        <v>612729.52</v>
      </c>
      <c r="J9" s="122">
        <f t="shared" si="1"/>
        <v>576626.96</v>
      </c>
      <c r="K9" s="122">
        <f t="shared" si="1"/>
        <v>662139.92000000004</v>
      </c>
      <c r="L9" s="122">
        <f t="shared" si="1"/>
        <v>575213.6</v>
      </c>
      <c r="M9" s="122">
        <f t="shared" si="1"/>
        <v>620235.20000000007</v>
      </c>
      <c r="N9" s="122">
        <f t="shared" si="1"/>
        <v>7398312.5599999996</v>
      </c>
    </row>
    <row r="10" spans="1:14" x14ac:dyDescent="0.2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x14ac:dyDescent="0.2">
      <c r="A11" s="8" t="s">
        <v>6</v>
      </c>
      <c r="B11" s="120" t="s">
        <v>36</v>
      </c>
      <c r="C11" s="120" t="s">
        <v>37</v>
      </c>
      <c r="D11" s="120" t="s">
        <v>38</v>
      </c>
      <c r="E11" s="120" t="s">
        <v>39</v>
      </c>
      <c r="F11" s="120" t="s">
        <v>40</v>
      </c>
      <c r="G11" s="120" t="s">
        <v>41</v>
      </c>
      <c r="H11" s="120" t="s">
        <v>42</v>
      </c>
      <c r="I11" s="120" t="s">
        <v>43</v>
      </c>
      <c r="J11" s="120" t="s">
        <v>44</v>
      </c>
      <c r="K11" s="120" t="s">
        <v>45</v>
      </c>
      <c r="L11" s="120" t="s">
        <v>46</v>
      </c>
      <c r="M11" s="120" t="s">
        <v>47</v>
      </c>
      <c r="N11" s="120" t="s">
        <v>0</v>
      </c>
    </row>
    <row r="12" spans="1:14" x14ac:dyDescent="0.2">
      <c r="A12" s="2" t="s">
        <v>8</v>
      </c>
      <c r="B12" s="123">
        <f t="shared" ref="B12:M12" si="2">B3/B9</f>
        <v>0.19548681500363338</v>
      </c>
      <c r="C12" s="99">
        <f t="shared" si="2"/>
        <v>0.18893944216880557</v>
      </c>
      <c r="D12" s="99">
        <f t="shared" si="2"/>
        <v>0.18741290983540096</v>
      </c>
      <c r="E12" s="99">
        <f t="shared" si="2"/>
        <v>0.19813428378356693</v>
      </c>
      <c r="F12" s="99">
        <f t="shared" si="2"/>
        <v>0.19636803836800448</v>
      </c>
      <c r="G12" s="99">
        <f t="shared" ref="G12" si="3">G3/G9</f>
        <v>0.19478148614198998</v>
      </c>
      <c r="H12" s="99">
        <f t="shared" si="2"/>
        <v>0.17824736831203927</v>
      </c>
      <c r="I12" s="99">
        <f t="shared" si="2"/>
        <v>0.16803499201409455</v>
      </c>
      <c r="J12" s="99">
        <f t="shared" si="2"/>
        <v>0.16345056082705534</v>
      </c>
      <c r="K12" s="99">
        <f t="shared" si="2"/>
        <v>0.15687016726011624</v>
      </c>
      <c r="L12" s="99">
        <f t="shared" si="2"/>
        <v>0.155490064908062</v>
      </c>
      <c r="M12" s="99">
        <f t="shared" si="2"/>
        <v>0.14252657701465507</v>
      </c>
      <c r="N12" s="99">
        <f>N3/N9</f>
        <v>0.17726204311649144</v>
      </c>
    </row>
    <row r="13" spans="1:14" x14ac:dyDescent="0.2">
      <c r="A13" s="2" t="s">
        <v>9</v>
      </c>
      <c r="B13" s="123">
        <f t="shared" ref="B13:M13" si="4">B4/B9</f>
        <v>0.11737337250114203</v>
      </c>
      <c r="C13" s="99">
        <f t="shared" si="4"/>
        <v>0.11027582775965948</v>
      </c>
      <c r="D13" s="99">
        <f t="shared" si="4"/>
        <v>0.12032372600410962</v>
      </c>
      <c r="E13" s="99">
        <f t="shared" si="4"/>
        <v>0.10857491303487342</v>
      </c>
      <c r="F13" s="99">
        <f t="shared" si="4"/>
        <v>0.10388254265036787</v>
      </c>
      <c r="G13" s="99">
        <f t="shared" ref="G13" si="5">G4/G9</f>
        <v>0.10421217001245296</v>
      </c>
      <c r="H13" s="99">
        <f t="shared" si="4"/>
        <v>0.11488291836549355</v>
      </c>
      <c r="I13" s="99">
        <f t="shared" si="4"/>
        <v>0.11464569227870725</v>
      </c>
      <c r="J13" s="99">
        <f t="shared" si="4"/>
        <v>0.12250901345299568</v>
      </c>
      <c r="K13" s="99">
        <f t="shared" si="4"/>
        <v>0.12772647811356849</v>
      </c>
      <c r="L13" s="99">
        <f t="shared" si="4"/>
        <v>0.13002404671934045</v>
      </c>
      <c r="M13" s="99">
        <f t="shared" si="4"/>
        <v>0.12584258358764544</v>
      </c>
      <c r="N13" s="99">
        <f>N4/N9</f>
        <v>0.11661059099671237</v>
      </c>
    </row>
    <row r="14" spans="1:14" ht="12" customHeight="1" x14ac:dyDescent="0.2">
      <c r="A14" s="2" t="s">
        <v>49</v>
      </c>
      <c r="B14" s="123">
        <f t="shared" ref="B14:M14" si="6">B5/B9</f>
        <v>0.35764739543284274</v>
      </c>
      <c r="C14" s="99">
        <f t="shared" si="6"/>
        <v>0.36234439300166399</v>
      </c>
      <c r="D14" s="99">
        <f t="shared" si="6"/>
        <v>0.36411651053735045</v>
      </c>
      <c r="E14" s="99">
        <f t="shared" si="6"/>
        <v>0.36194609321092541</v>
      </c>
      <c r="F14" s="99">
        <f t="shared" si="6"/>
        <v>0.35685078031267953</v>
      </c>
      <c r="G14" s="99">
        <f t="shared" ref="G14" si="7">G5/G9</f>
        <v>0.35989750744896559</v>
      </c>
      <c r="H14" s="99">
        <f t="shared" si="6"/>
        <v>0.33124136645428348</v>
      </c>
      <c r="I14" s="99">
        <f t="shared" si="6"/>
        <v>0.32978988836705631</v>
      </c>
      <c r="J14" s="99">
        <f t="shared" si="6"/>
        <v>0.32554842735761091</v>
      </c>
      <c r="K14" s="99">
        <f t="shared" si="6"/>
        <v>0.324499389796646</v>
      </c>
      <c r="L14" s="99">
        <f t="shared" si="6"/>
        <v>0.32074345947314181</v>
      </c>
      <c r="M14" s="99">
        <f t="shared" si="6"/>
        <v>0.32110399409772289</v>
      </c>
      <c r="N14" s="99">
        <f>N5/N9</f>
        <v>0.34295496161086769</v>
      </c>
    </row>
    <row r="15" spans="1:14" x14ac:dyDescent="0.2">
      <c r="A15" s="2" t="s">
        <v>35</v>
      </c>
      <c r="B15" s="123">
        <f t="shared" ref="B15:M15" si="8">B6/B9</f>
        <v>6.6571185649885956E-2</v>
      </c>
      <c r="C15" s="99">
        <f t="shared" si="8"/>
        <v>7.525174453290738E-2</v>
      </c>
      <c r="D15" s="99">
        <f t="shared" si="8"/>
        <v>6.8708228991624168E-2</v>
      </c>
      <c r="E15" s="99">
        <f t="shared" si="8"/>
        <v>6.8145712721781132E-2</v>
      </c>
      <c r="F15" s="99">
        <f t="shared" si="8"/>
        <v>8.3768294955574613E-2</v>
      </c>
      <c r="G15" s="99">
        <f t="shared" ref="G15" si="9">G6/G9</f>
        <v>7.2566290904112082E-2</v>
      </c>
      <c r="H15" s="99">
        <f t="shared" si="8"/>
        <v>8.8890269725112686E-2</v>
      </c>
      <c r="I15" s="99">
        <f t="shared" si="8"/>
        <v>8.644466811391753E-2</v>
      </c>
      <c r="J15" s="99">
        <f t="shared" si="8"/>
        <v>8.3928368524426963E-2</v>
      </c>
      <c r="K15" s="99">
        <f t="shared" si="8"/>
        <v>8.7344680864431187E-2</v>
      </c>
      <c r="L15" s="99">
        <f t="shared" si="8"/>
        <v>8.3243233470140482E-2</v>
      </c>
      <c r="M15" s="99">
        <f t="shared" si="8"/>
        <v>9.0360173044032308E-2</v>
      </c>
      <c r="N15" s="99">
        <f>N6/N9</f>
        <v>7.971801613096488E-2</v>
      </c>
    </row>
    <row r="16" spans="1:14" x14ac:dyDescent="0.2">
      <c r="A16" s="2" t="s">
        <v>1</v>
      </c>
      <c r="B16" s="123">
        <f t="shared" ref="B16:M16" si="10">B7/B9</f>
        <v>0.24474949238454899</v>
      </c>
      <c r="C16" s="99">
        <f t="shared" si="10"/>
        <v>0.24451289362780879</v>
      </c>
      <c r="D16" s="99">
        <f t="shared" si="10"/>
        <v>0.23744815131118657</v>
      </c>
      <c r="E16" s="99">
        <f t="shared" si="10"/>
        <v>0.24585232955994127</v>
      </c>
      <c r="F16" s="99">
        <f t="shared" si="10"/>
        <v>0.2404268656118751</v>
      </c>
      <c r="G16" s="99">
        <f t="shared" ref="G16" si="11">G7/G9</f>
        <v>0.24706116301661915</v>
      </c>
      <c r="H16" s="99">
        <f t="shared" si="10"/>
        <v>0.26541053057569719</v>
      </c>
      <c r="I16" s="99">
        <f t="shared" si="10"/>
        <v>0.28023823627756661</v>
      </c>
      <c r="J16" s="99">
        <f t="shared" si="10"/>
        <v>0.28726537517427214</v>
      </c>
      <c r="K16" s="99">
        <f t="shared" si="10"/>
        <v>0.29239656778283357</v>
      </c>
      <c r="L16" s="99">
        <f t="shared" si="10"/>
        <v>0.30313872968233019</v>
      </c>
      <c r="M16" s="99">
        <f t="shared" si="10"/>
        <v>0.31368758174318384</v>
      </c>
      <c r="N16" s="99">
        <f>N7/N9</f>
        <v>0.26667450773396362</v>
      </c>
    </row>
    <row r="17" spans="1:14" x14ac:dyDescent="0.2">
      <c r="A17" s="2" t="s">
        <v>20</v>
      </c>
      <c r="B17" s="123">
        <f t="shared" ref="B17:M17" si="12">B8/B9</f>
        <v>1.8171739027946894E-2</v>
      </c>
      <c r="C17" s="99">
        <f t="shared" si="12"/>
        <v>1.8675698909154673E-2</v>
      </c>
      <c r="D17" s="99">
        <f t="shared" si="12"/>
        <v>2.1990473320328212E-2</v>
      </c>
      <c r="E17" s="99">
        <f t="shared" si="12"/>
        <v>1.7346667688911788E-2</v>
      </c>
      <c r="F17" s="99">
        <f t="shared" si="12"/>
        <v>1.8703478101498403E-2</v>
      </c>
      <c r="G17" s="99">
        <f t="shared" ref="G17" si="13">G8/G9</f>
        <v>2.1481382475860133E-2</v>
      </c>
      <c r="H17" s="99">
        <f t="shared" si="12"/>
        <v>2.1327546567373921E-2</v>
      </c>
      <c r="I17" s="99">
        <f t="shared" si="12"/>
        <v>2.0846522948657673E-2</v>
      </c>
      <c r="J17" s="99">
        <f t="shared" si="12"/>
        <v>1.7298254663639035E-2</v>
      </c>
      <c r="K17" s="99">
        <f t="shared" si="12"/>
        <v>1.1162716182404468E-2</v>
      </c>
      <c r="L17" s="99">
        <f t="shared" si="12"/>
        <v>7.3604657469851205E-3</v>
      </c>
      <c r="M17" s="99">
        <f t="shared" si="12"/>
        <v>6.4790905127603202E-3</v>
      </c>
      <c r="N17" s="99">
        <f>N8/N9</f>
        <v>1.6779880411000099E-2</v>
      </c>
    </row>
    <row r="18" spans="1:14" ht="10.8" thickBot="1" x14ac:dyDescent="0.25">
      <c r="A18" s="6" t="s">
        <v>16</v>
      </c>
      <c r="B18" s="123">
        <f t="shared" ref="B18:N18" si="14">SUM(B12:B17)</f>
        <v>1</v>
      </c>
      <c r="C18" s="103">
        <f t="shared" si="14"/>
        <v>0.99999999999999989</v>
      </c>
      <c r="D18" s="103">
        <f t="shared" si="14"/>
        <v>1</v>
      </c>
      <c r="E18" s="103">
        <f t="shared" si="14"/>
        <v>1</v>
      </c>
      <c r="F18" s="103">
        <f t="shared" si="14"/>
        <v>1</v>
      </c>
      <c r="G18" s="103">
        <f t="shared" ref="G18" si="15">SUM(G12:G17)</f>
        <v>0.99999999999999989</v>
      </c>
      <c r="H18" s="103">
        <f t="shared" si="14"/>
        <v>1.0000000000000002</v>
      </c>
      <c r="I18" s="103">
        <f t="shared" si="14"/>
        <v>0.99999999999999978</v>
      </c>
      <c r="J18" s="103">
        <f t="shared" si="14"/>
        <v>1.0000000000000002</v>
      </c>
      <c r="K18" s="103">
        <f t="shared" si="14"/>
        <v>0.99999999999999989</v>
      </c>
      <c r="L18" s="103">
        <f t="shared" si="14"/>
        <v>1</v>
      </c>
      <c r="M18" s="103">
        <f t="shared" si="14"/>
        <v>0.99999999999999978</v>
      </c>
      <c r="N18" s="103">
        <f t="shared" si="14"/>
        <v>1</v>
      </c>
    </row>
    <row r="19" spans="1:14" ht="1.5" customHeight="1" x14ac:dyDescent="0.2"/>
    <row r="20" spans="1:14" x14ac:dyDescent="0.2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1:14" x14ac:dyDescent="0.2">
      <c r="A21" s="8" t="s">
        <v>27</v>
      </c>
      <c r="B21" s="120" t="s">
        <v>36</v>
      </c>
      <c r="C21" s="120" t="s">
        <v>37</v>
      </c>
      <c r="D21" s="120" t="s">
        <v>38</v>
      </c>
      <c r="E21" s="120" t="s">
        <v>39</v>
      </c>
      <c r="F21" s="120" t="s">
        <v>40</v>
      </c>
      <c r="G21" s="120" t="s">
        <v>41</v>
      </c>
      <c r="H21" s="120" t="s">
        <v>42</v>
      </c>
      <c r="I21" s="120" t="s">
        <v>43</v>
      </c>
      <c r="J21" s="120" t="s">
        <v>44</v>
      </c>
      <c r="K21" s="120" t="s">
        <v>45</v>
      </c>
      <c r="L21" s="120" t="s">
        <v>46</v>
      </c>
      <c r="M21" s="120" t="s">
        <v>47</v>
      </c>
      <c r="N21" s="120" t="s">
        <v>0</v>
      </c>
    </row>
    <row r="22" spans="1:14" x14ac:dyDescent="0.2">
      <c r="A22" s="2" t="s">
        <v>8</v>
      </c>
      <c r="B22" s="124">
        <v>959</v>
      </c>
      <c r="C22" s="124">
        <v>792</v>
      </c>
      <c r="D22" s="124">
        <v>888</v>
      </c>
      <c r="E22" s="124">
        <v>887</v>
      </c>
      <c r="F22" s="124">
        <v>1016</v>
      </c>
      <c r="G22" s="124">
        <v>952</v>
      </c>
      <c r="H22" s="124">
        <v>891</v>
      </c>
      <c r="I22" s="124">
        <v>787</v>
      </c>
      <c r="J22" s="124">
        <v>720</v>
      </c>
      <c r="K22" s="124">
        <v>795</v>
      </c>
      <c r="L22" s="124">
        <v>683</v>
      </c>
      <c r="M22" s="124">
        <v>675</v>
      </c>
      <c r="N22" s="124">
        <f t="shared" ref="N22:N27" si="16">SUM(B22:M22)</f>
        <v>10045</v>
      </c>
    </row>
    <row r="23" spans="1:14" x14ac:dyDescent="0.2">
      <c r="A23" s="2" t="s">
        <v>9</v>
      </c>
      <c r="B23" s="124">
        <v>752</v>
      </c>
      <c r="C23" s="124">
        <v>604</v>
      </c>
      <c r="D23" s="124">
        <v>743</v>
      </c>
      <c r="E23" s="124">
        <v>632</v>
      </c>
      <c r="F23" s="124">
        <v>702</v>
      </c>
      <c r="G23" s="124">
        <v>662</v>
      </c>
      <c r="H23" s="124">
        <v>751</v>
      </c>
      <c r="I23" s="124">
        <v>703</v>
      </c>
      <c r="J23" s="124">
        <v>710</v>
      </c>
      <c r="K23" s="124">
        <v>847</v>
      </c>
      <c r="L23" s="124">
        <v>753</v>
      </c>
      <c r="M23" s="124">
        <v>787</v>
      </c>
      <c r="N23" s="124">
        <f t="shared" si="16"/>
        <v>8646</v>
      </c>
    </row>
    <row r="24" spans="1:14" ht="11.25" customHeight="1" x14ac:dyDescent="0.2">
      <c r="A24" s="2" t="s">
        <v>49</v>
      </c>
      <c r="B24" s="124">
        <v>2192</v>
      </c>
      <c r="C24" s="124">
        <v>1894</v>
      </c>
      <c r="D24" s="124">
        <v>2149</v>
      </c>
      <c r="E24" s="124">
        <v>2025</v>
      </c>
      <c r="F24" s="124">
        <v>2313</v>
      </c>
      <c r="G24" s="124">
        <v>2193</v>
      </c>
      <c r="H24" s="124">
        <v>2074</v>
      </c>
      <c r="I24" s="124">
        <v>1935</v>
      </c>
      <c r="J24" s="124">
        <v>1798</v>
      </c>
      <c r="K24" s="124">
        <v>2054</v>
      </c>
      <c r="L24" s="124">
        <v>1766</v>
      </c>
      <c r="M24" s="124">
        <v>1906</v>
      </c>
      <c r="N24" s="124">
        <f t="shared" si="16"/>
        <v>24299</v>
      </c>
    </row>
    <row r="25" spans="1:14" x14ac:dyDescent="0.2">
      <c r="A25" s="2" t="s">
        <v>35</v>
      </c>
      <c r="B25" s="124">
        <v>385</v>
      </c>
      <c r="C25" s="124">
        <v>375</v>
      </c>
      <c r="D25" s="124">
        <v>386</v>
      </c>
      <c r="E25" s="124">
        <v>362</v>
      </c>
      <c r="F25" s="124">
        <v>514</v>
      </c>
      <c r="G25" s="124">
        <v>424</v>
      </c>
      <c r="H25" s="124">
        <v>611</v>
      </c>
      <c r="I25" s="124">
        <v>561</v>
      </c>
      <c r="J25" s="124">
        <v>518</v>
      </c>
      <c r="K25" s="124">
        <v>615</v>
      </c>
      <c r="L25" s="124">
        <v>511</v>
      </c>
      <c r="M25" s="124">
        <v>599</v>
      </c>
      <c r="N25" s="124">
        <f t="shared" si="16"/>
        <v>5861</v>
      </c>
    </row>
    <row r="26" spans="1:14" x14ac:dyDescent="0.2">
      <c r="A26" s="2" t="s">
        <v>1</v>
      </c>
      <c r="B26" s="124">
        <v>1327</v>
      </c>
      <c r="C26" s="124">
        <v>1136</v>
      </c>
      <c r="D26" s="124">
        <v>1245</v>
      </c>
      <c r="E26" s="124">
        <v>1216</v>
      </c>
      <c r="F26" s="124">
        <v>1379</v>
      </c>
      <c r="G26" s="124">
        <v>1340</v>
      </c>
      <c r="H26" s="124">
        <v>1455</v>
      </c>
      <c r="I26" s="124">
        <v>1455</v>
      </c>
      <c r="J26" s="124">
        <v>1405</v>
      </c>
      <c r="K26" s="124">
        <v>1642</v>
      </c>
      <c r="L26" s="124">
        <v>1474</v>
      </c>
      <c r="M26" s="124">
        <v>1644</v>
      </c>
      <c r="N26" s="124">
        <f t="shared" si="16"/>
        <v>16718</v>
      </c>
    </row>
    <row r="27" spans="1:14" x14ac:dyDescent="0.2">
      <c r="A27" s="2" t="s">
        <v>20</v>
      </c>
      <c r="B27" s="124">
        <v>161</v>
      </c>
      <c r="C27" s="124">
        <v>140</v>
      </c>
      <c r="D27" s="124">
        <v>189</v>
      </c>
      <c r="E27" s="124">
        <v>139</v>
      </c>
      <c r="F27" s="124">
        <v>174</v>
      </c>
      <c r="G27" s="124">
        <v>190</v>
      </c>
      <c r="H27" s="124">
        <v>193</v>
      </c>
      <c r="I27" s="124">
        <v>177</v>
      </c>
      <c r="J27" s="124">
        <v>138</v>
      </c>
      <c r="K27" s="124">
        <v>101</v>
      </c>
      <c r="L27" s="124">
        <v>59</v>
      </c>
      <c r="M27" s="124">
        <v>55</v>
      </c>
      <c r="N27" s="124">
        <f t="shared" si="16"/>
        <v>1716</v>
      </c>
    </row>
    <row r="28" spans="1:14" x14ac:dyDescent="0.2">
      <c r="A28" s="3" t="s">
        <v>11</v>
      </c>
      <c r="B28" s="124">
        <f t="shared" ref="B28:N28" si="17">SUM(B22:B27)</f>
        <v>5776</v>
      </c>
      <c r="C28" s="124">
        <f t="shared" si="17"/>
        <v>4941</v>
      </c>
      <c r="D28" s="124">
        <f t="shared" si="17"/>
        <v>5600</v>
      </c>
      <c r="E28" s="124">
        <f t="shared" si="17"/>
        <v>5261</v>
      </c>
      <c r="F28" s="124">
        <f t="shared" si="17"/>
        <v>6098</v>
      </c>
      <c r="G28" s="124">
        <f t="shared" si="17"/>
        <v>5761</v>
      </c>
      <c r="H28" s="124">
        <f t="shared" si="17"/>
        <v>5975</v>
      </c>
      <c r="I28" s="124">
        <f t="shared" si="17"/>
        <v>5618</v>
      </c>
      <c r="J28" s="124">
        <f t="shared" si="17"/>
        <v>5289</v>
      </c>
      <c r="K28" s="124">
        <f t="shared" si="17"/>
        <v>6054</v>
      </c>
      <c r="L28" s="124">
        <f t="shared" si="17"/>
        <v>5246</v>
      </c>
      <c r="M28" s="124">
        <f t="shared" si="17"/>
        <v>5666</v>
      </c>
      <c r="N28" s="124">
        <f t="shared" si="17"/>
        <v>67285</v>
      </c>
    </row>
    <row r="29" spans="1:14" x14ac:dyDescent="0.2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</row>
    <row r="30" spans="1:14" x14ac:dyDescent="0.2">
      <c r="A30" s="8" t="s">
        <v>28</v>
      </c>
      <c r="B30" s="120" t="s">
        <v>36</v>
      </c>
      <c r="C30" s="120" t="s">
        <v>37</v>
      </c>
      <c r="D30" s="120" t="s">
        <v>38</v>
      </c>
      <c r="E30" s="120" t="s">
        <v>39</v>
      </c>
      <c r="F30" s="120" t="s">
        <v>40</v>
      </c>
      <c r="G30" s="120" t="s">
        <v>41</v>
      </c>
      <c r="H30" s="120" t="s">
        <v>42</v>
      </c>
      <c r="I30" s="120" t="s">
        <v>43</v>
      </c>
      <c r="J30" s="120" t="s">
        <v>44</v>
      </c>
      <c r="K30" s="120" t="s">
        <v>45</v>
      </c>
      <c r="L30" s="120" t="s">
        <v>46</v>
      </c>
      <c r="M30" s="120" t="s">
        <v>47</v>
      </c>
      <c r="N30" s="120" t="s">
        <v>0</v>
      </c>
    </row>
    <row r="31" spans="1:14" x14ac:dyDescent="0.2">
      <c r="A31" s="2" t="s">
        <v>8</v>
      </c>
      <c r="B31" s="99">
        <f t="shared" ref="B31:M31" si="18">B22/B28</f>
        <v>0.16603185595567868</v>
      </c>
      <c r="C31" s="99">
        <f t="shared" si="18"/>
        <v>0.16029143897996356</v>
      </c>
      <c r="D31" s="99">
        <f t="shared" si="18"/>
        <v>0.15857142857142856</v>
      </c>
      <c r="E31" s="99">
        <f t="shared" si="18"/>
        <v>0.16859912564151303</v>
      </c>
      <c r="F31" s="99">
        <f t="shared" si="18"/>
        <v>0.16661200393571662</v>
      </c>
      <c r="G31" s="99">
        <f t="shared" ref="G31" si="19">G22/G28</f>
        <v>0.1652490886998785</v>
      </c>
      <c r="H31" s="99">
        <f t="shared" si="18"/>
        <v>0.14912133891213389</v>
      </c>
      <c r="I31" s="99">
        <f t="shared" si="18"/>
        <v>0.14008543965824136</v>
      </c>
      <c r="J31" s="99">
        <f t="shared" si="18"/>
        <v>0.13613159387407828</v>
      </c>
      <c r="K31" s="99">
        <f t="shared" si="18"/>
        <v>0.1313181367690783</v>
      </c>
      <c r="L31" s="99">
        <f t="shared" si="18"/>
        <v>0.13019443385436524</v>
      </c>
      <c r="M31" s="99">
        <f t="shared" si="18"/>
        <v>0.11913166254853512</v>
      </c>
      <c r="N31" s="99">
        <f>N22/N28</f>
        <v>0.14929033216913132</v>
      </c>
    </row>
    <row r="32" spans="1:14" x14ac:dyDescent="0.2">
      <c r="A32" s="2" t="s">
        <v>9</v>
      </c>
      <c r="B32" s="99">
        <f t="shared" ref="B32:L32" si="20">B23/B28</f>
        <v>0.13019390581717452</v>
      </c>
      <c r="C32" s="99">
        <f t="shared" si="20"/>
        <v>0.12224246104027525</v>
      </c>
      <c r="D32" s="99">
        <f t="shared" si="20"/>
        <v>0.13267857142857142</v>
      </c>
      <c r="E32" s="99">
        <f t="shared" si="20"/>
        <v>0.12012925299372743</v>
      </c>
      <c r="F32" s="99">
        <f t="shared" si="20"/>
        <v>0.11511971138078059</v>
      </c>
      <c r="G32" s="99">
        <f t="shared" ref="G32" si="21">G23/G28</f>
        <v>0.11491060579760458</v>
      </c>
      <c r="H32" s="99">
        <f t="shared" si="20"/>
        <v>0.12569037656903767</v>
      </c>
      <c r="I32" s="99">
        <f t="shared" si="20"/>
        <v>0.12513349946600213</v>
      </c>
      <c r="J32" s="99">
        <f t="shared" si="20"/>
        <v>0.13424087729249384</v>
      </c>
      <c r="K32" s="99">
        <f t="shared" si="20"/>
        <v>0.13990749917409978</v>
      </c>
      <c r="L32" s="99">
        <f t="shared" si="20"/>
        <v>0.14353793366374382</v>
      </c>
      <c r="M32" s="99">
        <f>M23/M28</f>
        <v>0.13889869396399576</v>
      </c>
      <c r="N32" s="99">
        <f>N23/N28</f>
        <v>0.12849817938619307</v>
      </c>
    </row>
    <row r="33" spans="1:14" ht="12" customHeight="1" x14ac:dyDescent="0.2">
      <c r="A33" s="2" t="s">
        <v>49</v>
      </c>
      <c r="B33" s="99">
        <f t="shared" ref="B33:M33" si="22">B24/B28</f>
        <v>0.37950138504155123</v>
      </c>
      <c r="C33" s="99">
        <f t="shared" si="22"/>
        <v>0.38332321392430679</v>
      </c>
      <c r="D33" s="99">
        <f t="shared" si="22"/>
        <v>0.38374999999999998</v>
      </c>
      <c r="E33" s="99">
        <f t="shared" si="22"/>
        <v>0.38490781220300324</v>
      </c>
      <c r="F33" s="99">
        <f t="shared" si="22"/>
        <v>0.37930469006231549</v>
      </c>
      <c r="G33" s="99">
        <f t="shared" ref="G33" si="23">G24/G28</f>
        <v>0.38066307932650584</v>
      </c>
      <c r="H33" s="99">
        <f t="shared" si="22"/>
        <v>0.3471129707112971</v>
      </c>
      <c r="I33" s="99">
        <f t="shared" si="22"/>
        <v>0.34442862228551085</v>
      </c>
      <c r="J33" s="99">
        <f t="shared" si="22"/>
        <v>0.33995084136887882</v>
      </c>
      <c r="K33" s="99">
        <f t="shared" si="22"/>
        <v>0.33927981499834819</v>
      </c>
      <c r="L33" s="99">
        <f t="shared" si="22"/>
        <v>0.33663743804803659</v>
      </c>
      <c r="M33" s="99">
        <f t="shared" si="22"/>
        <v>0.33639251676667842</v>
      </c>
      <c r="N33" s="99">
        <f>N24/N28</f>
        <v>0.36113546852938994</v>
      </c>
    </row>
    <row r="34" spans="1:14" x14ac:dyDescent="0.2">
      <c r="A34" s="2" t="s">
        <v>35</v>
      </c>
      <c r="B34" s="99">
        <f t="shared" ref="B34:M34" si="24">B25/B28</f>
        <v>6.6655124653739614E-2</v>
      </c>
      <c r="C34" s="99">
        <f t="shared" si="24"/>
        <v>7.5895567698846381E-2</v>
      </c>
      <c r="D34" s="99">
        <f t="shared" si="24"/>
        <v>6.8928571428571422E-2</v>
      </c>
      <c r="E34" s="99">
        <f t="shared" si="24"/>
        <v>6.8808211366660335E-2</v>
      </c>
      <c r="F34" s="99">
        <f t="shared" si="24"/>
        <v>8.4289931124959E-2</v>
      </c>
      <c r="G34" s="99">
        <f t="shared" ref="G34" si="25">G25/G28</f>
        <v>7.3598333622634959E-2</v>
      </c>
      <c r="H34" s="99">
        <f t="shared" si="24"/>
        <v>0.10225941422594143</v>
      </c>
      <c r="I34" s="99">
        <f t="shared" si="24"/>
        <v>9.9857600569597721E-2</v>
      </c>
      <c r="J34" s="99">
        <f t="shared" si="24"/>
        <v>9.7939118926072988E-2</v>
      </c>
      <c r="K34" s="99">
        <f t="shared" si="24"/>
        <v>0.10158572844400396</v>
      </c>
      <c r="L34" s="99">
        <f t="shared" si="24"/>
        <v>9.7407548608463596E-2</v>
      </c>
      <c r="M34" s="99">
        <f t="shared" si="24"/>
        <v>0.10571831980232968</v>
      </c>
      <c r="N34" s="99">
        <f>N25/N28</f>
        <v>8.710708181615516E-2</v>
      </c>
    </row>
    <row r="35" spans="1:14" x14ac:dyDescent="0.2">
      <c r="A35" s="2" t="s">
        <v>1</v>
      </c>
      <c r="B35" s="99">
        <f t="shared" ref="B35:M35" si="26">B26/B28</f>
        <v>0.2297437673130194</v>
      </c>
      <c r="C35" s="99">
        <f t="shared" si="26"/>
        <v>0.22991297308237199</v>
      </c>
      <c r="D35" s="99">
        <f t="shared" si="26"/>
        <v>0.22232142857142856</v>
      </c>
      <c r="E35" s="99">
        <f t="shared" si="26"/>
        <v>0.23113476525375404</v>
      </c>
      <c r="F35" s="99">
        <f t="shared" si="26"/>
        <v>0.22613971794030829</v>
      </c>
      <c r="G35" s="99">
        <f t="shared" ref="G35" si="27">G26/G28</f>
        <v>0.23259850720361047</v>
      </c>
      <c r="H35" s="99">
        <f t="shared" si="26"/>
        <v>0.24351464435146444</v>
      </c>
      <c r="I35" s="99">
        <f t="shared" si="26"/>
        <v>0.25898896404414384</v>
      </c>
      <c r="J35" s="99">
        <f t="shared" si="26"/>
        <v>0.2656456797126111</v>
      </c>
      <c r="K35" s="99">
        <f t="shared" si="26"/>
        <v>0.27122563594317806</v>
      </c>
      <c r="L35" s="99">
        <f t="shared" si="26"/>
        <v>0.2809759817003431</v>
      </c>
      <c r="M35" s="99">
        <f t="shared" si="26"/>
        <v>0.29015178256265445</v>
      </c>
      <c r="N35" s="99">
        <f>N26/N28</f>
        <v>0.24846548264843576</v>
      </c>
    </row>
    <row r="36" spans="1:14" x14ac:dyDescent="0.2">
      <c r="A36" s="2" t="s">
        <v>20</v>
      </c>
      <c r="B36" s="99">
        <f t="shared" ref="B36:M36" si="28">B27/B28</f>
        <v>2.7873961218836566E-2</v>
      </c>
      <c r="C36" s="99">
        <f t="shared" si="28"/>
        <v>2.8334345274235985E-2</v>
      </c>
      <c r="D36" s="99">
        <f t="shared" si="28"/>
        <v>3.3750000000000002E-2</v>
      </c>
      <c r="E36" s="99">
        <f t="shared" si="28"/>
        <v>2.6420832541341949E-2</v>
      </c>
      <c r="F36" s="99">
        <f t="shared" si="28"/>
        <v>2.8533945555919975E-2</v>
      </c>
      <c r="G36" s="99">
        <f t="shared" ref="G36" si="29">G27/G28</f>
        <v>3.2980385349765669E-2</v>
      </c>
      <c r="H36" s="99">
        <f t="shared" si="28"/>
        <v>3.2301255230125524E-2</v>
      </c>
      <c r="I36" s="99">
        <f t="shared" si="28"/>
        <v>3.1505873976504097E-2</v>
      </c>
      <c r="J36" s="99">
        <f t="shared" si="28"/>
        <v>2.6091888825865002E-2</v>
      </c>
      <c r="K36" s="99">
        <f t="shared" si="28"/>
        <v>1.6683184671291706E-2</v>
      </c>
      <c r="L36" s="99">
        <f t="shared" si="28"/>
        <v>1.1246664125047654E-2</v>
      </c>
      <c r="M36" s="99">
        <f t="shared" si="28"/>
        <v>9.7070243558065646E-3</v>
      </c>
      <c r="N36" s="99">
        <f>N27/N28</f>
        <v>2.5503455450694806E-2</v>
      </c>
    </row>
    <row r="37" spans="1:14" ht="10.8" thickBot="1" x14ac:dyDescent="0.25">
      <c r="A37" s="5" t="s">
        <v>16</v>
      </c>
      <c r="B37" s="103">
        <f t="shared" ref="B37:N37" si="30">SUM(B31:B36)</f>
        <v>0.99999999999999989</v>
      </c>
      <c r="C37" s="16">
        <f t="shared" si="30"/>
        <v>1</v>
      </c>
      <c r="D37" s="16">
        <f t="shared" si="30"/>
        <v>1</v>
      </c>
      <c r="E37" s="16">
        <f t="shared" si="30"/>
        <v>1.0000000000000002</v>
      </c>
      <c r="F37" s="16">
        <f t="shared" si="30"/>
        <v>0.99999999999999989</v>
      </c>
      <c r="G37" s="16">
        <f t="shared" ref="G37" si="31">SUM(G31:G36)</f>
        <v>1</v>
      </c>
      <c r="H37" s="16">
        <f t="shared" si="30"/>
        <v>1</v>
      </c>
      <c r="I37" s="16">
        <f t="shared" si="30"/>
        <v>0.99999999999999989</v>
      </c>
      <c r="J37" s="16">
        <f t="shared" si="30"/>
        <v>1.0000000000000002</v>
      </c>
      <c r="K37" s="16">
        <f t="shared" si="30"/>
        <v>0.99999999999999989</v>
      </c>
      <c r="L37" s="16">
        <f t="shared" si="30"/>
        <v>0.99999999999999989</v>
      </c>
      <c r="M37" s="16">
        <f t="shared" si="30"/>
        <v>1</v>
      </c>
      <c r="N37" s="16">
        <f t="shared" si="30"/>
        <v>1</v>
      </c>
    </row>
    <row r="38" spans="1:14" x14ac:dyDescent="0.2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</row>
    <row r="39" spans="1:14" x14ac:dyDescent="0.2">
      <c r="A39" s="8" t="s">
        <v>10</v>
      </c>
      <c r="B39" s="120" t="s">
        <v>36</v>
      </c>
      <c r="C39" s="120" t="s">
        <v>37</v>
      </c>
      <c r="D39" s="120" t="s">
        <v>38</v>
      </c>
      <c r="E39" s="120" t="s">
        <v>39</v>
      </c>
      <c r="F39" s="120" t="s">
        <v>40</v>
      </c>
      <c r="G39" s="120" t="s">
        <v>41</v>
      </c>
      <c r="H39" s="120" t="s">
        <v>42</v>
      </c>
      <c r="I39" s="120" t="s">
        <v>43</v>
      </c>
      <c r="J39" s="120" t="s">
        <v>44</v>
      </c>
      <c r="K39" s="120" t="s">
        <v>45</v>
      </c>
      <c r="L39" s="120" t="s">
        <v>46</v>
      </c>
      <c r="M39" s="120" t="s">
        <v>47</v>
      </c>
      <c r="N39" s="120" t="s">
        <v>0</v>
      </c>
    </row>
    <row r="40" spans="1:14" x14ac:dyDescent="0.2">
      <c r="A40" s="2" t="s">
        <v>8</v>
      </c>
      <c r="B40" s="114">
        <f t="shared" ref="B40:N40" si="32">B3/B22</f>
        <v>130.40667361835244</v>
      </c>
      <c r="C40" s="114">
        <f t="shared" si="32"/>
        <v>130.16414141414143</v>
      </c>
      <c r="D40" s="114">
        <f t="shared" si="32"/>
        <v>130.1463963963964</v>
      </c>
      <c r="E40" s="114">
        <f t="shared" si="32"/>
        <v>130.29312288613303</v>
      </c>
      <c r="F40" s="114">
        <f t="shared" si="32"/>
        <v>130.51181102362204</v>
      </c>
      <c r="G40" s="114">
        <f t="shared" ref="G40" si="33">G3/G22</f>
        <v>130.54621848739495</v>
      </c>
      <c r="H40" s="114">
        <f t="shared" si="32"/>
        <v>130.58361391694726</v>
      </c>
      <c r="I40" s="114">
        <f t="shared" si="32"/>
        <v>130.82592121982211</v>
      </c>
      <c r="J40" s="114">
        <f t="shared" si="32"/>
        <v>130.90277777777777</v>
      </c>
      <c r="K40" s="114">
        <f t="shared" si="32"/>
        <v>130.65408805031447</v>
      </c>
      <c r="L40" s="114">
        <f t="shared" si="32"/>
        <v>130.95168374816984</v>
      </c>
      <c r="M40" s="114">
        <f t="shared" si="32"/>
        <v>130.96296296296296</v>
      </c>
      <c r="N40" s="114">
        <f t="shared" si="32"/>
        <v>130.55649576903932</v>
      </c>
    </row>
    <row r="41" spans="1:14" x14ac:dyDescent="0.2">
      <c r="A41" s="2" t="s">
        <v>9</v>
      </c>
      <c r="B41" s="114">
        <f t="shared" ref="B41:N41" si="34">B4/B23</f>
        <v>99.851063829787236</v>
      </c>
      <c r="C41" s="114">
        <f t="shared" si="34"/>
        <v>99.617880794701975</v>
      </c>
      <c r="D41" s="114">
        <f t="shared" si="34"/>
        <v>99.86379542395693</v>
      </c>
      <c r="E41" s="114">
        <f t="shared" si="34"/>
        <v>100.20696202531646</v>
      </c>
      <c r="F41" s="114">
        <f t="shared" si="34"/>
        <v>99.925925925925924</v>
      </c>
      <c r="G41" s="114">
        <f t="shared" ref="G41" si="35">G4/G23</f>
        <v>100.4416918429003</v>
      </c>
      <c r="H41" s="114">
        <f t="shared" si="34"/>
        <v>99.852463382157126</v>
      </c>
      <c r="I41" s="114">
        <f t="shared" si="34"/>
        <v>99.924324324324331</v>
      </c>
      <c r="J41" s="114">
        <f t="shared" si="34"/>
        <v>99.49577464788733</v>
      </c>
      <c r="K41" s="114">
        <f t="shared" si="34"/>
        <v>99.849822904368366</v>
      </c>
      <c r="L41" s="114">
        <f t="shared" si="34"/>
        <v>99.324833997343958</v>
      </c>
      <c r="M41" s="114">
        <f t="shared" si="34"/>
        <v>99.176620076238876</v>
      </c>
      <c r="N41" s="114">
        <f t="shared" si="34"/>
        <v>99.782743465186215</v>
      </c>
    </row>
    <row r="42" spans="1:14" ht="12" customHeight="1" x14ac:dyDescent="0.2">
      <c r="A42" s="2" t="s">
        <v>49</v>
      </c>
      <c r="B42" s="114">
        <f t="shared" ref="B42:N42" si="36">B5/B24</f>
        <v>104.37956204379562</v>
      </c>
      <c r="C42" s="114">
        <f t="shared" si="36"/>
        <v>104.3843717001056</v>
      </c>
      <c r="D42" s="114">
        <f t="shared" si="36"/>
        <v>104.4839460214053</v>
      </c>
      <c r="E42" s="114">
        <f t="shared" si="36"/>
        <v>104.2567901234568</v>
      </c>
      <c r="F42" s="114">
        <f t="shared" si="36"/>
        <v>104.17985300475573</v>
      </c>
      <c r="G42" s="114">
        <f t="shared" ref="G42" si="37">G5/G24</f>
        <v>104.71135430916553</v>
      </c>
      <c r="H42" s="114">
        <f t="shared" si="36"/>
        <v>104.25072324011572</v>
      </c>
      <c r="I42" s="114">
        <f t="shared" si="36"/>
        <v>104.42997416020671</v>
      </c>
      <c r="J42" s="114">
        <f t="shared" si="36"/>
        <v>104.40489432703004</v>
      </c>
      <c r="K42" s="114">
        <f t="shared" si="36"/>
        <v>104.60759493670886</v>
      </c>
      <c r="L42" s="114">
        <f t="shared" si="36"/>
        <v>104.47112117780294</v>
      </c>
      <c r="M42" s="114">
        <f t="shared" si="36"/>
        <v>104.49108079748164</v>
      </c>
      <c r="N42" s="114">
        <f t="shared" si="36"/>
        <v>104.41944112926458</v>
      </c>
    </row>
    <row r="43" spans="1:14" x14ac:dyDescent="0.2">
      <c r="A43" s="2" t="s">
        <v>35</v>
      </c>
      <c r="B43" s="114">
        <f t="shared" ref="B43:N43" si="38">B6/B25</f>
        <v>110.61818181818182</v>
      </c>
      <c r="C43" s="114">
        <f t="shared" si="38"/>
        <v>109.49119999999999</v>
      </c>
      <c r="D43" s="114">
        <f t="shared" si="38"/>
        <v>109.76580310880829</v>
      </c>
      <c r="E43" s="114">
        <f t="shared" si="38"/>
        <v>109.80331491712708</v>
      </c>
      <c r="F43" s="114">
        <f t="shared" si="38"/>
        <v>110.04980544747082</v>
      </c>
      <c r="G43" s="114">
        <f t="shared" ref="G43" si="39">G6/G25</f>
        <v>109.2</v>
      </c>
      <c r="H43" s="114">
        <f t="shared" si="38"/>
        <v>94.963404255319148</v>
      </c>
      <c r="I43" s="114">
        <f t="shared" si="38"/>
        <v>94.415686274509795</v>
      </c>
      <c r="J43" s="114">
        <f t="shared" si="38"/>
        <v>93.427335907335902</v>
      </c>
      <c r="K43" s="114">
        <f t="shared" si="38"/>
        <v>94.039674796747974</v>
      </c>
      <c r="L43" s="114">
        <f t="shared" si="38"/>
        <v>93.703796477495104</v>
      </c>
      <c r="M43" s="114">
        <f t="shared" si="38"/>
        <v>93.563539232053415</v>
      </c>
      <c r="N43" s="114">
        <f t="shared" si="38"/>
        <v>100.62767445828358</v>
      </c>
    </row>
    <row r="44" spans="1:14" x14ac:dyDescent="0.2">
      <c r="A44" s="2" t="s">
        <v>1</v>
      </c>
      <c r="B44" s="114">
        <f t="shared" ref="B44:N44" si="40">B7/B26</f>
        <v>117.99180105501129</v>
      </c>
      <c r="C44" s="114">
        <f t="shared" si="40"/>
        <v>117.44035211267605</v>
      </c>
      <c r="D44" s="114">
        <f t="shared" si="40"/>
        <v>117.61021686746989</v>
      </c>
      <c r="E44" s="114">
        <f t="shared" si="40"/>
        <v>117.93052631578946</v>
      </c>
      <c r="F44" s="114">
        <f t="shared" si="40"/>
        <v>117.73116751269035</v>
      </c>
      <c r="G44" s="114">
        <f t="shared" ref="G44" si="41">G7/G26</f>
        <v>117.63952238805969</v>
      </c>
      <c r="H44" s="114">
        <f t="shared" si="40"/>
        <v>119.06892096219931</v>
      </c>
      <c r="I44" s="114">
        <f t="shared" si="40"/>
        <v>118.01391065292096</v>
      </c>
      <c r="J44" s="114">
        <f t="shared" si="40"/>
        <v>117.89676868327402</v>
      </c>
      <c r="K44" s="114">
        <f t="shared" si="40"/>
        <v>117.90952496954934</v>
      </c>
      <c r="L44" s="114">
        <f t="shared" si="40"/>
        <v>118.29682496607869</v>
      </c>
      <c r="M44" s="114">
        <f t="shared" si="40"/>
        <v>118.34554744525546</v>
      </c>
      <c r="N44" s="114">
        <f t="shared" si="40"/>
        <v>118.01300155520994</v>
      </c>
    </row>
    <row r="45" spans="1:14" x14ac:dyDescent="0.2">
      <c r="A45" s="2" t="s">
        <v>20</v>
      </c>
      <c r="B45" s="114">
        <f t="shared" ref="B45:N45" si="42">B8/B27</f>
        <v>72.205714285714294</v>
      </c>
      <c r="C45" s="114">
        <f t="shared" si="42"/>
        <v>72.785142857142858</v>
      </c>
      <c r="D45" s="114">
        <f t="shared" si="42"/>
        <v>71.749417989417992</v>
      </c>
      <c r="E45" s="114">
        <f t="shared" si="42"/>
        <v>72.792517985611511</v>
      </c>
      <c r="F45" s="114">
        <f t="shared" si="42"/>
        <v>72.584827586206899</v>
      </c>
      <c r="G45" s="114">
        <f t="shared" ref="G45" si="43">G8/G27</f>
        <v>72.137684210526317</v>
      </c>
      <c r="H45" s="114">
        <f t="shared" si="42"/>
        <v>72.131813471502596</v>
      </c>
      <c r="I45" s="114">
        <f t="shared" si="42"/>
        <v>72.165423728813565</v>
      </c>
      <c r="J45" s="114">
        <f t="shared" si="42"/>
        <v>72.28</v>
      </c>
      <c r="K45" s="114">
        <f t="shared" si="42"/>
        <v>73.180990099009904</v>
      </c>
      <c r="L45" s="114">
        <f t="shared" si="42"/>
        <v>71.760000000000005</v>
      </c>
      <c r="M45" s="114">
        <f t="shared" si="42"/>
        <v>73.064727272727268</v>
      </c>
      <c r="N45" s="114">
        <f t="shared" si="42"/>
        <v>72.344289044289042</v>
      </c>
    </row>
    <row r="46" spans="1:14" x14ac:dyDescent="0.2">
      <c r="A46" s="45" t="s">
        <v>10</v>
      </c>
      <c r="B46" s="126">
        <f t="shared" ref="B46:N46" si="44">B9/B28</f>
        <v>110.75765927977839</v>
      </c>
      <c r="C46" s="127">
        <f t="shared" si="44"/>
        <v>110.42796195102207</v>
      </c>
      <c r="D46" s="127">
        <f t="shared" si="44"/>
        <v>110.11781428571429</v>
      </c>
      <c r="E46" s="127">
        <f t="shared" si="44"/>
        <v>110.87080022809353</v>
      </c>
      <c r="F46" s="127">
        <f t="shared" si="44"/>
        <v>110.73510003279765</v>
      </c>
      <c r="G46" s="127">
        <f t="shared" ref="G46" si="45">G9/G28</f>
        <v>110.75304981773999</v>
      </c>
      <c r="H46" s="127">
        <f t="shared" si="44"/>
        <v>109.24595146443514</v>
      </c>
      <c r="I46" s="127">
        <f t="shared" si="44"/>
        <v>109.0654182983268</v>
      </c>
      <c r="J46" s="127">
        <f t="shared" si="44"/>
        <v>109.02381546606163</v>
      </c>
      <c r="K46" s="127">
        <f t="shared" si="44"/>
        <v>109.37230260984474</v>
      </c>
      <c r="L46" s="127">
        <f t="shared" si="44"/>
        <v>109.64803659931376</v>
      </c>
      <c r="M46" s="127">
        <f t="shared" si="44"/>
        <v>109.46614895870104</v>
      </c>
      <c r="N46" s="127">
        <f t="shared" si="44"/>
        <v>109.95485710039384</v>
      </c>
    </row>
    <row r="47" spans="1:14" x14ac:dyDescent="0.2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</row>
  </sheetData>
  <pageMargins left="0.5" right="0.5" top="0.5" bottom="0.5" header="0.25" footer="0.25"/>
  <pageSetup scale="90" orientation="landscape" r:id="rId1"/>
  <headerFooter differentOddEven="1">
    <oddHeader>&amp;CHEARING AID PROCUREMENT DISTRIBUTION - NOV 1 2017 THROUGH OCT 31 2018</oddHeader>
    <oddFooter>&amp;C&amp;8Page 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Layout" zoomScale="120" zoomScaleNormal="100" zoomScalePageLayoutView="120" workbookViewId="0">
      <selection sqref="A1:XFD1048576"/>
    </sheetView>
  </sheetViews>
  <sheetFormatPr defaultColWidth="9.109375" defaultRowHeight="10.199999999999999" x14ac:dyDescent="0.2"/>
  <cols>
    <col min="1" max="1" width="11.6640625" style="119" customWidth="1"/>
    <col min="2" max="16384" width="9.109375" style="119"/>
  </cols>
  <sheetData>
    <row r="1" spans="1:14" x14ac:dyDescent="0.2">
      <c r="A1" s="68" t="s">
        <v>29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x14ac:dyDescent="0.2">
      <c r="A2" s="9" t="s">
        <v>18</v>
      </c>
      <c r="B2" s="120" t="s">
        <v>36</v>
      </c>
      <c r="C2" s="120" t="s">
        <v>37</v>
      </c>
      <c r="D2" s="120" t="s">
        <v>38</v>
      </c>
      <c r="E2" s="120" t="s">
        <v>39</v>
      </c>
      <c r="F2" s="120" t="s">
        <v>40</v>
      </c>
      <c r="G2" s="120" t="s">
        <v>41</v>
      </c>
      <c r="H2" s="120" t="s">
        <v>42</v>
      </c>
      <c r="I2" s="120" t="s">
        <v>43</v>
      </c>
      <c r="J2" s="120" t="s">
        <v>44</v>
      </c>
      <c r="K2" s="120" t="s">
        <v>45</v>
      </c>
      <c r="L2" s="120" t="s">
        <v>46</v>
      </c>
      <c r="M2" s="120" t="s">
        <v>47</v>
      </c>
      <c r="N2" s="120" t="s">
        <v>0</v>
      </c>
    </row>
    <row r="3" spans="1:14" x14ac:dyDescent="0.2">
      <c r="A3" s="2" t="s">
        <v>49</v>
      </c>
      <c r="B3" s="124">
        <v>209352</v>
      </c>
      <c r="C3" s="124">
        <v>214344</v>
      </c>
      <c r="D3" s="124">
        <v>206856</v>
      </c>
      <c r="E3" s="124">
        <v>202800</v>
      </c>
      <c r="F3" s="124">
        <v>231192</v>
      </c>
      <c r="G3" s="124">
        <v>216216</v>
      </c>
      <c r="H3" s="124">
        <v>233064</v>
      </c>
      <c r="I3" s="124">
        <v>205608</v>
      </c>
      <c r="J3" s="124">
        <v>188760</v>
      </c>
      <c r="K3" s="124">
        <v>226512</v>
      </c>
      <c r="L3" s="124">
        <v>188136</v>
      </c>
      <c r="M3" s="124">
        <v>196872</v>
      </c>
      <c r="N3" s="124">
        <f>SUM(B3:M3)</f>
        <v>2519712</v>
      </c>
    </row>
    <row r="4" spans="1:14" x14ac:dyDescent="0.2">
      <c r="A4" s="7" t="s">
        <v>35</v>
      </c>
      <c r="B4" s="124">
        <v>12918.92</v>
      </c>
      <c r="C4" s="124">
        <v>15322.44</v>
      </c>
      <c r="D4" s="124">
        <v>12618.48</v>
      </c>
      <c r="E4" s="124">
        <v>14421.12</v>
      </c>
      <c r="F4" s="124">
        <v>14721.56</v>
      </c>
      <c r="G4" s="124">
        <v>11116.28</v>
      </c>
      <c r="H4" s="124">
        <v>25537.4</v>
      </c>
      <c r="I4" s="124">
        <v>28541.8</v>
      </c>
      <c r="J4" s="124">
        <v>30044</v>
      </c>
      <c r="K4" s="124">
        <v>34851.040000000001</v>
      </c>
      <c r="L4" s="124">
        <v>30644.880000000001</v>
      </c>
      <c r="M4" s="124">
        <v>33949.72</v>
      </c>
      <c r="N4" s="124">
        <f>SUM(B4:M4)</f>
        <v>264687.64</v>
      </c>
    </row>
    <row r="5" spans="1:14" x14ac:dyDescent="0.2">
      <c r="A5" s="7" t="s">
        <v>1</v>
      </c>
      <c r="B5" s="124">
        <v>19344</v>
      </c>
      <c r="C5" s="124">
        <v>21840</v>
      </c>
      <c r="D5" s="124">
        <v>24960</v>
      </c>
      <c r="E5" s="124">
        <v>19968</v>
      </c>
      <c r="F5" s="124">
        <v>23088</v>
      </c>
      <c r="G5" s="124">
        <v>22152</v>
      </c>
      <c r="H5" s="124">
        <v>32760</v>
      </c>
      <c r="I5" s="124">
        <v>21840</v>
      </c>
      <c r="J5" s="124">
        <v>19032</v>
      </c>
      <c r="K5" s="124">
        <v>22776</v>
      </c>
      <c r="L5" s="124">
        <v>17160</v>
      </c>
      <c r="M5" s="124">
        <v>16224</v>
      </c>
      <c r="N5" s="124">
        <f>SUM(B5:M5)</f>
        <v>261144</v>
      </c>
    </row>
    <row r="6" spans="1:14" x14ac:dyDescent="0.2">
      <c r="A6" s="2" t="s">
        <v>20</v>
      </c>
      <c r="B6" s="124">
        <v>1877.2</v>
      </c>
      <c r="C6" s="124">
        <v>1185.5999999999999</v>
      </c>
      <c r="D6" s="124">
        <v>98.8</v>
      </c>
      <c r="E6" s="124">
        <v>0</v>
      </c>
      <c r="F6" s="124">
        <v>0</v>
      </c>
      <c r="G6" s="124">
        <v>0</v>
      </c>
      <c r="H6" s="124">
        <v>1284.8</v>
      </c>
      <c r="I6" s="124">
        <v>691.6</v>
      </c>
      <c r="J6" s="124">
        <v>1086.8</v>
      </c>
      <c r="K6" s="124">
        <v>592.79999999999995</v>
      </c>
      <c r="L6" s="124">
        <v>296.39999999999998</v>
      </c>
      <c r="M6" s="124">
        <v>0</v>
      </c>
      <c r="N6" s="124">
        <f>SUM(B6:M6)</f>
        <v>7114.0000000000009</v>
      </c>
    </row>
    <row r="7" spans="1:14" x14ac:dyDescent="0.2">
      <c r="A7" s="3" t="s">
        <v>5</v>
      </c>
      <c r="B7" s="124">
        <f t="shared" ref="B7:N7" si="0">SUM(B3:B6)</f>
        <v>243492.12000000002</v>
      </c>
      <c r="C7" s="124">
        <f t="shared" si="0"/>
        <v>252692.04</v>
      </c>
      <c r="D7" s="124">
        <f t="shared" si="0"/>
        <v>244533.28</v>
      </c>
      <c r="E7" s="124">
        <f t="shared" si="0"/>
        <v>237189.12</v>
      </c>
      <c r="F7" s="124">
        <f t="shared" si="0"/>
        <v>269001.56</v>
      </c>
      <c r="G7" s="124">
        <f t="shared" si="0"/>
        <v>249484.28</v>
      </c>
      <c r="H7" s="124">
        <f>SUM(H3:H6)</f>
        <v>292646.2</v>
      </c>
      <c r="I7" s="124">
        <f t="shared" si="0"/>
        <v>256681.4</v>
      </c>
      <c r="J7" s="124">
        <f t="shared" si="0"/>
        <v>238922.8</v>
      </c>
      <c r="K7" s="124">
        <f t="shared" si="0"/>
        <v>284731.84000000003</v>
      </c>
      <c r="L7" s="124">
        <f t="shared" si="0"/>
        <v>236237.28</v>
      </c>
      <c r="M7" s="124">
        <f t="shared" si="0"/>
        <v>247045.72</v>
      </c>
      <c r="N7" s="124">
        <f t="shared" si="0"/>
        <v>3052657.64</v>
      </c>
    </row>
    <row r="8" spans="1:14" ht="1.5" customHeight="1" x14ac:dyDescent="0.2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14" x14ac:dyDescent="0.2">
      <c r="A9" s="8" t="s">
        <v>6</v>
      </c>
      <c r="B9" s="120" t="s">
        <v>36</v>
      </c>
      <c r="C9" s="120" t="s">
        <v>37</v>
      </c>
      <c r="D9" s="120" t="s">
        <v>38</v>
      </c>
      <c r="E9" s="120" t="s">
        <v>39</v>
      </c>
      <c r="F9" s="120" t="s">
        <v>40</v>
      </c>
      <c r="G9" s="120" t="s">
        <v>41</v>
      </c>
      <c r="H9" s="120" t="s">
        <v>42</v>
      </c>
      <c r="I9" s="120" t="s">
        <v>43</v>
      </c>
      <c r="J9" s="120" t="s">
        <v>44</v>
      </c>
      <c r="K9" s="120" t="s">
        <v>45</v>
      </c>
      <c r="L9" s="120" t="s">
        <v>46</v>
      </c>
      <c r="M9" s="120" t="s">
        <v>47</v>
      </c>
      <c r="N9" s="120" t="s">
        <v>0</v>
      </c>
    </row>
    <row r="10" spans="1:14" x14ac:dyDescent="0.2">
      <c r="A10" s="2" t="s">
        <v>49</v>
      </c>
      <c r="B10" s="123">
        <f t="shared" ref="B10:M10" si="1">B3/B7</f>
        <v>0.85978963097450534</v>
      </c>
      <c r="C10" s="123">
        <f t="shared" si="1"/>
        <v>0.84824199448466997</v>
      </c>
      <c r="D10" s="123">
        <f t="shared" si="1"/>
        <v>0.84592166759469301</v>
      </c>
      <c r="E10" s="123">
        <f t="shared" si="1"/>
        <v>0.85501392306696022</v>
      </c>
      <c r="F10" s="123">
        <f t="shared" si="1"/>
        <v>0.85944482998537264</v>
      </c>
      <c r="G10" s="123">
        <f t="shared" ref="G10" si="2">G3/G7</f>
        <v>0.8666517986624247</v>
      </c>
      <c r="H10" s="123">
        <f>H3/H7</f>
        <v>0.7964019351694982</v>
      </c>
      <c r="I10" s="123">
        <f t="shared" si="1"/>
        <v>0.80102414900339491</v>
      </c>
      <c r="J10" s="123">
        <f t="shared" si="1"/>
        <v>0.79004598975066431</v>
      </c>
      <c r="K10" s="123">
        <f t="shared" si="1"/>
        <v>0.79552746893357618</v>
      </c>
      <c r="L10" s="123">
        <f t="shared" si="1"/>
        <v>0.79638573556214332</v>
      </c>
      <c r="M10" s="123">
        <f t="shared" si="1"/>
        <v>0.7969051234726916</v>
      </c>
      <c r="N10" s="123">
        <f>N3/N7</f>
        <v>0.82541584977737625</v>
      </c>
    </row>
    <row r="11" spans="1:14" x14ac:dyDescent="0.2">
      <c r="A11" s="4" t="s">
        <v>35</v>
      </c>
      <c r="B11" s="123">
        <f t="shared" ref="B11:G11" si="3">B4/B7</f>
        <v>5.3056829929444937E-2</v>
      </c>
      <c r="C11" s="123">
        <f t="shared" si="3"/>
        <v>6.0636813094706109E-2</v>
      </c>
      <c r="D11" s="123">
        <f t="shared" si="3"/>
        <v>5.1602301330927226E-2</v>
      </c>
      <c r="E11" s="123">
        <f t="shared" si="3"/>
        <v>6.0800090661831376E-2</v>
      </c>
      <c r="F11" s="123">
        <f t="shared" si="3"/>
        <v>5.472667147357807E-2</v>
      </c>
      <c r="G11" s="123">
        <f t="shared" si="3"/>
        <v>4.4557035818048339E-2</v>
      </c>
      <c r="H11" s="123">
        <f t="shared" ref="H11:N11" si="4">H4/H7</f>
        <v>8.7263733477489197E-2</v>
      </c>
      <c r="I11" s="123">
        <f t="shared" si="4"/>
        <v>0.11119543527501409</v>
      </c>
      <c r="J11" s="123">
        <f t="shared" si="4"/>
        <v>0.1257477310662691</v>
      </c>
      <c r="K11" s="123">
        <f t="shared" si="4"/>
        <v>0.12239951808691293</v>
      </c>
      <c r="L11" s="123">
        <f t="shared" si="4"/>
        <v>0.12972076210833447</v>
      </c>
      <c r="M11" s="123">
        <f t="shared" si="4"/>
        <v>0.13742282197805331</v>
      </c>
      <c r="N11" s="123">
        <f t="shared" si="4"/>
        <v>8.6707279759023356E-2</v>
      </c>
    </row>
    <row r="12" spans="1:14" x14ac:dyDescent="0.2">
      <c r="A12" s="4" t="s">
        <v>1</v>
      </c>
      <c r="B12" s="123">
        <f t="shared" ref="B12:G12" si="5">B5/B7</f>
        <v>7.9444049359790367E-2</v>
      </c>
      <c r="C12" s="123">
        <f t="shared" si="5"/>
        <v>8.6429315304114837E-2</v>
      </c>
      <c r="D12" s="123">
        <f t="shared" si="5"/>
        <v>0.10207199608985738</v>
      </c>
      <c r="E12" s="123">
        <f t="shared" si="5"/>
        <v>8.4185986271208393E-2</v>
      </c>
      <c r="F12" s="123">
        <f t="shared" si="5"/>
        <v>8.5828498541049347E-2</v>
      </c>
      <c r="G12" s="123">
        <f t="shared" si="5"/>
        <v>8.8791165519526927E-2</v>
      </c>
      <c r="H12" s="123">
        <f t="shared" ref="H12:N12" si="6">H5/H7</f>
        <v>0.11194404711217845</v>
      </c>
      <c r="I12" s="123">
        <f t="shared" si="6"/>
        <v>8.508602493207533E-2</v>
      </c>
      <c r="J12" s="123">
        <f t="shared" si="6"/>
        <v>7.9657529545108297E-2</v>
      </c>
      <c r="K12" s="123">
        <f t="shared" si="6"/>
        <v>7.9991054038775558E-2</v>
      </c>
      <c r="L12" s="123">
        <f t="shared" si="6"/>
        <v>7.2638831601853859E-2</v>
      </c>
      <c r="M12" s="123">
        <f t="shared" si="6"/>
        <v>6.5672054549255093E-2</v>
      </c>
      <c r="N12" s="123">
        <f t="shared" si="6"/>
        <v>8.554644208316789E-2</v>
      </c>
    </row>
    <row r="13" spans="1:14" x14ac:dyDescent="0.2">
      <c r="A13" s="2" t="s">
        <v>20</v>
      </c>
      <c r="B13" s="99">
        <f t="shared" ref="B13:M13" si="7">B6/B7</f>
        <v>7.7094897362592263E-3</v>
      </c>
      <c r="C13" s="99">
        <f t="shared" si="7"/>
        <v>4.6918771165090911E-3</v>
      </c>
      <c r="D13" s="99">
        <f t="shared" si="7"/>
        <v>4.040349845223521E-4</v>
      </c>
      <c r="E13" s="99">
        <f t="shared" si="7"/>
        <v>0</v>
      </c>
      <c r="F13" s="99">
        <f t="shared" si="7"/>
        <v>0</v>
      </c>
      <c r="G13" s="99">
        <f t="shared" ref="G13" si="8">G6/G7</f>
        <v>0</v>
      </c>
      <c r="H13" s="99">
        <f t="shared" si="7"/>
        <v>4.3902842408341533E-3</v>
      </c>
      <c r="I13" s="99">
        <f>I6/I7</f>
        <v>2.6943907895157189E-3</v>
      </c>
      <c r="J13" s="99">
        <f t="shared" si="7"/>
        <v>4.5487496379583697E-3</v>
      </c>
      <c r="K13" s="99">
        <f t="shared" si="7"/>
        <v>2.0819589407352541E-3</v>
      </c>
      <c r="L13" s="99">
        <f t="shared" si="7"/>
        <v>1.2546707276683848E-3</v>
      </c>
      <c r="M13" s="99">
        <f t="shared" si="7"/>
        <v>0</v>
      </c>
      <c r="N13" s="123">
        <f>N6/N7</f>
        <v>2.3304283804324684E-3</v>
      </c>
    </row>
    <row r="15" spans="1:14" ht="2.25" customHeight="1" x14ac:dyDescent="0.2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</row>
    <row r="16" spans="1:14" x14ac:dyDescent="0.2">
      <c r="A16" s="8" t="s">
        <v>27</v>
      </c>
      <c r="B16" s="120" t="s">
        <v>36</v>
      </c>
      <c r="C16" s="120" t="s">
        <v>37</v>
      </c>
      <c r="D16" s="120" t="s">
        <v>38</v>
      </c>
      <c r="E16" s="120" t="s">
        <v>39</v>
      </c>
      <c r="F16" s="120" t="s">
        <v>40</v>
      </c>
      <c r="G16" s="120" t="s">
        <v>41</v>
      </c>
      <c r="H16" s="120" t="s">
        <v>42</v>
      </c>
      <c r="I16" s="120" t="s">
        <v>43</v>
      </c>
      <c r="J16" s="120" t="s">
        <v>44</v>
      </c>
      <c r="K16" s="120" t="s">
        <v>45</v>
      </c>
      <c r="L16" s="120" t="s">
        <v>46</v>
      </c>
      <c r="M16" s="120" t="s">
        <v>47</v>
      </c>
      <c r="N16" s="120" t="s">
        <v>0</v>
      </c>
    </row>
    <row r="17" spans="1:14" x14ac:dyDescent="0.2">
      <c r="A17" s="2" t="s">
        <v>49</v>
      </c>
      <c r="B17" s="94">
        <v>670</v>
      </c>
      <c r="C17" s="94">
        <v>685</v>
      </c>
      <c r="D17" s="94">
        <v>663</v>
      </c>
      <c r="E17" s="94">
        <v>649</v>
      </c>
      <c r="F17" s="94">
        <v>740</v>
      </c>
      <c r="G17" s="94">
        <v>690</v>
      </c>
      <c r="H17" s="94">
        <v>744</v>
      </c>
      <c r="I17" s="94">
        <v>658</v>
      </c>
      <c r="J17" s="94">
        <v>604</v>
      </c>
      <c r="K17" s="94">
        <v>724</v>
      </c>
      <c r="L17" s="94">
        <v>601</v>
      </c>
      <c r="M17" s="94">
        <v>629</v>
      </c>
      <c r="N17" s="94">
        <f>SUM(B17:M17)</f>
        <v>8057</v>
      </c>
    </row>
    <row r="18" spans="1:14" x14ac:dyDescent="0.2">
      <c r="A18" s="2" t="s">
        <v>35</v>
      </c>
      <c r="B18" s="94">
        <v>43</v>
      </c>
      <c r="C18" s="94">
        <v>51</v>
      </c>
      <c r="D18" s="94">
        <v>42</v>
      </c>
      <c r="E18" s="94">
        <v>48</v>
      </c>
      <c r="F18" s="94">
        <v>48</v>
      </c>
      <c r="G18" s="94">
        <v>37</v>
      </c>
      <c r="H18" s="94">
        <v>85</v>
      </c>
      <c r="I18" s="94">
        <v>95</v>
      </c>
      <c r="J18" s="94">
        <v>100</v>
      </c>
      <c r="K18" s="94">
        <v>114</v>
      </c>
      <c r="L18" s="94">
        <v>102</v>
      </c>
      <c r="M18" s="94">
        <v>113</v>
      </c>
      <c r="N18" s="94">
        <f>SUM(B18:M18)</f>
        <v>878</v>
      </c>
    </row>
    <row r="19" spans="1:14" x14ac:dyDescent="0.2">
      <c r="A19" s="2" t="s">
        <v>1</v>
      </c>
      <c r="B19" s="94">
        <v>62</v>
      </c>
      <c r="C19" s="94">
        <v>69</v>
      </c>
      <c r="D19" s="94">
        <v>79</v>
      </c>
      <c r="E19" s="94">
        <v>64</v>
      </c>
      <c r="F19" s="94">
        <v>73</v>
      </c>
      <c r="G19" s="94">
        <v>68</v>
      </c>
      <c r="H19" s="94">
        <v>103</v>
      </c>
      <c r="I19" s="94">
        <v>69</v>
      </c>
      <c r="J19" s="94">
        <v>61</v>
      </c>
      <c r="K19" s="94">
        <v>71</v>
      </c>
      <c r="L19" s="94">
        <v>54</v>
      </c>
      <c r="M19" s="94">
        <v>52</v>
      </c>
      <c r="N19" s="94">
        <f>SUM(B19:M19)</f>
        <v>825</v>
      </c>
    </row>
    <row r="20" spans="1:14" x14ac:dyDescent="0.2">
      <c r="A20" s="2" t="s">
        <v>20</v>
      </c>
      <c r="B20" s="94">
        <v>19</v>
      </c>
      <c r="C20" s="94">
        <v>12</v>
      </c>
      <c r="D20" s="94">
        <v>1</v>
      </c>
      <c r="E20" s="94">
        <v>0</v>
      </c>
      <c r="F20" s="94">
        <v>0</v>
      </c>
      <c r="G20" s="94">
        <v>0</v>
      </c>
      <c r="H20" s="94">
        <v>13</v>
      </c>
      <c r="I20" s="94">
        <v>7</v>
      </c>
      <c r="J20" s="94">
        <v>11</v>
      </c>
      <c r="K20" s="94">
        <v>6</v>
      </c>
      <c r="L20" s="94">
        <v>3</v>
      </c>
      <c r="M20" s="94">
        <v>0</v>
      </c>
      <c r="N20" s="94">
        <f>SUM(B20:M20)</f>
        <v>72</v>
      </c>
    </row>
    <row r="21" spans="1:14" x14ac:dyDescent="0.2">
      <c r="A21" s="3" t="s">
        <v>7</v>
      </c>
      <c r="B21" s="94">
        <f t="shared" ref="B21:N21" si="9">SUM(B17:B20)</f>
        <v>794</v>
      </c>
      <c r="C21" s="94">
        <f t="shared" si="9"/>
        <v>817</v>
      </c>
      <c r="D21" s="94">
        <f t="shared" si="9"/>
        <v>785</v>
      </c>
      <c r="E21" s="94">
        <f t="shared" si="9"/>
        <v>761</v>
      </c>
      <c r="F21" s="94">
        <f t="shared" si="9"/>
        <v>861</v>
      </c>
      <c r="G21" s="94">
        <f t="shared" si="9"/>
        <v>795</v>
      </c>
      <c r="H21" s="94">
        <f t="shared" si="9"/>
        <v>945</v>
      </c>
      <c r="I21" s="94">
        <f t="shared" si="9"/>
        <v>829</v>
      </c>
      <c r="J21" s="94">
        <f t="shared" si="9"/>
        <v>776</v>
      </c>
      <c r="K21" s="94">
        <f t="shared" si="9"/>
        <v>915</v>
      </c>
      <c r="L21" s="94">
        <f t="shared" si="9"/>
        <v>760</v>
      </c>
      <c r="M21" s="94">
        <f t="shared" si="9"/>
        <v>794</v>
      </c>
      <c r="N21" s="94">
        <f t="shared" si="9"/>
        <v>9832</v>
      </c>
    </row>
    <row r="22" spans="1:14" ht="1.5" customHeight="1" x14ac:dyDescent="0.2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</row>
    <row r="23" spans="1:14" x14ac:dyDescent="0.2">
      <c r="A23" s="8" t="s">
        <v>28</v>
      </c>
      <c r="B23" s="120" t="s">
        <v>36</v>
      </c>
      <c r="C23" s="120" t="s">
        <v>37</v>
      </c>
      <c r="D23" s="120" t="s">
        <v>38</v>
      </c>
      <c r="E23" s="120" t="s">
        <v>39</v>
      </c>
      <c r="F23" s="120" t="s">
        <v>40</v>
      </c>
      <c r="G23" s="120" t="s">
        <v>41</v>
      </c>
      <c r="H23" s="120" t="s">
        <v>42</v>
      </c>
      <c r="I23" s="120" t="s">
        <v>43</v>
      </c>
      <c r="J23" s="120" t="s">
        <v>44</v>
      </c>
      <c r="K23" s="120" t="s">
        <v>45</v>
      </c>
      <c r="L23" s="120" t="s">
        <v>46</v>
      </c>
      <c r="M23" s="120" t="s">
        <v>47</v>
      </c>
      <c r="N23" s="120" t="s">
        <v>0</v>
      </c>
    </row>
    <row r="24" spans="1:14" x14ac:dyDescent="0.2">
      <c r="A24" s="2" t="s">
        <v>49</v>
      </c>
      <c r="B24" s="123">
        <f t="shared" ref="B24:M24" si="10">B17/B21</f>
        <v>0.84382871536523929</v>
      </c>
      <c r="C24" s="123">
        <f t="shared" si="10"/>
        <v>0.83843329253365972</v>
      </c>
      <c r="D24" s="123">
        <f t="shared" si="10"/>
        <v>0.84458598726114653</v>
      </c>
      <c r="E24" s="123">
        <f t="shared" si="10"/>
        <v>0.85282522996057819</v>
      </c>
      <c r="F24" s="123">
        <f t="shared" si="10"/>
        <v>0.85946573751451805</v>
      </c>
      <c r="G24" s="123">
        <f t="shared" ref="G24" si="11">G17/G21</f>
        <v>0.86792452830188682</v>
      </c>
      <c r="H24" s="123">
        <f t="shared" si="10"/>
        <v>0.78730158730158728</v>
      </c>
      <c r="I24" s="123">
        <f t="shared" si="10"/>
        <v>0.79372738238841978</v>
      </c>
      <c r="J24" s="123">
        <f t="shared" si="10"/>
        <v>0.77835051546391754</v>
      </c>
      <c r="K24" s="123">
        <f t="shared" si="10"/>
        <v>0.79125683060109286</v>
      </c>
      <c r="L24" s="123">
        <f t="shared" si="10"/>
        <v>0.79078947368421049</v>
      </c>
      <c r="M24" s="123">
        <f t="shared" si="10"/>
        <v>0.79219143576826201</v>
      </c>
      <c r="N24" s="123">
        <f>N17/N21</f>
        <v>0.81946704637917001</v>
      </c>
    </row>
    <row r="25" spans="1:14" x14ac:dyDescent="0.2">
      <c r="A25" s="4" t="s">
        <v>35</v>
      </c>
      <c r="B25" s="123">
        <f t="shared" ref="B25:G25" si="12">B18/B21</f>
        <v>5.4156171284634763E-2</v>
      </c>
      <c r="C25" s="123">
        <f t="shared" si="12"/>
        <v>6.2423500611995107E-2</v>
      </c>
      <c r="D25" s="123">
        <f t="shared" si="12"/>
        <v>5.3503184713375798E-2</v>
      </c>
      <c r="E25" s="123">
        <f t="shared" si="12"/>
        <v>6.3074901445466486E-2</v>
      </c>
      <c r="F25" s="123">
        <f t="shared" si="12"/>
        <v>5.5749128919860627E-2</v>
      </c>
      <c r="G25" s="123">
        <f t="shared" si="12"/>
        <v>4.6540880503144651E-2</v>
      </c>
      <c r="H25" s="123">
        <f t="shared" ref="H25:N25" si="13">H18/H21</f>
        <v>8.9947089947089942E-2</v>
      </c>
      <c r="I25" s="123">
        <f t="shared" si="13"/>
        <v>0.11459589867310012</v>
      </c>
      <c r="J25" s="123">
        <f t="shared" si="13"/>
        <v>0.12886597938144329</v>
      </c>
      <c r="K25" s="123">
        <f t="shared" si="13"/>
        <v>0.12459016393442623</v>
      </c>
      <c r="L25" s="123">
        <f t="shared" si="13"/>
        <v>0.13421052631578947</v>
      </c>
      <c r="M25" s="123">
        <f t="shared" si="13"/>
        <v>0.14231738035264482</v>
      </c>
      <c r="N25" s="123">
        <f t="shared" si="13"/>
        <v>8.9300244100895043E-2</v>
      </c>
    </row>
    <row r="26" spans="1:14" x14ac:dyDescent="0.2">
      <c r="A26" s="4" t="s">
        <v>1</v>
      </c>
      <c r="B26" s="123">
        <f t="shared" ref="B26:G26" si="14">B19/B21</f>
        <v>7.8085642317380355E-2</v>
      </c>
      <c r="C26" s="123">
        <f t="shared" si="14"/>
        <v>8.4455324357405145E-2</v>
      </c>
      <c r="D26" s="123">
        <f t="shared" si="14"/>
        <v>0.10063694267515924</v>
      </c>
      <c r="E26" s="123">
        <f t="shared" si="14"/>
        <v>8.4099868593955324E-2</v>
      </c>
      <c r="F26" s="123">
        <f t="shared" si="14"/>
        <v>8.4785133565621368E-2</v>
      </c>
      <c r="G26" s="123">
        <f t="shared" si="14"/>
        <v>8.5534591194968548E-2</v>
      </c>
      <c r="H26" s="123">
        <f t="shared" ref="H26:N26" si="15">H19/H21</f>
        <v>0.10899470899470899</v>
      </c>
      <c r="I26" s="123">
        <f t="shared" si="15"/>
        <v>8.3232810615199035E-2</v>
      </c>
      <c r="J26" s="123">
        <f t="shared" si="15"/>
        <v>7.8608247422680411E-2</v>
      </c>
      <c r="K26" s="123">
        <f t="shared" si="15"/>
        <v>7.7595628415300544E-2</v>
      </c>
      <c r="L26" s="123">
        <f t="shared" si="15"/>
        <v>7.1052631578947367E-2</v>
      </c>
      <c r="M26" s="123">
        <f t="shared" si="15"/>
        <v>6.5491183879093195E-2</v>
      </c>
      <c r="N26" s="123">
        <f t="shared" si="15"/>
        <v>8.3909682668836458E-2</v>
      </c>
    </row>
    <row r="27" spans="1:14" x14ac:dyDescent="0.2">
      <c r="A27" s="4" t="s">
        <v>20</v>
      </c>
      <c r="B27" s="123">
        <f t="shared" ref="B27:M27" si="16">B20/B21</f>
        <v>2.3929471032745592E-2</v>
      </c>
      <c r="C27" s="123">
        <f t="shared" si="16"/>
        <v>1.4687882496940025E-2</v>
      </c>
      <c r="D27" s="123">
        <f t="shared" si="16"/>
        <v>1.2738853503184713E-3</v>
      </c>
      <c r="E27" s="123">
        <f t="shared" si="16"/>
        <v>0</v>
      </c>
      <c r="F27" s="123">
        <f t="shared" si="16"/>
        <v>0</v>
      </c>
      <c r="G27" s="123">
        <f t="shared" ref="G27" si="17">G20/G21</f>
        <v>0</v>
      </c>
      <c r="H27" s="123">
        <f t="shared" si="16"/>
        <v>1.3756613756613757E-2</v>
      </c>
      <c r="I27" s="123">
        <f t="shared" si="16"/>
        <v>8.4439083232810616E-3</v>
      </c>
      <c r="J27" s="123">
        <f t="shared" si="16"/>
        <v>1.4175257731958763E-2</v>
      </c>
      <c r="K27" s="123">
        <f t="shared" si="16"/>
        <v>6.5573770491803279E-3</v>
      </c>
      <c r="L27" s="123">
        <f t="shared" si="16"/>
        <v>3.9473684210526317E-3</v>
      </c>
      <c r="M27" s="123">
        <f t="shared" si="16"/>
        <v>0</v>
      </c>
      <c r="N27" s="123">
        <f>N20/N21</f>
        <v>7.3230268510984537E-3</v>
      </c>
    </row>
    <row r="28" spans="1:14" x14ac:dyDescent="0.2">
      <c r="A28" s="2" t="s">
        <v>17</v>
      </c>
      <c r="B28" s="99">
        <f t="shared" ref="B28:M28" si="18">SUM(B24:B27)</f>
        <v>1</v>
      </c>
      <c r="C28" s="99">
        <f t="shared" si="18"/>
        <v>0.99999999999999989</v>
      </c>
      <c r="D28" s="99">
        <f t="shared" si="18"/>
        <v>1</v>
      </c>
      <c r="E28" s="99">
        <f t="shared" si="18"/>
        <v>1</v>
      </c>
      <c r="F28" s="99">
        <f t="shared" si="18"/>
        <v>1</v>
      </c>
      <c r="G28" s="99">
        <f t="shared" ref="G28" si="19">SUM(G24:G27)</f>
        <v>1</v>
      </c>
      <c r="H28" s="99">
        <f t="shared" si="18"/>
        <v>0.99999999999999989</v>
      </c>
      <c r="I28" s="99">
        <f t="shared" si="18"/>
        <v>1</v>
      </c>
      <c r="J28" s="99">
        <f t="shared" si="18"/>
        <v>1</v>
      </c>
      <c r="K28" s="99">
        <f t="shared" si="18"/>
        <v>1</v>
      </c>
      <c r="L28" s="99">
        <f t="shared" si="18"/>
        <v>0.99999999999999989</v>
      </c>
      <c r="M28" s="99">
        <f t="shared" si="18"/>
        <v>1</v>
      </c>
      <c r="N28" s="99">
        <f>SUM(N24:N27)</f>
        <v>0.99999999999999989</v>
      </c>
    </row>
    <row r="29" spans="1:14" ht="1.5" customHeight="1" x14ac:dyDescent="0.2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</row>
    <row r="30" spans="1:14" x14ac:dyDescent="0.2">
      <c r="A30" s="8" t="s">
        <v>10</v>
      </c>
      <c r="B30" s="120" t="s">
        <v>36</v>
      </c>
      <c r="C30" s="120" t="s">
        <v>37</v>
      </c>
      <c r="D30" s="120" t="s">
        <v>38</v>
      </c>
      <c r="E30" s="120" t="s">
        <v>39</v>
      </c>
      <c r="F30" s="120" t="s">
        <v>40</v>
      </c>
      <c r="G30" s="120" t="s">
        <v>41</v>
      </c>
      <c r="H30" s="120" t="s">
        <v>42</v>
      </c>
      <c r="I30" s="120" t="s">
        <v>43</v>
      </c>
      <c r="J30" s="120" t="s">
        <v>44</v>
      </c>
      <c r="K30" s="120" t="s">
        <v>45</v>
      </c>
      <c r="L30" s="120" t="s">
        <v>46</v>
      </c>
      <c r="M30" s="120" t="s">
        <v>47</v>
      </c>
      <c r="N30" s="120" t="s">
        <v>0</v>
      </c>
    </row>
    <row r="31" spans="1:14" x14ac:dyDescent="0.2">
      <c r="A31" s="2" t="s">
        <v>49</v>
      </c>
      <c r="B31" s="146">
        <f t="shared" ref="B31:M31" si="20">B3/B17</f>
        <v>312.46567164179106</v>
      </c>
      <c r="C31" s="146">
        <f t="shared" si="20"/>
        <v>312.91094890510948</v>
      </c>
      <c r="D31" s="146">
        <f t="shared" si="20"/>
        <v>312</v>
      </c>
      <c r="E31" s="146">
        <f t="shared" si="20"/>
        <v>312.48073959938364</v>
      </c>
      <c r="F31" s="146">
        <f t="shared" si="20"/>
        <v>312.42162162162163</v>
      </c>
      <c r="G31" s="146">
        <f t="shared" ref="G31" si="21">G3/G17</f>
        <v>313.35652173913041</v>
      </c>
      <c r="H31" s="146">
        <f t="shared" si="20"/>
        <v>313.25806451612902</v>
      </c>
      <c r="I31" s="146">
        <f t="shared" ref="I31" si="22">I3/I17</f>
        <v>312.47416413373861</v>
      </c>
      <c r="J31" s="146">
        <f t="shared" si="20"/>
        <v>312.51655629139071</v>
      </c>
      <c r="K31" s="146">
        <f t="shared" si="20"/>
        <v>312.86187845303868</v>
      </c>
      <c r="L31" s="146">
        <f t="shared" si="20"/>
        <v>313.03826955074874</v>
      </c>
      <c r="M31" s="146">
        <f t="shared" si="20"/>
        <v>312.99205087440379</v>
      </c>
      <c r="N31" s="92">
        <f>N3/N17</f>
        <v>312.7357577262008</v>
      </c>
    </row>
    <row r="32" spans="1:14" x14ac:dyDescent="0.2">
      <c r="A32" s="2" t="s">
        <v>35</v>
      </c>
      <c r="B32" s="146">
        <f t="shared" ref="B32:G32" si="23">B4/B18</f>
        <v>300.44</v>
      </c>
      <c r="C32" s="146">
        <f t="shared" si="23"/>
        <v>300.44</v>
      </c>
      <c r="D32" s="146">
        <f t="shared" si="23"/>
        <v>300.44</v>
      </c>
      <c r="E32" s="146">
        <f t="shared" si="23"/>
        <v>300.44</v>
      </c>
      <c r="F32" s="146">
        <f t="shared" si="23"/>
        <v>306.69916666666666</v>
      </c>
      <c r="G32" s="146">
        <f t="shared" si="23"/>
        <v>300.44</v>
      </c>
      <c r="H32" s="146">
        <f t="shared" ref="H32:J33" si="24">H4/H18</f>
        <v>300.44</v>
      </c>
      <c r="I32" s="146">
        <f t="shared" ref="I32" si="25">I4/I18</f>
        <v>300.44</v>
      </c>
      <c r="J32" s="146">
        <f t="shared" si="24"/>
        <v>300.44</v>
      </c>
      <c r="K32" s="146">
        <f>K4/K18</f>
        <v>305.71087719298248</v>
      </c>
      <c r="L32" s="146">
        <f>L4/L18</f>
        <v>300.44</v>
      </c>
      <c r="M32" s="146">
        <f t="shared" ref="M32:N32" si="26">M4/M18</f>
        <v>300.44</v>
      </c>
      <c r="N32" s="146">
        <f t="shared" si="26"/>
        <v>301.46656036446473</v>
      </c>
    </row>
    <row r="33" spans="1:14" x14ac:dyDescent="0.2">
      <c r="A33" s="2" t="s">
        <v>1</v>
      </c>
      <c r="B33" s="146">
        <f t="shared" ref="B33:G33" si="27">B5/B19</f>
        <v>312</v>
      </c>
      <c r="C33" s="146">
        <f t="shared" si="27"/>
        <v>316.52173913043481</v>
      </c>
      <c r="D33" s="146">
        <f t="shared" si="27"/>
        <v>315.94936708860757</v>
      </c>
      <c r="E33" s="146">
        <f t="shared" si="27"/>
        <v>312</v>
      </c>
      <c r="F33" s="146">
        <f t="shared" si="27"/>
        <v>316.27397260273972</v>
      </c>
      <c r="G33" s="146">
        <f t="shared" si="27"/>
        <v>325.76470588235293</v>
      </c>
      <c r="H33" s="146">
        <f t="shared" si="24"/>
        <v>318.05825242718447</v>
      </c>
      <c r="I33" s="146">
        <f t="shared" ref="I33" si="28">I5/I19</f>
        <v>316.52173913043481</v>
      </c>
      <c r="J33" s="146">
        <f t="shared" si="24"/>
        <v>312</v>
      </c>
      <c r="K33" s="146">
        <f>K5/K19</f>
        <v>320.78873239436621</v>
      </c>
      <c r="L33" s="146">
        <f>L5/L19</f>
        <v>317.77777777777777</v>
      </c>
      <c r="M33" s="146">
        <f t="shared" ref="M33:N33" si="29">M5/M19</f>
        <v>312</v>
      </c>
      <c r="N33" s="146">
        <f t="shared" si="29"/>
        <v>316.53818181818184</v>
      </c>
    </row>
    <row r="34" spans="1:14" x14ac:dyDescent="0.2">
      <c r="A34" s="2" t="s">
        <v>20</v>
      </c>
      <c r="B34" s="147">
        <f t="shared" ref="B34:M34" si="30">B6/B20</f>
        <v>98.8</v>
      </c>
      <c r="C34" s="148">
        <f t="shared" si="30"/>
        <v>98.8</v>
      </c>
      <c r="D34" s="148">
        <f t="shared" si="30"/>
        <v>98.8</v>
      </c>
      <c r="E34" s="148" t="e">
        <f t="shared" si="30"/>
        <v>#DIV/0!</v>
      </c>
      <c r="F34" s="148" t="e">
        <f t="shared" si="30"/>
        <v>#DIV/0!</v>
      </c>
      <c r="G34" s="148" t="e">
        <f t="shared" ref="G34" si="31">G6/G20</f>
        <v>#DIV/0!</v>
      </c>
      <c r="H34" s="148">
        <f t="shared" si="30"/>
        <v>98.830769230769221</v>
      </c>
      <c r="I34" s="148">
        <f t="shared" ref="I34" si="32">I6/I20</f>
        <v>98.8</v>
      </c>
      <c r="J34" s="148">
        <f t="shared" si="30"/>
        <v>98.8</v>
      </c>
      <c r="K34" s="148">
        <f t="shared" si="30"/>
        <v>98.8</v>
      </c>
      <c r="L34" s="148">
        <f t="shared" si="30"/>
        <v>98.8</v>
      </c>
      <c r="M34" s="148" t="e">
        <f t="shared" si="30"/>
        <v>#DIV/0!</v>
      </c>
      <c r="N34" s="114">
        <f>N6/N20</f>
        <v>98.805555555555571</v>
      </c>
    </row>
    <row r="35" spans="1:14" s="128" customFormat="1" x14ac:dyDescent="0.2">
      <c r="A35" s="8" t="s">
        <v>10</v>
      </c>
      <c r="B35" s="92">
        <f t="shared" ref="B35:M35" si="33">B7/B21</f>
        <v>306.66513853904286</v>
      </c>
      <c r="C35" s="146">
        <f t="shared" si="33"/>
        <v>309.29258261933904</v>
      </c>
      <c r="D35" s="146">
        <f t="shared" si="33"/>
        <v>311.50736305732482</v>
      </c>
      <c r="E35" s="146">
        <f t="shared" si="33"/>
        <v>311.68084099868594</v>
      </c>
      <c r="F35" s="146">
        <f t="shared" si="33"/>
        <v>312.42922183507551</v>
      </c>
      <c r="G35" s="146">
        <f t="shared" ref="G35" si="34">G7/G21</f>
        <v>313.81670440251571</v>
      </c>
      <c r="H35" s="146">
        <f t="shared" si="33"/>
        <v>309.67851851851856</v>
      </c>
      <c r="I35" s="146">
        <f t="shared" si="33"/>
        <v>309.62774427020508</v>
      </c>
      <c r="J35" s="146">
        <f t="shared" si="33"/>
        <v>307.89020618556697</v>
      </c>
      <c r="K35" s="146">
        <f t="shared" si="33"/>
        <v>311.18233879781423</v>
      </c>
      <c r="L35" s="146">
        <f t="shared" si="33"/>
        <v>310.83852631578947</v>
      </c>
      <c r="M35" s="146">
        <f t="shared" si="33"/>
        <v>311.14070528967255</v>
      </c>
      <c r="N35" s="92">
        <f>N7/N21</f>
        <v>310.48185923515052</v>
      </c>
    </row>
  </sheetData>
  <pageMargins left="0.5" right="0.5" top="0.5" bottom="0.5" header="0.25" footer="0.25"/>
  <pageSetup orientation="landscape" r:id="rId1"/>
  <headerFooter>
    <oddHeader>&amp;CHEARING AID PROCUREMENT DISTRIBUTION - NOV 1 2017 THROUGH OCT 31 2018</oddHeader>
    <oddFooter>&amp;C&amp;8&amp;P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view="pageLayout" zoomScale="120" zoomScaleNormal="120" zoomScalePageLayoutView="120" workbookViewId="0">
      <selection sqref="A1:XFD1048576"/>
    </sheetView>
  </sheetViews>
  <sheetFormatPr defaultColWidth="9.109375" defaultRowHeight="10.199999999999999" x14ac:dyDescent="0.2"/>
  <cols>
    <col min="1" max="1" width="11.44140625" style="149" customWidth="1"/>
    <col min="2" max="16384" width="9.109375" style="149"/>
  </cols>
  <sheetData>
    <row r="1" spans="1:14" x14ac:dyDescent="0.2">
      <c r="A1" s="79" t="s">
        <v>51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30.6" x14ac:dyDescent="0.2">
      <c r="A2" s="9" t="s">
        <v>52</v>
      </c>
      <c r="B2" s="150" t="s">
        <v>36</v>
      </c>
      <c r="C2" s="150" t="s">
        <v>37</v>
      </c>
      <c r="D2" s="150" t="s">
        <v>38</v>
      </c>
      <c r="E2" s="150" t="s">
        <v>39</v>
      </c>
      <c r="F2" s="150" t="s">
        <v>40</v>
      </c>
      <c r="G2" s="150" t="s">
        <v>41</v>
      </c>
      <c r="H2" s="150" t="s">
        <v>42</v>
      </c>
      <c r="I2" s="150" t="s">
        <v>43</v>
      </c>
      <c r="J2" s="150" t="s">
        <v>44</v>
      </c>
      <c r="K2" s="150" t="s">
        <v>45</v>
      </c>
      <c r="L2" s="150" t="s">
        <v>46</v>
      </c>
      <c r="M2" s="150" t="s">
        <v>47</v>
      </c>
      <c r="N2" s="150" t="s">
        <v>0</v>
      </c>
    </row>
    <row r="3" spans="1:14" ht="15" customHeight="1" x14ac:dyDescent="0.2">
      <c r="A3" s="18" t="s">
        <v>49</v>
      </c>
      <c r="B3" s="151">
        <v>2507464.96</v>
      </c>
      <c r="C3" s="151">
        <v>2236665.6</v>
      </c>
      <c r="D3" s="151">
        <v>2535744.64</v>
      </c>
      <c r="E3" s="151">
        <v>2159110.7200000002</v>
      </c>
      <c r="F3" s="151">
        <v>2449191.6800000002</v>
      </c>
      <c r="G3" s="151">
        <v>2317648.3199999998</v>
      </c>
      <c r="H3" s="151">
        <v>2023866</v>
      </c>
      <c r="I3" s="151">
        <v>1870726</v>
      </c>
      <c r="J3" s="151">
        <v>1761110</v>
      </c>
      <c r="K3" s="151">
        <v>1987999</v>
      </c>
      <c r="L3" s="151">
        <v>1648673</v>
      </c>
      <c r="M3" s="151">
        <v>1975506</v>
      </c>
      <c r="N3" s="151">
        <f>SUM(B3:M3)</f>
        <v>25473705.920000002</v>
      </c>
    </row>
    <row r="4" spans="1:14" x14ac:dyDescent="0.2">
      <c r="A4" s="19" t="s">
        <v>35</v>
      </c>
      <c r="B4" s="151">
        <v>984236.24</v>
      </c>
      <c r="C4" s="151">
        <v>927019.6</v>
      </c>
      <c r="D4" s="151">
        <v>1015045.2</v>
      </c>
      <c r="E4" s="151">
        <v>944074.56</v>
      </c>
      <c r="F4" s="151">
        <v>1237309.8400000001</v>
      </c>
      <c r="G4" s="151">
        <v>1157536.6399999999</v>
      </c>
      <c r="H4" s="151">
        <v>1711159.8</v>
      </c>
      <c r="I4" s="151">
        <v>1758380.33</v>
      </c>
      <c r="J4" s="151">
        <v>1781289.3</v>
      </c>
      <c r="K4" s="151">
        <v>2259104.96</v>
      </c>
      <c r="L4" s="151">
        <v>2021599.72</v>
      </c>
      <c r="M4" s="151">
        <v>2439571.54</v>
      </c>
      <c r="N4" s="151">
        <f>SUM(B4:M4)</f>
        <v>18236327.730000004</v>
      </c>
    </row>
    <row r="5" spans="1:14" x14ac:dyDescent="0.2">
      <c r="A5" s="19" t="s">
        <v>1</v>
      </c>
      <c r="B5" s="151"/>
      <c r="C5" s="151"/>
      <c r="D5" s="151"/>
      <c r="E5" s="151"/>
      <c r="F5" s="151"/>
      <c r="G5" s="151"/>
      <c r="H5" s="151">
        <v>529440</v>
      </c>
      <c r="I5" s="151">
        <v>749316</v>
      </c>
      <c r="J5" s="151">
        <v>907488</v>
      </c>
      <c r="K5" s="151">
        <v>1204260</v>
      </c>
      <c r="L5" s="151">
        <v>1110288</v>
      </c>
      <c r="M5" s="151">
        <v>1277136</v>
      </c>
      <c r="N5" s="151">
        <f>SUM(H5:M5)</f>
        <v>5777928</v>
      </c>
    </row>
    <row r="6" spans="1:14" x14ac:dyDescent="0.2">
      <c r="A6" s="20" t="s">
        <v>5</v>
      </c>
      <c r="B6" s="151">
        <f t="shared" ref="B6:G6" si="0">SUM(B3:B4)</f>
        <v>3491701.2</v>
      </c>
      <c r="C6" s="151">
        <f t="shared" si="0"/>
        <v>3163685.2</v>
      </c>
      <c r="D6" s="151">
        <f t="shared" si="0"/>
        <v>3550789.84</v>
      </c>
      <c r="E6" s="151">
        <f t="shared" si="0"/>
        <v>3103185.2800000003</v>
      </c>
      <c r="F6" s="151">
        <f t="shared" si="0"/>
        <v>3686501.5200000005</v>
      </c>
      <c r="G6" s="151">
        <f t="shared" si="0"/>
        <v>3475184.96</v>
      </c>
      <c r="H6" s="151">
        <f t="shared" ref="H6:N6" si="1">SUM(H3:H5)</f>
        <v>4264465.8</v>
      </c>
      <c r="I6" s="151">
        <f t="shared" si="1"/>
        <v>4378422.33</v>
      </c>
      <c r="J6" s="151">
        <f t="shared" si="1"/>
        <v>4449887.3</v>
      </c>
      <c r="K6" s="151">
        <f t="shared" si="1"/>
        <v>5451363.96</v>
      </c>
      <c r="L6" s="151">
        <f t="shared" si="1"/>
        <v>4780560.72</v>
      </c>
      <c r="M6" s="151">
        <f t="shared" si="1"/>
        <v>5692213.54</v>
      </c>
      <c r="N6" s="151">
        <f t="shared" si="1"/>
        <v>49487961.650000006</v>
      </c>
    </row>
    <row r="7" spans="1:14" x14ac:dyDescent="0.2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x14ac:dyDescent="0.2">
      <c r="A8" s="21" t="s">
        <v>6</v>
      </c>
      <c r="B8" s="150" t="s">
        <v>36</v>
      </c>
      <c r="C8" s="150" t="s">
        <v>37</v>
      </c>
      <c r="D8" s="150" t="s">
        <v>38</v>
      </c>
      <c r="E8" s="150" t="s">
        <v>39</v>
      </c>
      <c r="F8" s="150" t="s">
        <v>40</v>
      </c>
      <c r="G8" s="150" t="s">
        <v>41</v>
      </c>
      <c r="H8" s="150" t="s">
        <v>42</v>
      </c>
      <c r="I8" s="150" t="s">
        <v>43</v>
      </c>
      <c r="J8" s="150" t="s">
        <v>44</v>
      </c>
      <c r="K8" s="150" t="s">
        <v>45</v>
      </c>
      <c r="L8" s="150" t="s">
        <v>46</v>
      </c>
      <c r="M8" s="150" t="s">
        <v>47</v>
      </c>
      <c r="N8" s="150" t="s">
        <v>0</v>
      </c>
    </row>
    <row r="9" spans="1:14" ht="15" customHeight="1" x14ac:dyDescent="0.2">
      <c r="A9" s="18" t="s">
        <v>49</v>
      </c>
      <c r="B9" s="152">
        <f t="shared" ref="B9:N9" si="2">B3/B6</f>
        <v>0.71812128712502654</v>
      </c>
      <c r="C9" s="152">
        <f t="shared" si="2"/>
        <v>0.70698108648736602</v>
      </c>
      <c r="D9" s="152">
        <f t="shared" si="2"/>
        <v>0.71413537670818616</v>
      </c>
      <c r="E9" s="152">
        <f t="shared" si="2"/>
        <v>0.69577241614139129</v>
      </c>
      <c r="F9" s="152">
        <f t="shared" si="2"/>
        <v>0.66436746783166922</v>
      </c>
      <c r="G9" s="152">
        <f t="shared" si="2"/>
        <v>0.66691365975524941</v>
      </c>
      <c r="H9" s="152">
        <f t="shared" si="2"/>
        <v>0.4745883997944127</v>
      </c>
      <c r="I9" s="123">
        <f t="shared" si="2"/>
        <v>0.42726029126568976</v>
      </c>
      <c r="J9" s="123">
        <f t="shared" si="2"/>
        <v>0.39576507926391757</v>
      </c>
      <c r="K9" s="123">
        <f t="shared" si="2"/>
        <v>0.36467919122391529</v>
      </c>
      <c r="L9" s="123">
        <f t="shared" ref="L9:M9" si="3">L3/L6</f>
        <v>0.344870214304066</v>
      </c>
      <c r="M9" s="123">
        <f t="shared" si="3"/>
        <v>0.34705409171982682</v>
      </c>
      <c r="N9" s="152">
        <f t="shared" si="2"/>
        <v>0.51474550720356849</v>
      </c>
    </row>
    <row r="10" spans="1:14" x14ac:dyDescent="0.2">
      <c r="A10" s="22" t="s">
        <v>35</v>
      </c>
      <c r="B10" s="152">
        <f t="shared" ref="B10:N10" si="4">B4/B6</f>
        <v>0.28187871287497335</v>
      </c>
      <c r="C10" s="152">
        <f t="shared" si="4"/>
        <v>0.29301891351263393</v>
      </c>
      <c r="D10" s="152">
        <f t="shared" si="4"/>
        <v>0.28586462329181384</v>
      </c>
      <c r="E10" s="152">
        <f t="shared" si="4"/>
        <v>0.30422758385860865</v>
      </c>
      <c r="F10" s="152">
        <f t="shared" si="4"/>
        <v>0.33563253216833067</v>
      </c>
      <c r="G10" s="152">
        <f t="shared" si="4"/>
        <v>0.33308634024475059</v>
      </c>
      <c r="H10" s="152">
        <f t="shared" si="4"/>
        <v>0.40126005934905146</v>
      </c>
      <c r="I10" s="123">
        <f t="shared" si="4"/>
        <v>0.40160135260410113</v>
      </c>
      <c r="J10" s="123">
        <f t="shared" si="4"/>
        <v>0.40029986826857394</v>
      </c>
      <c r="K10" s="123">
        <f t="shared" si="4"/>
        <v>0.41441095780366866</v>
      </c>
      <c r="L10" s="123">
        <f t="shared" ref="L10:M10" si="5">L4/L6</f>
        <v>0.42287920568447462</v>
      </c>
      <c r="M10" s="123">
        <f t="shared" si="5"/>
        <v>0.4285804674854134</v>
      </c>
      <c r="N10" s="152">
        <f t="shared" si="4"/>
        <v>0.36850028010802099</v>
      </c>
    </row>
    <row r="11" spans="1:14" x14ac:dyDescent="0.2">
      <c r="A11" s="22" t="s">
        <v>1</v>
      </c>
      <c r="B11" s="152"/>
      <c r="C11" s="152"/>
      <c r="D11" s="152"/>
      <c r="E11" s="152"/>
      <c r="F11" s="152"/>
      <c r="G11" s="152"/>
      <c r="H11" s="152">
        <f t="shared" ref="H11:N11" si="6">H5/H6</f>
        <v>0.12415154085653589</v>
      </c>
      <c r="I11" s="152">
        <f t="shared" si="6"/>
        <v>0.17113835613020911</v>
      </c>
      <c r="J11" s="152">
        <f t="shared" si="6"/>
        <v>0.20393505246750857</v>
      </c>
      <c r="K11" s="152">
        <f t="shared" si="6"/>
        <v>0.22090985097241608</v>
      </c>
      <c r="L11" s="152">
        <f t="shared" si="6"/>
        <v>0.23225058001145943</v>
      </c>
      <c r="M11" s="152">
        <f t="shared" si="6"/>
        <v>0.22436544079475979</v>
      </c>
      <c r="N11" s="152">
        <f t="shared" si="6"/>
        <v>0.11675421268841044</v>
      </c>
    </row>
    <row r="12" spans="1:14" x14ac:dyDescent="0.2">
      <c r="A12" s="18" t="s">
        <v>17</v>
      </c>
      <c r="B12" s="153">
        <f t="shared" ref="B12:G12" si="7">SUM(B9:B10)</f>
        <v>0.99999999999999989</v>
      </c>
      <c r="C12" s="153">
        <f t="shared" si="7"/>
        <v>1</v>
      </c>
      <c r="D12" s="153">
        <f t="shared" si="7"/>
        <v>1</v>
      </c>
      <c r="E12" s="153">
        <f t="shared" si="7"/>
        <v>1</v>
      </c>
      <c r="F12" s="153">
        <f t="shared" si="7"/>
        <v>0.99999999999999989</v>
      </c>
      <c r="G12" s="153">
        <f t="shared" si="7"/>
        <v>1</v>
      </c>
      <c r="H12" s="153">
        <f t="shared" ref="H12:N12" si="8">SUM(H9:H11)</f>
        <v>1</v>
      </c>
      <c r="I12" s="99">
        <f t="shared" si="8"/>
        <v>1</v>
      </c>
      <c r="J12" s="99">
        <f t="shared" si="8"/>
        <v>1</v>
      </c>
      <c r="K12" s="99">
        <f t="shared" si="8"/>
        <v>1</v>
      </c>
      <c r="L12" s="99">
        <f t="shared" si="8"/>
        <v>1</v>
      </c>
      <c r="M12" s="99">
        <f t="shared" si="8"/>
        <v>1</v>
      </c>
      <c r="N12" s="152">
        <f t="shared" si="8"/>
        <v>1</v>
      </c>
    </row>
    <row r="13" spans="1:14" x14ac:dyDescent="0.2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</row>
    <row r="14" spans="1:14" x14ac:dyDescent="0.2">
      <c r="A14" s="21" t="s">
        <v>27</v>
      </c>
      <c r="B14" s="150" t="s">
        <v>36</v>
      </c>
      <c r="C14" s="150" t="s">
        <v>37</v>
      </c>
      <c r="D14" s="150" t="s">
        <v>38</v>
      </c>
      <c r="E14" s="150" t="s">
        <v>39</v>
      </c>
      <c r="F14" s="150" t="s">
        <v>40</v>
      </c>
      <c r="G14" s="150" t="s">
        <v>41</v>
      </c>
      <c r="H14" s="150" t="s">
        <v>42</v>
      </c>
      <c r="I14" s="150" t="s">
        <v>43</v>
      </c>
      <c r="J14" s="150" t="s">
        <v>44</v>
      </c>
      <c r="K14" s="150" t="s">
        <v>45</v>
      </c>
      <c r="L14" s="150" t="s">
        <v>46</v>
      </c>
      <c r="M14" s="150" t="s">
        <v>47</v>
      </c>
      <c r="N14" s="150" t="s">
        <v>0</v>
      </c>
    </row>
    <row r="15" spans="1:14" ht="15" customHeight="1" x14ac:dyDescent="0.2">
      <c r="A15" s="18" t="s">
        <v>49</v>
      </c>
      <c r="B15" s="154">
        <v>5832</v>
      </c>
      <c r="C15" s="154">
        <v>5212</v>
      </c>
      <c r="D15" s="154">
        <v>5912</v>
      </c>
      <c r="E15" s="154">
        <v>5036</v>
      </c>
      <c r="F15" s="154">
        <v>5710</v>
      </c>
      <c r="G15" s="154">
        <v>5394</v>
      </c>
      <c r="H15" s="154">
        <v>5015</v>
      </c>
      <c r="I15" s="154">
        <v>4635</v>
      </c>
      <c r="J15" s="154">
        <v>4369</v>
      </c>
      <c r="K15" s="154">
        <v>4922</v>
      </c>
      <c r="L15" s="154">
        <v>4072</v>
      </c>
      <c r="M15" s="154">
        <v>4898</v>
      </c>
      <c r="N15" s="154">
        <f>SUM(B15:M15)</f>
        <v>61007</v>
      </c>
    </row>
    <row r="16" spans="1:14" x14ac:dyDescent="0.2">
      <c r="A16" s="18" t="s">
        <v>35</v>
      </c>
      <c r="B16" s="154">
        <v>1785</v>
      </c>
      <c r="C16" s="154">
        <v>1685</v>
      </c>
      <c r="D16" s="154">
        <v>1841</v>
      </c>
      <c r="E16" s="154">
        <v>1714</v>
      </c>
      <c r="F16" s="154">
        <v>2247</v>
      </c>
      <c r="G16" s="154">
        <v>2102</v>
      </c>
      <c r="H16" s="154">
        <v>3651</v>
      </c>
      <c r="I16" s="154">
        <v>3757</v>
      </c>
      <c r="J16" s="154">
        <v>3808</v>
      </c>
      <c r="K16" s="154">
        <v>4826</v>
      </c>
      <c r="L16" s="154">
        <v>4320</v>
      </c>
      <c r="M16" s="154">
        <v>5213</v>
      </c>
      <c r="N16" s="154">
        <f>SUM(B16:M16)</f>
        <v>36949</v>
      </c>
    </row>
    <row r="17" spans="1:14" x14ac:dyDescent="0.2">
      <c r="A17" s="18" t="s">
        <v>1</v>
      </c>
      <c r="B17" s="154"/>
      <c r="C17" s="154"/>
      <c r="D17" s="154"/>
      <c r="E17" s="154"/>
      <c r="F17" s="154"/>
      <c r="G17" s="154"/>
      <c r="H17" s="154">
        <v>1243</v>
      </c>
      <c r="I17" s="154">
        <v>1757</v>
      </c>
      <c r="J17" s="154">
        <v>2135</v>
      </c>
      <c r="K17" s="154">
        <v>2834</v>
      </c>
      <c r="L17" s="154">
        <v>2615</v>
      </c>
      <c r="M17" s="154">
        <v>3001</v>
      </c>
      <c r="N17" s="154">
        <f>SUM(H17:M17)</f>
        <v>13585</v>
      </c>
    </row>
    <row r="18" spans="1:14" x14ac:dyDescent="0.2">
      <c r="A18" s="20" t="s">
        <v>7</v>
      </c>
      <c r="B18" s="154">
        <f t="shared" ref="B18:G18" si="9">SUM(B15:B16)</f>
        <v>7617</v>
      </c>
      <c r="C18" s="154">
        <f t="shared" si="9"/>
        <v>6897</v>
      </c>
      <c r="D18" s="154">
        <f t="shared" si="9"/>
        <v>7753</v>
      </c>
      <c r="E18" s="154">
        <f t="shared" si="9"/>
        <v>6750</v>
      </c>
      <c r="F18" s="154">
        <f t="shared" si="9"/>
        <v>7957</v>
      </c>
      <c r="G18" s="154">
        <f t="shared" si="9"/>
        <v>7496</v>
      </c>
      <c r="H18" s="154">
        <f t="shared" ref="H18:N18" si="10">SUM(H15:H17)</f>
        <v>9909</v>
      </c>
      <c r="I18" s="154">
        <f t="shared" si="10"/>
        <v>10149</v>
      </c>
      <c r="J18" s="154">
        <f t="shared" si="10"/>
        <v>10312</v>
      </c>
      <c r="K18" s="154">
        <f t="shared" si="10"/>
        <v>12582</v>
      </c>
      <c r="L18" s="154">
        <f t="shared" si="10"/>
        <v>11007</v>
      </c>
      <c r="M18" s="154">
        <f t="shared" si="10"/>
        <v>13112</v>
      </c>
      <c r="N18" s="154">
        <f t="shared" si="10"/>
        <v>111541</v>
      </c>
    </row>
    <row r="19" spans="1:14" x14ac:dyDescent="0.2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</row>
    <row r="20" spans="1:14" x14ac:dyDescent="0.2">
      <c r="A20" s="21" t="s">
        <v>28</v>
      </c>
      <c r="B20" s="150" t="s">
        <v>36</v>
      </c>
      <c r="C20" s="150" t="s">
        <v>37</v>
      </c>
      <c r="D20" s="150" t="s">
        <v>38</v>
      </c>
      <c r="E20" s="150" t="s">
        <v>39</v>
      </c>
      <c r="F20" s="150" t="s">
        <v>40</v>
      </c>
      <c r="G20" s="150" t="s">
        <v>41</v>
      </c>
      <c r="H20" s="150" t="s">
        <v>42</v>
      </c>
      <c r="I20" s="150" t="s">
        <v>43</v>
      </c>
      <c r="J20" s="150" t="s">
        <v>44</v>
      </c>
      <c r="K20" s="150" t="s">
        <v>45</v>
      </c>
      <c r="L20" s="150" t="s">
        <v>46</v>
      </c>
      <c r="M20" s="150" t="s">
        <v>47</v>
      </c>
      <c r="N20" s="150" t="s">
        <v>0</v>
      </c>
    </row>
    <row r="21" spans="1:14" ht="12.75" customHeight="1" x14ac:dyDescent="0.2">
      <c r="A21" s="18" t="s">
        <v>49</v>
      </c>
      <c r="B21" s="152">
        <f t="shared" ref="B21:N21" si="11">B15/B18</f>
        <v>0.7656557699881843</v>
      </c>
      <c r="C21" s="152">
        <f t="shared" si="11"/>
        <v>0.75569088009279395</v>
      </c>
      <c r="D21" s="152">
        <f t="shared" si="11"/>
        <v>0.7625435315361796</v>
      </c>
      <c r="E21" s="152">
        <f t="shared" si="11"/>
        <v>0.74607407407407411</v>
      </c>
      <c r="F21" s="152">
        <f t="shared" si="11"/>
        <v>0.71760713836873191</v>
      </c>
      <c r="G21" s="152">
        <f t="shared" si="11"/>
        <v>0.71958377801494133</v>
      </c>
      <c r="H21" s="152">
        <f t="shared" si="11"/>
        <v>0.50610556060147338</v>
      </c>
      <c r="I21" s="123">
        <f t="shared" si="11"/>
        <v>0.45669524091043451</v>
      </c>
      <c r="J21" s="123">
        <f t="shared" si="11"/>
        <v>0.42368114817688129</v>
      </c>
      <c r="K21" s="123">
        <f t="shared" si="11"/>
        <v>0.3911937688761723</v>
      </c>
      <c r="L21" s="123">
        <f t="shared" ref="L21:M21" si="12">L15/L18</f>
        <v>0.36994639774688837</v>
      </c>
      <c r="M21" s="123">
        <f t="shared" si="12"/>
        <v>0.3735509456985967</v>
      </c>
      <c r="N21" s="152">
        <f t="shared" si="11"/>
        <v>0.54694686258864456</v>
      </c>
    </row>
    <row r="22" spans="1:14" x14ac:dyDescent="0.2">
      <c r="A22" s="22" t="s">
        <v>35</v>
      </c>
      <c r="B22" s="152">
        <f t="shared" ref="B22:N22" si="13">B16/B18</f>
        <v>0.23434423001181567</v>
      </c>
      <c r="C22" s="152">
        <f t="shared" si="13"/>
        <v>0.24430911990720602</v>
      </c>
      <c r="D22" s="152">
        <f t="shared" si="13"/>
        <v>0.23745646846382046</v>
      </c>
      <c r="E22" s="152">
        <f t="shared" si="13"/>
        <v>0.25392592592592594</v>
      </c>
      <c r="F22" s="152">
        <f t="shared" si="13"/>
        <v>0.28239286163126809</v>
      </c>
      <c r="G22" s="152">
        <f t="shared" si="13"/>
        <v>0.28041622198505872</v>
      </c>
      <c r="H22" s="152">
        <f t="shared" si="13"/>
        <v>0.36845292158643655</v>
      </c>
      <c r="I22" s="123">
        <f t="shared" si="13"/>
        <v>0.37018425460636517</v>
      </c>
      <c r="J22" s="123">
        <f t="shared" si="13"/>
        <v>0.36927851047323507</v>
      </c>
      <c r="K22" s="123">
        <f t="shared" si="13"/>
        <v>0.38356382133206168</v>
      </c>
      <c r="L22" s="123">
        <f t="shared" ref="L22:M22" si="14">L16/L18</f>
        <v>0.39247751430907607</v>
      </c>
      <c r="M22" s="123">
        <f t="shared" si="14"/>
        <v>0.39757474069554605</v>
      </c>
      <c r="N22" s="152">
        <f t="shared" si="13"/>
        <v>0.33125935754565583</v>
      </c>
    </row>
    <row r="23" spans="1:14" x14ac:dyDescent="0.2">
      <c r="A23" s="22" t="s">
        <v>1</v>
      </c>
      <c r="B23" s="152"/>
      <c r="C23" s="152"/>
      <c r="D23" s="152"/>
      <c r="E23" s="152"/>
      <c r="F23" s="152"/>
      <c r="G23" s="152"/>
      <c r="H23" s="152">
        <f t="shared" ref="H23:N23" si="15">H17/H18</f>
        <v>0.12544151781209001</v>
      </c>
      <c r="I23" s="152">
        <f t="shared" si="15"/>
        <v>0.17312050448320032</v>
      </c>
      <c r="J23" s="152">
        <f t="shared" si="15"/>
        <v>0.20704034134988364</v>
      </c>
      <c r="K23" s="152">
        <f t="shared" si="15"/>
        <v>0.22524240979176602</v>
      </c>
      <c r="L23" s="152">
        <f t="shared" si="15"/>
        <v>0.23757608794403562</v>
      </c>
      <c r="M23" s="152">
        <f t="shared" si="15"/>
        <v>0.22887431360585722</v>
      </c>
      <c r="N23" s="152">
        <f t="shared" si="15"/>
        <v>0.12179377986569961</v>
      </c>
    </row>
    <row r="24" spans="1:14" x14ac:dyDescent="0.2">
      <c r="A24" s="18" t="s">
        <v>17</v>
      </c>
      <c r="B24" s="153">
        <f t="shared" ref="B24:G24" si="16">SUM(B21:B22)</f>
        <v>1</v>
      </c>
      <c r="C24" s="153">
        <f t="shared" si="16"/>
        <v>1</v>
      </c>
      <c r="D24" s="153">
        <f t="shared" si="16"/>
        <v>1</v>
      </c>
      <c r="E24" s="153">
        <f t="shared" si="16"/>
        <v>1</v>
      </c>
      <c r="F24" s="153">
        <f t="shared" si="16"/>
        <v>1</v>
      </c>
      <c r="G24" s="153">
        <f t="shared" si="16"/>
        <v>1</v>
      </c>
      <c r="H24" s="153">
        <f t="shared" ref="H24:N24" si="17">SUM(H21:H23)</f>
        <v>1</v>
      </c>
      <c r="I24" s="99">
        <f t="shared" si="17"/>
        <v>1</v>
      </c>
      <c r="J24" s="99">
        <f t="shared" si="17"/>
        <v>1</v>
      </c>
      <c r="K24" s="99">
        <f t="shared" si="17"/>
        <v>1</v>
      </c>
      <c r="L24" s="99">
        <f t="shared" si="17"/>
        <v>1</v>
      </c>
      <c r="M24" s="99">
        <f t="shared" si="17"/>
        <v>0.99999999999999989</v>
      </c>
      <c r="N24" s="153">
        <f t="shared" si="17"/>
        <v>1</v>
      </c>
    </row>
    <row r="25" spans="1:14" x14ac:dyDescent="0.2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</row>
    <row r="26" spans="1:14" x14ac:dyDescent="0.2">
      <c r="A26" s="21" t="s">
        <v>10</v>
      </c>
      <c r="B26" s="150" t="s">
        <v>36</v>
      </c>
      <c r="C26" s="150" t="s">
        <v>37</v>
      </c>
      <c r="D26" s="150" t="s">
        <v>38</v>
      </c>
      <c r="E26" s="150" t="s">
        <v>39</v>
      </c>
      <c r="F26" s="150" t="s">
        <v>40</v>
      </c>
      <c r="G26" s="150" t="s">
        <v>41</v>
      </c>
      <c r="H26" s="150" t="s">
        <v>42</v>
      </c>
      <c r="I26" s="150" t="s">
        <v>43</v>
      </c>
      <c r="J26" s="150" t="s">
        <v>44</v>
      </c>
      <c r="K26" s="150" t="s">
        <v>45</v>
      </c>
      <c r="L26" s="150" t="s">
        <v>46</v>
      </c>
      <c r="M26" s="150" t="s">
        <v>47</v>
      </c>
      <c r="N26" s="150" t="s">
        <v>0</v>
      </c>
    </row>
    <row r="27" spans="1:14" ht="12" customHeight="1" x14ac:dyDescent="0.2">
      <c r="A27" s="18" t="s">
        <v>49</v>
      </c>
      <c r="B27" s="155">
        <f t="shared" ref="B27:N27" si="18">B3/B15</f>
        <v>429.94941015089165</v>
      </c>
      <c r="C27" s="155">
        <f t="shared" si="18"/>
        <v>429.13768227168077</v>
      </c>
      <c r="D27" s="155">
        <f t="shared" si="18"/>
        <v>428.91485791610285</v>
      </c>
      <c r="E27" s="155">
        <f t="shared" si="18"/>
        <v>428.73525019857033</v>
      </c>
      <c r="F27" s="155">
        <f t="shared" si="18"/>
        <v>428.93024168126095</v>
      </c>
      <c r="G27" s="155">
        <f t="shared" si="18"/>
        <v>429.67154616240265</v>
      </c>
      <c r="H27" s="155">
        <f t="shared" si="18"/>
        <v>403.56251246261218</v>
      </c>
      <c r="I27" s="146">
        <f t="shared" si="18"/>
        <v>403.60862998921249</v>
      </c>
      <c r="J27" s="146">
        <f t="shared" si="18"/>
        <v>403.09224078736554</v>
      </c>
      <c r="K27" s="146">
        <f t="shared" si="18"/>
        <v>403.90065014221864</v>
      </c>
      <c r="L27" s="146">
        <f t="shared" ref="L27:M27" si="19">L3/L15</f>
        <v>404.88040275049116</v>
      </c>
      <c r="M27" s="146">
        <f t="shared" si="19"/>
        <v>403.32911392405066</v>
      </c>
      <c r="N27" s="156">
        <f t="shared" si="18"/>
        <v>417.55382038126777</v>
      </c>
    </row>
    <row r="28" spans="1:14" x14ac:dyDescent="0.2">
      <c r="A28" s="18" t="s">
        <v>35</v>
      </c>
      <c r="B28" s="155">
        <f t="shared" ref="B28:N28" si="20">B4/B16</f>
        <v>551.39285154061622</v>
      </c>
      <c r="C28" s="155">
        <f t="shared" si="20"/>
        <v>550.16</v>
      </c>
      <c r="D28" s="155">
        <f t="shared" si="20"/>
        <v>551.35535035306896</v>
      </c>
      <c r="E28" s="155">
        <f t="shared" si="20"/>
        <v>550.8019603267212</v>
      </c>
      <c r="F28" s="155">
        <f t="shared" si="20"/>
        <v>550.64968402314196</v>
      </c>
      <c r="G28" s="155">
        <f t="shared" si="20"/>
        <v>550.68346336822071</v>
      </c>
      <c r="H28" s="155">
        <f t="shared" si="20"/>
        <v>468.68249794576832</v>
      </c>
      <c r="I28" s="146">
        <f t="shared" si="20"/>
        <v>468.02776949693907</v>
      </c>
      <c r="J28" s="146">
        <f t="shared" si="20"/>
        <v>467.77555147058825</v>
      </c>
      <c r="K28" s="146">
        <f t="shared" si="20"/>
        <v>468.11126398673849</v>
      </c>
      <c r="L28" s="146">
        <f t="shared" ref="L28:M28" si="21">L4/L16</f>
        <v>467.96289814814816</v>
      </c>
      <c r="M28" s="146">
        <f t="shared" si="21"/>
        <v>467.97842700939958</v>
      </c>
      <c r="N28" s="155">
        <f t="shared" si="20"/>
        <v>493.55402663130275</v>
      </c>
    </row>
    <row r="29" spans="1:14" x14ac:dyDescent="0.2">
      <c r="A29" s="18" t="s">
        <v>1</v>
      </c>
      <c r="B29" s="155"/>
      <c r="C29" s="155"/>
      <c r="D29" s="155"/>
      <c r="E29" s="155"/>
      <c r="F29" s="155"/>
      <c r="G29" s="155"/>
      <c r="H29" s="155">
        <f t="shared" ref="H29:N29" si="22">H5/H17</f>
        <v>425.93724859211585</v>
      </c>
      <c r="I29" s="155">
        <f t="shared" si="22"/>
        <v>426.47467273762095</v>
      </c>
      <c r="J29" s="155">
        <f t="shared" si="22"/>
        <v>425.05292740046838</v>
      </c>
      <c r="K29" s="155">
        <f t="shared" si="22"/>
        <v>424.93295695130558</v>
      </c>
      <c r="L29" s="155">
        <f t="shared" si="22"/>
        <v>424.58432122370937</v>
      </c>
      <c r="M29" s="155">
        <f t="shared" si="22"/>
        <v>425.57014328557148</v>
      </c>
      <c r="N29" s="155">
        <f t="shared" si="22"/>
        <v>425.31674641148328</v>
      </c>
    </row>
    <row r="30" spans="1:14" s="157" customFormat="1" x14ac:dyDescent="0.2">
      <c r="A30" s="21" t="s">
        <v>10</v>
      </c>
      <c r="B30" s="155">
        <f t="shared" ref="B30:N30" si="23">B6/B18</f>
        <v>458.40897991335174</v>
      </c>
      <c r="C30" s="155">
        <f t="shared" si="23"/>
        <v>458.70453820501672</v>
      </c>
      <c r="D30" s="155">
        <f t="shared" si="23"/>
        <v>457.9891448471559</v>
      </c>
      <c r="E30" s="155">
        <f t="shared" si="23"/>
        <v>459.73115259259265</v>
      </c>
      <c r="F30" s="155">
        <f t="shared" si="23"/>
        <v>463.30294332034691</v>
      </c>
      <c r="G30" s="155">
        <f t="shared" si="23"/>
        <v>463.60525080042692</v>
      </c>
      <c r="H30" s="155">
        <f t="shared" si="23"/>
        <v>430.36288222827733</v>
      </c>
      <c r="I30" s="155">
        <f t="shared" si="23"/>
        <v>431.41416198640263</v>
      </c>
      <c r="J30" s="155">
        <f t="shared" si="23"/>
        <v>431.52514546159813</v>
      </c>
      <c r="K30" s="146">
        <f t="shared" si="23"/>
        <v>433.26688602765853</v>
      </c>
      <c r="L30" s="155">
        <f t="shared" si="23"/>
        <v>434.32004360861265</v>
      </c>
      <c r="M30" s="155">
        <f t="shared" si="23"/>
        <v>434.12244813910922</v>
      </c>
      <c r="N30" s="156">
        <f t="shared" si="23"/>
        <v>443.67507598102947</v>
      </c>
    </row>
  </sheetData>
  <pageMargins left="0.5" right="0.5" top="0.75" bottom="0.75" header="0.3" footer="0.3"/>
  <pageSetup orientation="landscape" r:id="rId1"/>
  <headerFooter>
    <oddHeader>&amp;CHEARING AID PROCUREMENT DISTRIBUTION - NOV 1 2017 - OCT 31 2018</oddHeader>
  </headerFooter>
  <ignoredErrors>
    <ignoredError sqref="H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view="pageLayout" zoomScale="120" zoomScaleNormal="120" zoomScalePageLayoutView="120" workbookViewId="0">
      <selection sqref="A1:XFD1048576"/>
    </sheetView>
  </sheetViews>
  <sheetFormatPr defaultColWidth="9.109375" defaultRowHeight="10.199999999999999" x14ac:dyDescent="0.2"/>
  <cols>
    <col min="1" max="1" width="11.44140625" style="149" customWidth="1"/>
    <col min="2" max="16384" width="9.109375" style="149"/>
  </cols>
  <sheetData>
    <row r="1" spans="1:14" x14ac:dyDescent="0.2">
      <c r="A1" s="79" t="s">
        <v>50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30.6" x14ac:dyDescent="0.2">
      <c r="A2" s="9" t="s">
        <v>53</v>
      </c>
      <c r="B2" s="150" t="s">
        <v>36</v>
      </c>
      <c r="C2" s="150" t="s">
        <v>37</v>
      </c>
      <c r="D2" s="150" t="s">
        <v>38</v>
      </c>
      <c r="E2" s="150" t="s">
        <v>39</v>
      </c>
      <c r="F2" s="150" t="s">
        <v>40</v>
      </c>
      <c r="G2" s="150" t="s">
        <v>41</v>
      </c>
      <c r="H2" s="150" t="s">
        <v>42</v>
      </c>
      <c r="I2" s="150" t="s">
        <v>43</v>
      </c>
      <c r="J2" s="150" t="s">
        <v>44</v>
      </c>
      <c r="K2" s="150" t="s">
        <v>45</v>
      </c>
      <c r="L2" s="150" t="s">
        <v>46</v>
      </c>
      <c r="M2" s="150" t="s">
        <v>47</v>
      </c>
      <c r="N2" s="150" t="s">
        <v>0</v>
      </c>
    </row>
    <row r="3" spans="1:14" x14ac:dyDescent="0.2">
      <c r="A3" s="18" t="s">
        <v>9</v>
      </c>
      <c r="B3" s="151"/>
      <c r="C3" s="151"/>
      <c r="D3" s="151"/>
      <c r="E3" s="151"/>
      <c r="F3" s="151"/>
      <c r="G3" s="151"/>
      <c r="H3" s="151">
        <v>919391.2</v>
      </c>
      <c r="I3" s="151">
        <v>1094363.3999999999</v>
      </c>
      <c r="J3" s="151">
        <v>1351199.2</v>
      </c>
      <c r="K3" s="151">
        <v>1719585.4</v>
      </c>
      <c r="L3" s="151">
        <v>1607135.4</v>
      </c>
      <c r="M3" s="151">
        <v>1772661.8</v>
      </c>
      <c r="N3" s="151">
        <f>SUM(B3:M3)</f>
        <v>8464336.4000000004</v>
      </c>
    </row>
    <row r="4" spans="1:14" x14ac:dyDescent="0.2">
      <c r="A4" s="19" t="s">
        <v>35</v>
      </c>
      <c r="B4" s="151"/>
      <c r="C4" s="151"/>
      <c r="D4" s="151"/>
      <c r="E4" s="151"/>
      <c r="F4" s="151"/>
      <c r="G4" s="151"/>
      <c r="H4" s="151">
        <v>18994.599999999999</v>
      </c>
      <c r="I4" s="151">
        <v>11350.92</v>
      </c>
      <c r="J4" s="151">
        <v>13538.68</v>
      </c>
      <c r="K4" s="151">
        <v>10972.96</v>
      </c>
      <c r="L4" s="151">
        <v>11442.6</v>
      </c>
      <c r="M4" s="151">
        <v>10942.4</v>
      </c>
      <c r="N4" s="151">
        <f>SUM(B4:M4)</f>
        <v>77242.159999999989</v>
      </c>
    </row>
    <row r="5" spans="1:14" ht="11.25" customHeight="1" x14ac:dyDescent="0.2">
      <c r="A5" s="19" t="s">
        <v>49</v>
      </c>
      <c r="B5" s="151"/>
      <c r="C5" s="151"/>
      <c r="D5" s="151"/>
      <c r="E5" s="151"/>
      <c r="F5" s="151"/>
      <c r="G5" s="151"/>
      <c r="H5" s="151">
        <v>233353.12</v>
      </c>
      <c r="I5" s="151">
        <v>231999.04</v>
      </c>
      <c r="J5" s="151">
        <v>252761.60000000001</v>
      </c>
      <c r="K5" s="151">
        <v>254115.68</v>
      </c>
      <c r="L5" s="151">
        <v>194085</v>
      </c>
      <c r="M5" s="151">
        <v>214396</v>
      </c>
      <c r="N5" s="151">
        <f>SUM(B5:M5)</f>
        <v>1380710.44</v>
      </c>
    </row>
    <row r="6" spans="1:14" x14ac:dyDescent="0.2">
      <c r="A6" s="20" t="s">
        <v>5</v>
      </c>
      <c r="B6" s="151">
        <f t="shared" ref="B6:G6" si="0">SUM(B3:B4)</f>
        <v>0</v>
      </c>
      <c r="C6" s="151">
        <f t="shared" si="0"/>
        <v>0</v>
      </c>
      <c r="D6" s="151">
        <f t="shared" si="0"/>
        <v>0</v>
      </c>
      <c r="E6" s="151">
        <f t="shared" si="0"/>
        <v>0</v>
      </c>
      <c r="F6" s="151">
        <f t="shared" si="0"/>
        <v>0</v>
      </c>
      <c r="G6" s="151">
        <f t="shared" si="0"/>
        <v>0</v>
      </c>
      <c r="H6" s="151">
        <f t="shared" ref="H6:N6" si="1">SUM(H3:H5)</f>
        <v>1171738.92</v>
      </c>
      <c r="I6" s="151">
        <f t="shared" si="1"/>
        <v>1337713.3599999999</v>
      </c>
      <c r="J6" s="151">
        <f t="shared" si="1"/>
        <v>1617499.48</v>
      </c>
      <c r="K6" s="151">
        <f t="shared" si="1"/>
        <v>1984674.0399999998</v>
      </c>
      <c r="L6" s="151">
        <f t="shared" si="1"/>
        <v>1812663</v>
      </c>
      <c r="M6" s="151">
        <f t="shared" si="1"/>
        <v>1998000.2</v>
      </c>
      <c r="N6" s="151">
        <f t="shared" si="1"/>
        <v>9922289</v>
      </c>
    </row>
    <row r="7" spans="1:14" x14ac:dyDescent="0.2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x14ac:dyDescent="0.2">
      <c r="A8" s="21" t="s">
        <v>6</v>
      </c>
      <c r="B8" s="150" t="s">
        <v>36</v>
      </c>
      <c r="C8" s="150" t="s">
        <v>37</v>
      </c>
      <c r="D8" s="150" t="s">
        <v>38</v>
      </c>
      <c r="E8" s="150" t="s">
        <v>39</v>
      </c>
      <c r="F8" s="150" t="s">
        <v>40</v>
      </c>
      <c r="G8" s="150" t="s">
        <v>41</v>
      </c>
      <c r="H8" s="150" t="s">
        <v>42</v>
      </c>
      <c r="I8" s="150" t="s">
        <v>43</v>
      </c>
      <c r="J8" s="120" t="s">
        <v>44</v>
      </c>
      <c r="K8" s="150" t="s">
        <v>45</v>
      </c>
      <c r="L8" s="150" t="s">
        <v>46</v>
      </c>
      <c r="M8" s="150" t="s">
        <v>47</v>
      </c>
      <c r="N8" s="150" t="s">
        <v>0</v>
      </c>
    </row>
    <row r="9" spans="1:14" x14ac:dyDescent="0.2">
      <c r="A9" s="18" t="s">
        <v>9</v>
      </c>
      <c r="B9" s="152"/>
      <c r="C9" s="152"/>
      <c r="D9" s="152"/>
      <c r="E9" s="152"/>
      <c r="F9" s="152"/>
      <c r="G9" s="152"/>
      <c r="H9" s="152">
        <f t="shared" ref="H9:N9" si="2">H3/H6</f>
        <v>0.78463827078475812</v>
      </c>
      <c r="I9" s="152">
        <f t="shared" ref="I9" si="3">I3/I6</f>
        <v>0.81808512400593802</v>
      </c>
      <c r="J9" s="123">
        <f t="shared" si="2"/>
        <v>0.83536298880293924</v>
      </c>
      <c r="K9" s="123">
        <f t="shared" si="2"/>
        <v>0.86643215225407999</v>
      </c>
      <c r="L9" s="123">
        <f t="shared" si="2"/>
        <v>0.88661565884006011</v>
      </c>
      <c r="M9" s="123">
        <f t="shared" si="2"/>
        <v>0.8872180293075046</v>
      </c>
      <c r="N9" s="152">
        <f t="shared" si="2"/>
        <v>0.85306287692285521</v>
      </c>
    </row>
    <row r="10" spans="1:14" x14ac:dyDescent="0.2">
      <c r="A10" s="22" t="s">
        <v>35</v>
      </c>
      <c r="B10" s="152"/>
      <c r="C10" s="152"/>
      <c r="D10" s="152"/>
      <c r="E10" s="152"/>
      <c r="F10" s="152"/>
      <c r="G10" s="152"/>
      <c r="H10" s="152">
        <f t="shared" ref="H10:N10" si="4">H4/H6</f>
        <v>1.6210607735040499E-2</v>
      </c>
      <c r="I10" s="152">
        <f t="shared" ref="I10" si="5">I4/I6</f>
        <v>8.4853155686506719E-3</v>
      </c>
      <c r="J10" s="123">
        <f t="shared" si="4"/>
        <v>8.3701294296552112E-3</v>
      </c>
      <c r="K10" s="123">
        <f t="shared" si="4"/>
        <v>5.5288474474125739E-3</v>
      </c>
      <c r="L10" s="123">
        <f t="shared" si="4"/>
        <v>6.3125909228576964E-3</v>
      </c>
      <c r="M10" s="123">
        <f t="shared" si="4"/>
        <v>5.4766761284608476E-3</v>
      </c>
      <c r="N10" s="152">
        <f t="shared" si="4"/>
        <v>7.7847117736643216E-3</v>
      </c>
    </row>
    <row r="11" spans="1:14" ht="11.25" customHeight="1" x14ac:dyDescent="0.2">
      <c r="A11" s="22" t="s">
        <v>49</v>
      </c>
      <c r="B11" s="152"/>
      <c r="C11" s="152"/>
      <c r="D11" s="152"/>
      <c r="E11" s="152"/>
      <c r="F11" s="152"/>
      <c r="G11" s="152"/>
      <c r="H11" s="152">
        <f>H5/H6</f>
        <v>0.19915112148020142</v>
      </c>
      <c r="I11" s="152">
        <f>I5/I6</f>
        <v>0.17342956042541133</v>
      </c>
      <c r="J11" s="152">
        <f t="shared" ref="J11:M11" si="6">J5/J6</f>
        <v>0.15626688176740558</v>
      </c>
      <c r="K11" s="123">
        <f t="shared" si="6"/>
        <v>0.12803900029850745</v>
      </c>
      <c r="L11" s="152">
        <f t="shared" si="6"/>
        <v>0.10707175023708213</v>
      </c>
      <c r="M11" s="152">
        <f t="shared" si="6"/>
        <v>0.10730529456403458</v>
      </c>
      <c r="N11" s="152">
        <f>N5/N6</f>
        <v>0.13915241130348047</v>
      </c>
    </row>
    <row r="12" spans="1:14" x14ac:dyDescent="0.2">
      <c r="A12" s="18" t="s">
        <v>17</v>
      </c>
      <c r="B12" s="153"/>
      <c r="C12" s="153"/>
      <c r="D12" s="153"/>
      <c r="E12" s="153"/>
      <c r="F12" s="153"/>
      <c r="G12" s="153"/>
      <c r="H12" s="153">
        <f t="shared" ref="H12:N12" si="7">SUM(H9:H11)</f>
        <v>1</v>
      </c>
      <c r="I12" s="99">
        <f t="shared" si="7"/>
        <v>1</v>
      </c>
      <c r="J12" s="99">
        <f t="shared" si="7"/>
        <v>1</v>
      </c>
      <c r="K12" s="99">
        <f t="shared" si="7"/>
        <v>1</v>
      </c>
      <c r="L12" s="99">
        <f t="shared" si="7"/>
        <v>1</v>
      </c>
      <c r="M12" s="99">
        <f t="shared" si="7"/>
        <v>1</v>
      </c>
      <c r="N12" s="152">
        <f t="shared" si="7"/>
        <v>1</v>
      </c>
    </row>
    <row r="13" spans="1:14" x14ac:dyDescent="0.2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</row>
    <row r="14" spans="1:14" x14ac:dyDescent="0.2">
      <c r="A14" s="21" t="s">
        <v>27</v>
      </c>
      <c r="B14" s="150" t="s">
        <v>36</v>
      </c>
      <c r="C14" s="150" t="s">
        <v>37</v>
      </c>
      <c r="D14" s="150" t="s">
        <v>38</v>
      </c>
      <c r="E14" s="150" t="s">
        <v>39</v>
      </c>
      <c r="F14" s="150" t="s">
        <v>40</v>
      </c>
      <c r="G14" s="150" t="s">
        <v>41</v>
      </c>
      <c r="H14" s="150" t="s">
        <v>42</v>
      </c>
      <c r="I14" s="150" t="s">
        <v>43</v>
      </c>
      <c r="J14" s="150" t="s">
        <v>44</v>
      </c>
      <c r="K14" s="150" t="s">
        <v>45</v>
      </c>
      <c r="L14" s="150" t="s">
        <v>46</v>
      </c>
      <c r="M14" s="150" t="s">
        <v>47</v>
      </c>
      <c r="N14" s="150" t="s">
        <v>0</v>
      </c>
    </row>
    <row r="15" spans="1:14" ht="11.25" customHeight="1" x14ac:dyDescent="0.2">
      <c r="A15" s="18" t="s">
        <v>9</v>
      </c>
      <c r="B15" s="154"/>
      <c r="C15" s="154"/>
      <c r="D15" s="154"/>
      <c r="E15" s="154"/>
      <c r="F15" s="154"/>
      <c r="G15" s="154"/>
      <c r="H15" s="154">
        <v>2038</v>
      </c>
      <c r="I15" s="154">
        <v>2425</v>
      </c>
      <c r="J15" s="154">
        <v>2991</v>
      </c>
      <c r="K15" s="154">
        <v>3817</v>
      </c>
      <c r="L15" s="154">
        <v>3568</v>
      </c>
      <c r="M15" s="154">
        <v>3923</v>
      </c>
      <c r="N15" s="154">
        <f>SUM(B15:M15)</f>
        <v>18762</v>
      </c>
    </row>
    <row r="16" spans="1:14" x14ac:dyDescent="0.2">
      <c r="A16" s="18" t="s">
        <v>35</v>
      </c>
      <c r="B16" s="154"/>
      <c r="C16" s="154"/>
      <c r="D16" s="154"/>
      <c r="E16" s="154"/>
      <c r="F16" s="154"/>
      <c r="G16" s="154"/>
      <c r="H16" s="154">
        <v>45</v>
      </c>
      <c r="I16" s="154">
        <v>27</v>
      </c>
      <c r="J16" s="154">
        <v>32</v>
      </c>
      <c r="K16" s="154">
        <v>26</v>
      </c>
      <c r="L16" s="154">
        <v>27</v>
      </c>
      <c r="M16" s="154">
        <v>26</v>
      </c>
      <c r="N16" s="154">
        <f>SUM(B16:M16)</f>
        <v>183</v>
      </c>
    </row>
    <row r="17" spans="1:14" ht="11.25" customHeight="1" x14ac:dyDescent="0.2">
      <c r="A17" s="18" t="s">
        <v>49</v>
      </c>
      <c r="B17" s="154"/>
      <c r="C17" s="154"/>
      <c r="D17" s="154"/>
      <c r="E17" s="154"/>
      <c r="F17" s="154"/>
      <c r="G17" s="154"/>
      <c r="H17" s="154">
        <v>515</v>
      </c>
      <c r="I17" s="154">
        <v>514</v>
      </c>
      <c r="J17" s="154">
        <v>556</v>
      </c>
      <c r="K17" s="154">
        <v>563</v>
      </c>
      <c r="L17" s="154">
        <v>430</v>
      </c>
      <c r="M17" s="154">
        <v>471</v>
      </c>
      <c r="N17" s="154">
        <f>SUM(B17:M17)</f>
        <v>3049</v>
      </c>
    </row>
    <row r="18" spans="1:14" x14ac:dyDescent="0.2">
      <c r="A18" s="20" t="s">
        <v>7</v>
      </c>
      <c r="B18" s="154">
        <f t="shared" ref="B18:G18" si="8">SUM(B15:B16)</f>
        <v>0</v>
      </c>
      <c r="C18" s="154">
        <f t="shared" si="8"/>
        <v>0</v>
      </c>
      <c r="D18" s="154">
        <f t="shared" si="8"/>
        <v>0</v>
      </c>
      <c r="E18" s="154">
        <f t="shared" si="8"/>
        <v>0</v>
      </c>
      <c r="F18" s="154">
        <f t="shared" si="8"/>
        <v>0</v>
      </c>
      <c r="G18" s="154">
        <f t="shared" si="8"/>
        <v>0</v>
      </c>
      <c r="H18" s="154">
        <f t="shared" ref="H18:N18" si="9">SUM(H15:H17)</f>
        <v>2598</v>
      </c>
      <c r="I18" s="154">
        <f t="shared" si="9"/>
        <v>2966</v>
      </c>
      <c r="J18" s="154">
        <f t="shared" si="9"/>
        <v>3579</v>
      </c>
      <c r="K18" s="154">
        <f t="shared" si="9"/>
        <v>4406</v>
      </c>
      <c r="L18" s="154">
        <f t="shared" si="9"/>
        <v>4025</v>
      </c>
      <c r="M18" s="154">
        <f t="shared" si="9"/>
        <v>4420</v>
      </c>
      <c r="N18" s="154">
        <f t="shared" si="9"/>
        <v>21994</v>
      </c>
    </row>
    <row r="19" spans="1:14" x14ac:dyDescent="0.2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</row>
    <row r="20" spans="1:14" x14ac:dyDescent="0.2">
      <c r="A20" s="21" t="s">
        <v>28</v>
      </c>
      <c r="B20" s="150" t="s">
        <v>36</v>
      </c>
      <c r="C20" s="150" t="s">
        <v>37</v>
      </c>
      <c r="D20" s="150" t="s">
        <v>38</v>
      </c>
      <c r="E20" s="150" t="s">
        <v>39</v>
      </c>
      <c r="F20" s="150" t="s">
        <v>40</v>
      </c>
      <c r="G20" s="150" t="s">
        <v>41</v>
      </c>
      <c r="H20" s="150" t="s">
        <v>42</v>
      </c>
      <c r="I20" s="150" t="s">
        <v>43</v>
      </c>
      <c r="J20" s="150" t="s">
        <v>44</v>
      </c>
      <c r="K20" s="150" t="s">
        <v>45</v>
      </c>
      <c r="L20" s="150" t="s">
        <v>46</v>
      </c>
      <c r="M20" s="150" t="s">
        <v>47</v>
      </c>
      <c r="N20" s="150" t="s">
        <v>0</v>
      </c>
    </row>
    <row r="21" spans="1:14" x14ac:dyDescent="0.2">
      <c r="A21" s="18" t="s">
        <v>9</v>
      </c>
      <c r="B21" s="152"/>
      <c r="C21" s="152"/>
      <c r="D21" s="152"/>
      <c r="E21" s="152"/>
      <c r="F21" s="152"/>
      <c r="G21" s="152"/>
      <c r="H21" s="152">
        <f t="shared" ref="H21:N21" si="10">H15/H18</f>
        <v>0.78444957659738257</v>
      </c>
      <c r="I21" s="152">
        <f t="shared" ref="I21" si="11">I15/I18</f>
        <v>0.8175994605529332</v>
      </c>
      <c r="J21" s="123">
        <f t="shared" si="10"/>
        <v>0.83570829840737637</v>
      </c>
      <c r="K21" s="123">
        <f t="shared" si="10"/>
        <v>0.86631865637766681</v>
      </c>
      <c r="L21" s="123">
        <f t="shared" si="10"/>
        <v>0.88645962732919259</v>
      </c>
      <c r="M21" s="123">
        <f t="shared" si="10"/>
        <v>0.88755656108597281</v>
      </c>
      <c r="N21" s="152">
        <f t="shared" si="10"/>
        <v>0.85305083204510324</v>
      </c>
    </row>
    <row r="22" spans="1:14" x14ac:dyDescent="0.2">
      <c r="A22" s="22" t="s">
        <v>35</v>
      </c>
      <c r="B22" s="152"/>
      <c r="C22" s="152"/>
      <c r="D22" s="152"/>
      <c r="E22" s="152"/>
      <c r="F22" s="152"/>
      <c r="G22" s="152"/>
      <c r="H22" s="152">
        <f t="shared" ref="H22:N22" si="12">H16/H18</f>
        <v>1.7321016166281754E-2</v>
      </c>
      <c r="I22" s="152">
        <f t="shared" ref="I22" si="13">I16/I18</f>
        <v>9.1031692515171955E-3</v>
      </c>
      <c r="J22" s="123">
        <f t="shared" si="12"/>
        <v>8.941044984632579E-3</v>
      </c>
      <c r="K22" s="123">
        <f t="shared" si="12"/>
        <v>5.9010440308669993E-3</v>
      </c>
      <c r="L22" s="123">
        <f t="shared" si="12"/>
        <v>6.7080745341614907E-3</v>
      </c>
      <c r="M22" s="123">
        <f t="shared" si="12"/>
        <v>5.8823529411764705E-3</v>
      </c>
      <c r="N22" s="152">
        <f t="shared" si="12"/>
        <v>8.3204510320996627E-3</v>
      </c>
    </row>
    <row r="23" spans="1:14" ht="11.25" customHeight="1" x14ac:dyDescent="0.2">
      <c r="A23" s="22" t="s">
        <v>49</v>
      </c>
      <c r="B23" s="152"/>
      <c r="C23" s="152"/>
      <c r="D23" s="152"/>
      <c r="E23" s="152"/>
      <c r="F23" s="152"/>
      <c r="G23" s="152"/>
      <c r="H23" s="152">
        <f>H17/H18</f>
        <v>0.19822940723633564</v>
      </c>
      <c r="I23" s="152">
        <f>I17/I18</f>
        <v>0.17329737019554955</v>
      </c>
      <c r="J23" s="152">
        <f t="shared" ref="J23:M23" si="14">J17/J18</f>
        <v>0.15535065660799105</v>
      </c>
      <c r="K23" s="123">
        <f t="shared" si="14"/>
        <v>0.1277802995914662</v>
      </c>
      <c r="L23" s="152">
        <f t="shared" si="14"/>
        <v>0.10683229813664596</v>
      </c>
      <c r="M23" s="123">
        <f t="shared" si="14"/>
        <v>0.10656108597285067</v>
      </c>
      <c r="N23" s="152">
        <f>N17/N18</f>
        <v>0.13862871692279713</v>
      </c>
    </row>
    <row r="24" spans="1:14" x14ac:dyDescent="0.2">
      <c r="A24" s="18" t="s">
        <v>17</v>
      </c>
      <c r="B24" s="153"/>
      <c r="C24" s="153"/>
      <c r="D24" s="153"/>
      <c r="E24" s="153"/>
      <c r="F24" s="153"/>
      <c r="G24" s="153"/>
      <c r="H24" s="153">
        <f t="shared" ref="H24:N24" si="15">SUM(H21:H23)</f>
        <v>1</v>
      </c>
      <c r="I24" s="99">
        <f t="shared" si="15"/>
        <v>1</v>
      </c>
      <c r="J24" s="99">
        <f t="shared" si="15"/>
        <v>1</v>
      </c>
      <c r="K24" s="99">
        <f t="shared" si="15"/>
        <v>1</v>
      </c>
      <c r="L24" s="99">
        <f t="shared" si="15"/>
        <v>1</v>
      </c>
      <c r="M24" s="99">
        <f t="shared" si="15"/>
        <v>0.99999999999999989</v>
      </c>
      <c r="N24" s="153">
        <f t="shared" si="15"/>
        <v>1</v>
      </c>
    </row>
    <row r="25" spans="1:14" x14ac:dyDescent="0.2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</row>
    <row r="26" spans="1:14" x14ac:dyDescent="0.2">
      <c r="A26" s="21" t="s">
        <v>10</v>
      </c>
      <c r="B26" s="150" t="s">
        <v>36</v>
      </c>
      <c r="C26" s="150" t="s">
        <v>37</v>
      </c>
      <c r="D26" s="150" t="s">
        <v>38</v>
      </c>
      <c r="E26" s="150" t="s">
        <v>39</v>
      </c>
      <c r="F26" s="150" t="s">
        <v>40</v>
      </c>
      <c r="G26" s="150" t="s">
        <v>41</v>
      </c>
      <c r="H26" s="150" t="s">
        <v>42</v>
      </c>
      <c r="I26" s="150" t="s">
        <v>43</v>
      </c>
      <c r="J26" s="150" t="s">
        <v>44</v>
      </c>
      <c r="K26" s="150" t="s">
        <v>45</v>
      </c>
      <c r="L26" s="150" t="s">
        <v>46</v>
      </c>
      <c r="M26" s="150" t="s">
        <v>47</v>
      </c>
      <c r="N26" s="150" t="s">
        <v>0</v>
      </c>
    </row>
    <row r="27" spans="1:14" x14ac:dyDescent="0.2">
      <c r="A27" s="18" t="s">
        <v>9</v>
      </c>
      <c r="B27" s="155"/>
      <c r="C27" s="155"/>
      <c r="D27" s="155"/>
      <c r="E27" s="155"/>
      <c r="F27" s="155"/>
      <c r="G27" s="155"/>
      <c r="H27" s="155">
        <f t="shared" ref="H27:N28" si="16">H3/H15</f>
        <v>451.12423945044156</v>
      </c>
      <c r="I27" s="155">
        <f t="shared" ref="I27" si="17">I3/I15</f>
        <v>451.28387628865977</v>
      </c>
      <c r="J27" s="146">
        <f t="shared" si="16"/>
        <v>451.75499832831827</v>
      </c>
      <c r="K27" s="146">
        <f t="shared" si="16"/>
        <v>450.50704741943935</v>
      </c>
      <c r="L27" s="146">
        <f t="shared" si="16"/>
        <v>450.4303251121076</v>
      </c>
      <c r="M27" s="146">
        <f t="shared" si="16"/>
        <v>451.86382870252356</v>
      </c>
      <c r="N27" s="156">
        <f t="shared" si="16"/>
        <v>451.1425434388658</v>
      </c>
    </row>
    <row r="28" spans="1:14" x14ac:dyDescent="0.2">
      <c r="A28" s="18" t="s">
        <v>35</v>
      </c>
      <c r="B28" s="155"/>
      <c r="C28" s="155"/>
      <c r="D28" s="155"/>
      <c r="E28" s="155"/>
      <c r="F28" s="155"/>
      <c r="G28" s="155"/>
      <c r="H28" s="155">
        <f t="shared" si="16"/>
        <v>422.10222222222217</v>
      </c>
      <c r="I28" s="155">
        <f t="shared" ref="I28" si="18">I4/I16</f>
        <v>420.40444444444444</v>
      </c>
      <c r="J28" s="146">
        <f t="shared" si="16"/>
        <v>423.08375000000001</v>
      </c>
      <c r="K28" s="146">
        <f t="shared" si="16"/>
        <v>422.03692307692302</v>
      </c>
      <c r="L28" s="146">
        <f t="shared" si="16"/>
        <v>423.8</v>
      </c>
      <c r="M28" s="146">
        <f t="shared" si="16"/>
        <v>420.86153846153843</v>
      </c>
      <c r="N28" s="155">
        <f t="shared" si="16"/>
        <v>422.08830601092887</v>
      </c>
    </row>
    <row r="29" spans="1:14" ht="11.25" customHeight="1" x14ac:dyDescent="0.2">
      <c r="A29" s="18" t="s">
        <v>49</v>
      </c>
      <c r="B29" s="155"/>
      <c r="C29" s="155"/>
      <c r="D29" s="155"/>
      <c r="E29" s="155"/>
      <c r="F29" s="155"/>
      <c r="G29" s="155"/>
      <c r="H29" s="155">
        <f>H5/H17</f>
        <v>453.11285436893201</v>
      </c>
      <c r="I29" s="155">
        <f>I5/I17</f>
        <v>451.36</v>
      </c>
      <c r="J29" s="155">
        <f t="shared" ref="J29:M29" si="19">J5/J17</f>
        <v>454.60719424460433</v>
      </c>
      <c r="K29" s="146">
        <f t="shared" si="19"/>
        <v>451.36</v>
      </c>
      <c r="L29" s="146">
        <f t="shared" si="19"/>
        <v>451.36046511627904</v>
      </c>
      <c r="M29" s="146">
        <f t="shared" si="19"/>
        <v>455.19320594479831</v>
      </c>
      <c r="N29" s="155">
        <f>N5/N17</f>
        <v>452.84041980977366</v>
      </c>
    </row>
    <row r="30" spans="1:14" s="157" customFormat="1" x14ac:dyDescent="0.2">
      <c r="A30" s="20" t="s">
        <v>10</v>
      </c>
      <c r="B30" s="155"/>
      <c r="C30" s="155"/>
      <c r="D30" s="155"/>
      <c r="E30" s="155"/>
      <c r="F30" s="155"/>
      <c r="G30" s="155"/>
      <c r="H30" s="155">
        <f>H6/H18</f>
        <v>451.01575057736716</v>
      </c>
      <c r="I30" s="146">
        <f>I6/I18</f>
        <v>451.01596763317593</v>
      </c>
      <c r="J30" s="146">
        <f>J6/J18</f>
        <v>451.94173791561889</v>
      </c>
      <c r="K30" s="146">
        <f>K6/K18</f>
        <v>450.44803449841123</v>
      </c>
      <c r="L30" s="146">
        <f>L6/L18</f>
        <v>450.35105590062113</v>
      </c>
      <c r="M30" s="146">
        <f>M6/M18</f>
        <v>452.03624434389138</v>
      </c>
      <c r="N30" s="156">
        <f>N6/N18</f>
        <v>451.13617350186416</v>
      </c>
    </row>
  </sheetData>
  <pageMargins left="0.5" right="0.5" top="0.75" bottom="0.75" header="0.3" footer="0.3"/>
  <pageSetup orientation="landscape" r:id="rId1"/>
  <headerFooter>
    <oddHeader>&amp;CHEARING AID PROCUREMENT DISTRIBUTION - NOV 1 2017 - OCT 31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Group 1 ITE</vt:lpstr>
      <vt:lpstr>Group 2 BTE</vt:lpstr>
      <vt:lpstr>Group 3 RIC</vt:lpstr>
      <vt:lpstr>Group 4 Wireless</vt:lpstr>
      <vt:lpstr>Group 6 Remotes</vt:lpstr>
      <vt:lpstr>Group 7 CROS</vt:lpstr>
      <vt:lpstr>Group 8 Rechargeable </vt:lpstr>
      <vt:lpstr>Group 9 Hybrid Rechargeable</vt:lpstr>
    </vt:vector>
  </TitlesOfParts>
  <Company>Denver Distribution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 Summary 508 Compliant Oct 2018</dc:title>
  <dc:creator>ammddchixong1</dc:creator>
  <cp:lastModifiedBy>Lawrence, Stephanie</cp:lastModifiedBy>
  <cp:lastPrinted>2016-06-08T15:32:30Z</cp:lastPrinted>
  <dcterms:created xsi:type="dcterms:W3CDTF">2004-12-02T00:55:54Z</dcterms:created>
  <dcterms:modified xsi:type="dcterms:W3CDTF">2018-11-13T17:39:53Z</dcterms:modified>
</cp:coreProperties>
</file>