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24226"/>
  <xr:revisionPtr revIDLastSave="0" documentId="13_ncr:1_{ADF6F5C0-8BAB-447C-859D-894A5A123C30}" xr6:coauthVersionLast="41" xr6:coauthVersionMax="41" xr10:uidLastSave="{00000000-0000-0000-0000-000000000000}"/>
  <bookViews>
    <workbookView xWindow="2730" yWindow="2730" windowWidth="21600" windowHeight="11835" tabRatio="623" xr2:uid="{00000000-000D-0000-FFFF-FFFF00000000}"/>
  </bookViews>
  <sheets>
    <sheet name="Summary" sheetId="1" r:id="rId1"/>
    <sheet name="Group 1 ITE" sheetId="2" r:id="rId2"/>
    <sheet name="Group 2 BTE" sheetId="3" r:id="rId3"/>
    <sheet name="Group 3 RIC" sheetId="4" r:id="rId4"/>
    <sheet name="Group 4 Wireless" sheetId="7" r:id="rId5"/>
    <sheet name="Group 6 Remotes" sheetId="6" r:id="rId6"/>
    <sheet name="Group 7 CROS" sheetId="5" r:id="rId7"/>
    <sheet name="Group 8 Rechargeable " sheetId="9" r:id="rId8"/>
    <sheet name="Group 9 Hybrid Rechargeable" sheetId="8" r:id="rId9"/>
  </sheets>
  <externalReferences>
    <externalReference r:id="rId10"/>
    <externalReference r:id="rId11"/>
    <externalReference r:id="rId12"/>
    <externalReference r:id="rId13"/>
    <externalReference r:id="rId1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1" l="1"/>
  <c r="M42" i="2" l="1"/>
  <c r="M23" i="9" l="1"/>
  <c r="M26" i="6"/>
  <c r="M26" i="4"/>
  <c r="M26" i="2"/>
  <c r="M22" i="9" l="1"/>
  <c r="M25" i="4"/>
  <c r="M25" i="2"/>
  <c r="M20" i="9" l="1"/>
  <c r="M23" i="6"/>
  <c r="M23" i="4"/>
  <c r="M23" i="3"/>
  <c r="M22" i="2"/>
  <c r="M23" i="2"/>
  <c r="M28" i="2" l="1"/>
  <c r="M46" i="2" s="1"/>
  <c r="M19" i="9"/>
  <c r="M24" i="9" s="1"/>
  <c r="M22" i="6"/>
  <c r="M22" i="4"/>
  <c r="M22" i="3"/>
  <c r="M35" i="9" l="1"/>
  <c r="M12" i="6"/>
  <c r="M13" i="6"/>
  <c r="M14" i="6"/>
  <c r="M15" i="6"/>
  <c r="M16" i="6"/>
  <c r="M18" i="6"/>
  <c r="M28" i="4"/>
  <c r="M31" i="4" s="1"/>
  <c r="M44" i="4"/>
  <c r="M43" i="4"/>
  <c r="M42" i="4"/>
  <c r="M41" i="4"/>
  <c r="M40" i="4"/>
  <c r="M18" i="2"/>
  <c r="M16" i="2"/>
  <c r="M15" i="2"/>
  <c r="M14" i="2"/>
  <c r="M13" i="2"/>
  <c r="M12" i="2"/>
  <c r="M32" i="4" l="1"/>
  <c r="M33" i="4"/>
  <c r="M34" i="4"/>
  <c r="M35" i="4"/>
  <c r="M9" i="2"/>
  <c r="M37" i="4" l="1"/>
  <c r="L7" i="9"/>
  <c r="L5" i="5"/>
  <c r="L7" i="6"/>
  <c r="L7" i="4"/>
  <c r="L7" i="3"/>
  <c r="L6" i="9" l="1"/>
  <c r="L4" i="5"/>
  <c r="L6" i="6"/>
  <c r="L6" i="3"/>
  <c r="L5" i="8" l="1"/>
  <c r="L5" i="9"/>
  <c r="L3" i="5"/>
  <c r="L5" i="6"/>
  <c r="L5" i="3"/>
  <c r="L3" i="8" l="1"/>
  <c r="L4" i="9"/>
  <c r="L4" i="6"/>
  <c r="L4" i="4"/>
  <c r="L4" i="3"/>
  <c r="L3" i="9" l="1"/>
  <c r="L3" i="6"/>
  <c r="L3" i="4"/>
  <c r="L3" i="3"/>
  <c r="L7" i="1" l="1"/>
  <c r="L6" i="1"/>
  <c r="L5" i="1"/>
  <c r="L4" i="1"/>
  <c r="M45" i="7" l="1"/>
  <c r="M122" i="1" l="1"/>
  <c r="L122" i="1"/>
  <c r="K122" i="1"/>
  <c r="J122" i="1"/>
  <c r="I122" i="1"/>
  <c r="M114" i="1"/>
  <c r="L114" i="1"/>
  <c r="K114" i="1"/>
  <c r="J114" i="1"/>
  <c r="I114" i="1"/>
  <c r="H45" i="1" l="1"/>
  <c r="N20" i="9"/>
  <c r="N122" i="1" s="1"/>
  <c r="N4" i="9"/>
  <c r="M36" i="9"/>
  <c r="L36" i="9"/>
  <c r="K36" i="9"/>
  <c r="J36" i="9"/>
  <c r="I36" i="9"/>
  <c r="H36" i="9"/>
  <c r="N36" i="9" l="1"/>
  <c r="H122" i="1"/>
  <c r="H114" i="1"/>
  <c r="N114" i="1" l="1"/>
  <c r="L35" i="9"/>
  <c r="K35" i="9"/>
  <c r="J35" i="9"/>
  <c r="I35" i="9"/>
  <c r="H35" i="9"/>
  <c r="G35" i="9"/>
  <c r="F35" i="9"/>
  <c r="E35" i="9"/>
  <c r="D35" i="9"/>
  <c r="C35" i="9"/>
  <c r="M18" i="8" l="1"/>
  <c r="M30" i="8" s="1"/>
  <c r="L18" i="8"/>
  <c r="K18" i="8"/>
  <c r="J18" i="8"/>
  <c r="I18" i="8"/>
  <c r="H18" i="8"/>
  <c r="G18" i="8"/>
  <c r="F18" i="8"/>
  <c r="E18" i="8"/>
  <c r="D18" i="8"/>
  <c r="C18" i="8"/>
  <c r="B18" i="8"/>
  <c r="N23" i="9"/>
  <c r="N7" i="9"/>
  <c r="M121" i="1"/>
  <c r="L121" i="1"/>
  <c r="K121" i="1"/>
  <c r="J121" i="1"/>
  <c r="I121" i="1"/>
  <c r="H121" i="1"/>
  <c r="G121" i="1"/>
  <c r="F121" i="1"/>
  <c r="E121" i="1"/>
  <c r="D121" i="1"/>
  <c r="C121" i="1"/>
  <c r="B121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G138" i="1"/>
  <c r="F138" i="1"/>
  <c r="E138" i="1"/>
  <c r="D138" i="1"/>
  <c r="C138" i="1"/>
  <c r="G137" i="1"/>
  <c r="F137" i="1"/>
  <c r="E137" i="1"/>
  <c r="D137" i="1"/>
  <c r="C137" i="1"/>
  <c r="G136" i="1"/>
  <c r="F136" i="1"/>
  <c r="E136" i="1"/>
  <c r="D136" i="1"/>
  <c r="C136" i="1"/>
  <c r="B138" i="1"/>
  <c r="B137" i="1"/>
  <c r="B136" i="1"/>
  <c r="G132" i="1"/>
  <c r="F132" i="1"/>
  <c r="E132" i="1"/>
  <c r="D132" i="1"/>
  <c r="C132" i="1"/>
  <c r="G131" i="1"/>
  <c r="F131" i="1"/>
  <c r="E131" i="1"/>
  <c r="D131" i="1"/>
  <c r="C131" i="1"/>
  <c r="G130" i="1"/>
  <c r="F130" i="1"/>
  <c r="E130" i="1"/>
  <c r="D130" i="1"/>
  <c r="C130" i="1"/>
  <c r="B132" i="1"/>
  <c r="B130" i="1"/>
  <c r="B131" i="1"/>
  <c r="G125" i="1"/>
  <c r="F125" i="1"/>
  <c r="E125" i="1"/>
  <c r="D125" i="1"/>
  <c r="C125" i="1"/>
  <c r="B125" i="1"/>
  <c r="G117" i="1"/>
  <c r="F117" i="1"/>
  <c r="E117" i="1"/>
  <c r="D117" i="1"/>
  <c r="C117" i="1"/>
  <c r="B117" i="1"/>
  <c r="B133" i="1" l="1"/>
  <c r="B139" i="1"/>
  <c r="G139" i="1"/>
  <c r="F139" i="1"/>
  <c r="E133" i="1"/>
  <c r="N39" i="9"/>
  <c r="D133" i="1"/>
  <c r="N113" i="1"/>
  <c r="C139" i="1"/>
  <c r="F133" i="1"/>
  <c r="D139" i="1"/>
  <c r="C133" i="1"/>
  <c r="G133" i="1"/>
  <c r="E139" i="1"/>
  <c r="M29" i="8"/>
  <c r="M28" i="8"/>
  <c r="M27" i="8"/>
  <c r="J29" i="8"/>
  <c r="I29" i="8"/>
  <c r="H29" i="8"/>
  <c r="G29" i="8"/>
  <c r="F29" i="8"/>
  <c r="J28" i="8"/>
  <c r="I28" i="8"/>
  <c r="H28" i="8"/>
  <c r="G28" i="8"/>
  <c r="F28" i="8"/>
  <c r="J27" i="8"/>
  <c r="I27" i="8"/>
  <c r="H27" i="8"/>
  <c r="G27" i="8"/>
  <c r="F27" i="8"/>
  <c r="E29" i="8"/>
  <c r="D29" i="8"/>
  <c r="C29" i="8"/>
  <c r="B29" i="8"/>
  <c r="E28" i="8"/>
  <c r="D28" i="8"/>
  <c r="C28" i="8"/>
  <c r="B28" i="8"/>
  <c r="E27" i="8"/>
  <c r="D27" i="8"/>
  <c r="C27" i="8"/>
  <c r="B27" i="8"/>
  <c r="M22" i="8"/>
  <c r="M21" i="8"/>
  <c r="M20" i="8"/>
  <c r="M23" i="8" s="1"/>
  <c r="G23" i="8"/>
  <c r="G22" i="8"/>
  <c r="G21" i="8"/>
  <c r="F23" i="8"/>
  <c r="E23" i="8"/>
  <c r="D23" i="8"/>
  <c r="C23" i="8"/>
  <c r="B23" i="8"/>
  <c r="F22" i="8"/>
  <c r="E22" i="8"/>
  <c r="D22" i="8"/>
  <c r="C22" i="8"/>
  <c r="B22" i="8"/>
  <c r="F21" i="8"/>
  <c r="E21" i="8"/>
  <c r="D21" i="8"/>
  <c r="C21" i="8"/>
  <c r="B21" i="8"/>
  <c r="M6" i="8"/>
  <c r="L6" i="8"/>
  <c r="K6" i="8"/>
  <c r="J6" i="8"/>
  <c r="J30" i="8" s="1"/>
  <c r="I6" i="8"/>
  <c r="I30" i="8" s="1"/>
  <c r="H6" i="8"/>
  <c r="H30" i="8" s="1"/>
  <c r="G6" i="8"/>
  <c r="G11" i="8" s="1"/>
  <c r="F6" i="8"/>
  <c r="F10" i="8" s="1"/>
  <c r="E6" i="8"/>
  <c r="E10" i="8" s="1"/>
  <c r="D6" i="8"/>
  <c r="D30" i="8" s="1"/>
  <c r="C6" i="8"/>
  <c r="C11" i="8" s="1"/>
  <c r="B6" i="8"/>
  <c r="B9" i="8" s="1"/>
  <c r="E11" i="8"/>
  <c r="B11" i="8"/>
  <c r="G10" i="8"/>
  <c r="E9" i="8"/>
  <c r="C10" i="8" l="1"/>
  <c r="E12" i="8"/>
  <c r="C30" i="8"/>
  <c r="H10" i="8"/>
  <c r="G24" i="8"/>
  <c r="G9" i="8"/>
  <c r="G12" i="8" s="1"/>
  <c r="F24" i="8"/>
  <c r="F9" i="8"/>
  <c r="B10" i="8"/>
  <c r="B12" i="8" s="1"/>
  <c r="G30" i="8"/>
  <c r="B24" i="8"/>
  <c r="C24" i="8"/>
  <c r="B30" i="8"/>
  <c r="F30" i="8"/>
  <c r="E24" i="8"/>
  <c r="E30" i="8"/>
  <c r="D24" i="8"/>
  <c r="D10" i="8"/>
  <c r="D9" i="8"/>
  <c r="D11" i="8"/>
  <c r="C9" i="8"/>
  <c r="C12" i="8" s="1"/>
  <c r="F11" i="8"/>
  <c r="B35" i="9"/>
  <c r="L24" i="9"/>
  <c r="K24" i="9"/>
  <c r="J24" i="9"/>
  <c r="I24" i="9"/>
  <c r="H24" i="9"/>
  <c r="G24" i="9"/>
  <c r="G27" i="9" s="1"/>
  <c r="F24" i="9"/>
  <c r="F27" i="9" s="1"/>
  <c r="E24" i="9"/>
  <c r="E31" i="9" s="1"/>
  <c r="D24" i="9"/>
  <c r="D27" i="9" s="1"/>
  <c r="C24" i="9"/>
  <c r="C27" i="9" s="1"/>
  <c r="B24" i="9"/>
  <c r="B27" i="9" s="1"/>
  <c r="M8" i="9"/>
  <c r="L8" i="9"/>
  <c r="K8" i="9"/>
  <c r="J8" i="9"/>
  <c r="I8" i="9"/>
  <c r="H8" i="9"/>
  <c r="G8" i="9"/>
  <c r="G15" i="9" s="1"/>
  <c r="F8" i="9"/>
  <c r="F15" i="9" s="1"/>
  <c r="E8" i="9"/>
  <c r="E15" i="9" s="1"/>
  <c r="D8" i="9"/>
  <c r="D15" i="9" s="1"/>
  <c r="C8" i="9"/>
  <c r="C15" i="9" s="1"/>
  <c r="B8" i="9"/>
  <c r="N3" i="9"/>
  <c r="G39" i="9"/>
  <c r="F39" i="9"/>
  <c r="E39" i="9"/>
  <c r="D39" i="9"/>
  <c r="C39" i="9"/>
  <c r="B39" i="9"/>
  <c r="N19" i="9"/>
  <c r="M27" i="9" l="1"/>
  <c r="M28" i="9"/>
  <c r="L11" i="9"/>
  <c r="L12" i="9"/>
  <c r="H27" i="9"/>
  <c r="H28" i="9"/>
  <c r="M11" i="9"/>
  <c r="M12" i="9"/>
  <c r="H11" i="9"/>
  <c r="H12" i="9"/>
  <c r="L27" i="9"/>
  <c r="L28" i="9"/>
  <c r="K27" i="9"/>
  <c r="K28" i="9"/>
  <c r="K11" i="9"/>
  <c r="K12" i="9"/>
  <c r="J27" i="9"/>
  <c r="J28" i="9"/>
  <c r="J11" i="9"/>
  <c r="J12" i="9"/>
  <c r="I27" i="9"/>
  <c r="I28" i="9"/>
  <c r="I11" i="9"/>
  <c r="I12" i="9"/>
  <c r="G31" i="9"/>
  <c r="F12" i="8"/>
  <c r="F31" i="9"/>
  <c r="F11" i="9"/>
  <c r="D12" i="8"/>
  <c r="G11" i="9"/>
  <c r="E27" i="9"/>
  <c r="E11" i="9"/>
  <c r="D11" i="9"/>
  <c r="D31" i="9"/>
  <c r="C11" i="9"/>
  <c r="N121" i="1"/>
  <c r="C31" i="9"/>
  <c r="N35" i="9"/>
  <c r="B11" i="9"/>
  <c r="B15" i="9"/>
  <c r="B31" i="9"/>
  <c r="M138" i="1"/>
  <c r="L138" i="1"/>
  <c r="M137" i="1"/>
  <c r="L137" i="1"/>
  <c r="M136" i="1"/>
  <c r="L136" i="1"/>
  <c r="L139" i="1" l="1"/>
  <c r="M139" i="1"/>
  <c r="M39" i="9"/>
  <c r="M38" i="9"/>
  <c r="M37" i="9"/>
  <c r="L39" i="9"/>
  <c r="L38" i="9"/>
  <c r="L37" i="9"/>
  <c r="M125" i="1" l="1"/>
  <c r="M124" i="1"/>
  <c r="M123" i="1"/>
  <c r="L125" i="1"/>
  <c r="L124" i="1"/>
  <c r="L123" i="1"/>
  <c r="K123" i="1"/>
  <c r="M117" i="1"/>
  <c r="M116" i="1"/>
  <c r="M115" i="1"/>
  <c r="L117" i="1"/>
  <c r="L116" i="1"/>
  <c r="L115" i="1"/>
  <c r="K115" i="1"/>
  <c r="M132" i="1"/>
  <c r="M131" i="1"/>
  <c r="M130" i="1"/>
  <c r="L132" i="1"/>
  <c r="L131" i="1"/>
  <c r="L130" i="1"/>
  <c r="K124" i="1"/>
  <c r="K116" i="1"/>
  <c r="M126" i="1" l="1"/>
  <c r="M118" i="1"/>
  <c r="L133" i="1"/>
  <c r="L126" i="1"/>
  <c r="L118" i="1"/>
  <c r="M133" i="1"/>
  <c r="K138" i="1"/>
  <c r="K137" i="1"/>
  <c r="K136" i="1"/>
  <c r="K132" i="1"/>
  <c r="K131" i="1"/>
  <c r="K130" i="1"/>
  <c r="K39" i="9"/>
  <c r="K139" i="1" l="1"/>
  <c r="K133" i="1"/>
  <c r="M24" i="8"/>
  <c r="M11" i="8"/>
  <c r="L11" i="8"/>
  <c r="K11" i="8"/>
  <c r="K31" i="9" l="1"/>
  <c r="J31" i="9"/>
  <c r="K15" i="9"/>
  <c r="M30" i="9" l="1"/>
  <c r="M29" i="9"/>
  <c r="M31" i="9"/>
  <c r="M13" i="9"/>
  <c r="M15" i="9"/>
  <c r="M14" i="9"/>
  <c r="M40" i="9"/>
  <c r="I40" i="9"/>
  <c r="J40" i="9"/>
  <c r="L29" i="9"/>
  <c r="L31" i="9"/>
  <c r="L30" i="9"/>
  <c r="L13" i="9"/>
  <c r="L15" i="9"/>
  <c r="L14" i="9"/>
  <c r="L40" i="9"/>
  <c r="K40" i="9"/>
  <c r="J123" i="1"/>
  <c r="J115" i="1"/>
  <c r="J138" i="1"/>
  <c r="J137" i="1"/>
  <c r="J132" i="1"/>
  <c r="J131" i="1"/>
  <c r="J124" i="1"/>
  <c r="J116" i="1"/>
  <c r="J136" i="1"/>
  <c r="J130" i="1"/>
  <c r="L29" i="8"/>
  <c r="K29" i="8"/>
  <c r="L23" i="8"/>
  <c r="K23" i="8"/>
  <c r="J39" i="9"/>
  <c r="M16" i="9" l="1"/>
  <c r="M32" i="9"/>
  <c r="L32" i="9"/>
  <c r="L16" i="9"/>
  <c r="J139" i="1"/>
  <c r="J133" i="1"/>
  <c r="K125" i="1"/>
  <c r="K126" i="1" s="1"/>
  <c r="J125" i="1"/>
  <c r="J126" i="1" s="1"/>
  <c r="K117" i="1"/>
  <c r="K118" i="1" s="1"/>
  <c r="J117" i="1"/>
  <c r="J118" i="1" s="1"/>
  <c r="I11" i="8" l="1"/>
  <c r="I10" i="8"/>
  <c r="I9" i="8"/>
  <c r="I12" i="8" s="1"/>
  <c r="I117" i="1" l="1"/>
  <c r="I125" i="1"/>
  <c r="I39" i="9"/>
  <c r="I31" i="9"/>
  <c r="I15" i="9"/>
  <c r="I123" i="1" l="1"/>
  <c r="I115" i="1"/>
  <c r="I124" i="1"/>
  <c r="I138" i="1"/>
  <c r="I137" i="1"/>
  <c r="I116" i="1"/>
  <c r="I132" i="1"/>
  <c r="I131" i="1"/>
  <c r="I33" i="5"/>
  <c r="I32" i="5"/>
  <c r="I31" i="5"/>
  <c r="I136" i="1"/>
  <c r="I130" i="1"/>
  <c r="I133" i="1" l="1"/>
  <c r="I126" i="1"/>
  <c r="I118" i="1"/>
  <c r="I139" i="1"/>
  <c r="H137" i="1"/>
  <c r="H138" i="1"/>
  <c r="H136" i="1"/>
  <c r="H139" i="1" l="1"/>
  <c r="N136" i="1"/>
  <c r="H130" i="1"/>
  <c r="H132" i="1"/>
  <c r="H131" i="1"/>
  <c r="H125" i="1"/>
  <c r="N125" i="1" s="1"/>
  <c r="H124" i="1"/>
  <c r="G124" i="1"/>
  <c r="F124" i="1"/>
  <c r="E124" i="1"/>
  <c r="D124" i="1"/>
  <c r="C124" i="1"/>
  <c r="B124" i="1"/>
  <c r="H123" i="1"/>
  <c r="G123" i="1"/>
  <c r="F123" i="1"/>
  <c r="E123" i="1"/>
  <c r="D123" i="1"/>
  <c r="C123" i="1"/>
  <c r="B123" i="1"/>
  <c r="H117" i="1"/>
  <c r="N117" i="1" s="1"/>
  <c r="H116" i="1"/>
  <c r="G116" i="1"/>
  <c r="F116" i="1"/>
  <c r="E116" i="1"/>
  <c r="D116" i="1"/>
  <c r="C116" i="1"/>
  <c r="B116" i="1"/>
  <c r="H115" i="1"/>
  <c r="G115" i="1"/>
  <c r="F115" i="1"/>
  <c r="E115" i="1"/>
  <c r="D115" i="1"/>
  <c r="C115" i="1"/>
  <c r="B115" i="1"/>
  <c r="N17" i="8"/>
  <c r="N5" i="8"/>
  <c r="H23" i="8"/>
  <c r="H31" i="9"/>
  <c r="H39" i="9"/>
  <c r="H15" i="9"/>
  <c r="H11" i="8"/>
  <c r="N124" i="1" l="1"/>
  <c r="B126" i="1"/>
  <c r="C126" i="1"/>
  <c r="F126" i="1"/>
  <c r="B118" i="1"/>
  <c r="H126" i="1"/>
  <c r="H118" i="1"/>
  <c r="G126" i="1"/>
  <c r="G118" i="1"/>
  <c r="F118" i="1"/>
  <c r="E126" i="1"/>
  <c r="E118" i="1"/>
  <c r="D126" i="1"/>
  <c r="D118" i="1"/>
  <c r="C118" i="1"/>
  <c r="H133" i="1"/>
  <c r="N130" i="1"/>
  <c r="N29" i="8"/>
  <c r="K38" i="9"/>
  <c r="J38" i="9"/>
  <c r="I38" i="9"/>
  <c r="H38" i="9"/>
  <c r="G38" i="9"/>
  <c r="F38" i="9"/>
  <c r="E38" i="9"/>
  <c r="D38" i="9"/>
  <c r="C38" i="9"/>
  <c r="B38" i="9"/>
  <c r="K37" i="9"/>
  <c r="J37" i="9"/>
  <c r="I37" i="9"/>
  <c r="H37" i="9"/>
  <c r="G37" i="9"/>
  <c r="F37" i="9"/>
  <c r="E37" i="9"/>
  <c r="D37" i="9"/>
  <c r="C37" i="9"/>
  <c r="B37" i="9"/>
  <c r="K29" i="9"/>
  <c r="I29" i="9"/>
  <c r="H30" i="9"/>
  <c r="G29" i="9"/>
  <c r="F30" i="9"/>
  <c r="E29" i="9"/>
  <c r="D30" i="9"/>
  <c r="C29" i="9"/>
  <c r="B30" i="9"/>
  <c r="N22" i="9"/>
  <c r="N21" i="9"/>
  <c r="K13" i="9"/>
  <c r="K14" i="9"/>
  <c r="H13" i="9"/>
  <c r="G14" i="9"/>
  <c r="D13" i="9"/>
  <c r="C14" i="9"/>
  <c r="N6" i="9"/>
  <c r="N5" i="9"/>
  <c r="K16" i="9" l="1"/>
  <c r="N24" i="9"/>
  <c r="N28" i="9" s="1"/>
  <c r="N8" i="9"/>
  <c r="E30" i="9"/>
  <c r="E32" i="9" s="1"/>
  <c r="E40" i="9"/>
  <c r="B40" i="9"/>
  <c r="F40" i="9"/>
  <c r="B29" i="9"/>
  <c r="B32" i="9" s="1"/>
  <c r="F29" i="9"/>
  <c r="F32" i="9" s="1"/>
  <c r="B14" i="9"/>
  <c r="C13" i="9"/>
  <c r="C16" i="9" s="1"/>
  <c r="F14" i="9"/>
  <c r="G13" i="9"/>
  <c r="G16" i="9" s="1"/>
  <c r="N37" i="9"/>
  <c r="J30" i="9"/>
  <c r="J29" i="9"/>
  <c r="J15" i="9"/>
  <c r="J14" i="9"/>
  <c r="I30" i="9"/>
  <c r="I32" i="9" s="1"/>
  <c r="N38" i="9"/>
  <c r="N131" i="1"/>
  <c r="E13" i="9"/>
  <c r="I13" i="9"/>
  <c r="D14" i="9"/>
  <c r="D16" i="9" s="1"/>
  <c r="H14" i="9"/>
  <c r="H16" i="9" s="1"/>
  <c r="D29" i="9"/>
  <c r="D32" i="9" s="1"/>
  <c r="H29" i="9"/>
  <c r="H32" i="9" s="1"/>
  <c r="C30" i="9"/>
  <c r="C32" i="9" s="1"/>
  <c r="G30" i="9"/>
  <c r="G32" i="9" s="1"/>
  <c r="K30" i="9"/>
  <c r="K32" i="9" s="1"/>
  <c r="C40" i="9"/>
  <c r="G40" i="9"/>
  <c r="B13" i="9"/>
  <c r="F13" i="9"/>
  <c r="J13" i="9"/>
  <c r="E14" i="9"/>
  <c r="I14" i="9"/>
  <c r="D40" i="9"/>
  <c r="H40" i="9"/>
  <c r="G54" i="1"/>
  <c r="B16" i="9" l="1"/>
  <c r="J32" i="9"/>
  <c r="J16" i="9"/>
  <c r="I16" i="9"/>
  <c r="N11" i="9"/>
  <c r="N12" i="9"/>
  <c r="F16" i="9"/>
  <c r="E16" i="9"/>
  <c r="N30" i="9"/>
  <c r="N27" i="9"/>
  <c r="N13" i="9"/>
  <c r="N15" i="9"/>
  <c r="N29" i="9"/>
  <c r="N31" i="9"/>
  <c r="N40" i="9"/>
  <c r="N14" i="9"/>
  <c r="N32" i="9" l="1"/>
  <c r="N16" i="9"/>
  <c r="M107" i="1"/>
  <c r="M106" i="1"/>
  <c r="M100" i="1"/>
  <c r="L100" i="1"/>
  <c r="M99" i="1"/>
  <c r="L45" i="7"/>
  <c r="K45" i="7"/>
  <c r="J45" i="7"/>
  <c r="I45" i="7"/>
  <c r="H45" i="7"/>
  <c r="G45" i="7"/>
  <c r="F45" i="7"/>
  <c r="E45" i="7"/>
  <c r="D45" i="7"/>
  <c r="C45" i="7"/>
  <c r="M54" i="7" l="1"/>
  <c r="L54" i="7"/>
  <c r="K54" i="7"/>
  <c r="J54" i="7"/>
  <c r="I54" i="7"/>
  <c r="H54" i="7"/>
  <c r="G54" i="7"/>
  <c r="F54" i="7"/>
  <c r="E54" i="7"/>
  <c r="D54" i="7"/>
  <c r="C54" i="7"/>
  <c r="C69" i="7" l="1"/>
  <c r="C60" i="7"/>
  <c r="C62" i="1" s="1"/>
  <c r="M7" i="1"/>
  <c r="K7" i="1"/>
  <c r="J7" i="1"/>
  <c r="I7" i="1"/>
  <c r="H7" i="1"/>
  <c r="G7" i="1"/>
  <c r="F7" i="1"/>
  <c r="E7" i="1"/>
  <c r="D7" i="1"/>
  <c r="M6" i="1"/>
  <c r="K6" i="1"/>
  <c r="J6" i="1"/>
  <c r="I6" i="1"/>
  <c r="H6" i="1"/>
  <c r="G6" i="1"/>
  <c r="F6" i="1"/>
  <c r="E6" i="1"/>
  <c r="D6" i="1"/>
  <c r="M5" i="1"/>
  <c r="K5" i="1"/>
  <c r="J5" i="1"/>
  <c r="I5" i="1"/>
  <c r="H5" i="1"/>
  <c r="G5" i="1"/>
  <c r="F5" i="1"/>
  <c r="E5" i="1"/>
  <c r="D5" i="1"/>
  <c r="M4" i="1"/>
  <c r="K4" i="1"/>
  <c r="J4" i="1"/>
  <c r="I4" i="1"/>
  <c r="H4" i="1"/>
  <c r="G4" i="1"/>
  <c r="F4" i="1"/>
  <c r="E4" i="1"/>
  <c r="D4" i="1"/>
  <c r="M3" i="1"/>
  <c r="K3" i="1"/>
  <c r="J3" i="1"/>
  <c r="I3" i="1"/>
  <c r="H3" i="1"/>
  <c r="G3" i="1"/>
  <c r="F3" i="1"/>
  <c r="E3" i="1"/>
  <c r="D3" i="1"/>
  <c r="C7" i="1"/>
  <c r="C6" i="1"/>
  <c r="C5" i="1"/>
  <c r="C4" i="1"/>
  <c r="C3" i="1"/>
  <c r="B54" i="7" l="1"/>
  <c r="B45" i="7"/>
  <c r="B7" i="1"/>
  <c r="B6" i="1"/>
  <c r="B5" i="1"/>
  <c r="B4" i="1"/>
  <c r="B3" i="1"/>
  <c r="L69" i="7" l="1"/>
  <c r="L60" i="7"/>
  <c r="L28" i="2" l="1"/>
  <c r="K28" i="2"/>
  <c r="J28" i="2"/>
  <c r="I28" i="2" l="1"/>
  <c r="H28" i="2" l="1"/>
  <c r="N116" i="1" l="1"/>
  <c r="L28" i="8"/>
  <c r="K28" i="8"/>
  <c r="L27" i="8"/>
  <c r="K27" i="8"/>
  <c r="J23" i="8"/>
  <c r="N16" i="8"/>
  <c r="N15" i="8"/>
  <c r="K10" i="8"/>
  <c r="J11" i="8"/>
  <c r="N4" i="8"/>
  <c r="N3" i="8"/>
  <c r="N6" i="8" l="1"/>
  <c r="N11" i="8" s="1"/>
  <c r="N18" i="8"/>
  <c r="N21" i="8" s="1"/>
  <c r="I23" i="8"/>
  <c r="I22" i="8"/>
  <c r="I21" i="8"/>
  <c r="J22" i="8"/>
  <c r="N137" i="1"/>
  <c r="K22" i="8"/>
  <c r="N115" i="1"/>
  <c r="N118" i="1" s="1"/>
  <c r="L30" i="8"/>
  <c r="H9" i="8"/>
  <c r="H12" i="8" s="1"/>
  <c r="N28" i="8"/>
  <c r="L22" i="8"/>
  <c r="H21" i="8"/>
  <c r="H22" i="8"/>
  <c r="L9" i="8"/>
  <c r="L10" i="8"/>
  <c r="K21" i="8"/>
  <c r="M9" i="8"/>
  <c r="M10" i="8"/>
  <c r="L21" i="8"/>
  <c r="L24" i="8" s="1"/>
  <c r="K30" i="8"/>
  <c r="N27" i="8"/>
  <c r="K9" i="8"/>
  <c r="K12" i="8" s="1"/>
  <c r="J10" i="8"/>
  <c r="J21" i="8"/>
  <c r="J9" i="8"/>
  <c r="J12" i="8" s="1"/>
  <c r="G28" i="2"/>
  <c r="M12" i="8" l="1"/>
  <c r="J24" i="8"/>
  <c r="I24" i="8"/>
  <c r="L12" i="8"/>
  <c r="K24" i="8"/>
  <c r="N23" i="8"/>
  <c r="H24" i="8"/>
  <c r="N132" i="1"/>
  <c r="N133" i="1" s="1"/>
  <c r="N138" i="1"/>
  <c r="N139" i="1" s="1"/>
  <c r="N9" i="8"/>
  <c r="N10" i="8"/>
  <c r="N30" i="8"/>
  <c r="N22" i="8"/>
  <c r="F28" i="2"/>
  <c r="N24" i="8" l="1"/>
  <c r="N12" i="8"/>
  <c r="E28" i="2"/>
  <c r="D28" i="2" l="1"/>
  <c r="D31" i="2" s="1"/>
  <c r="D12" i="1"/>
  <c r="C28" i="2" l="1"/>
  <c r="M26" i="1" l="1"/>
  <c r="L26" i="1"/>
  <c r="K26" i="1"/>
  <c r="J26" i="1"/>
  <c r="I26" i="1"/>
  <c r="H26" i="1"/>
  <c r="G26" i="1"/>
  <c r="F26" i="1"/>
  <c r="E26" i="1"/>
  <c r="D26" i="1"/>
  <c r="C26" i="1"/>
  <c r="M25" i="1"/>
  <c r="L25" i="1"/>
  <c r="K25" i="1"/>
  <c r="J25" i="1"/>
  <c r="I25" i="1"/>
  <c r="H25" i="1"/>
  <c r="G25" i="1"/>
  <c r="F25" i="1"/>
  <c r="E25" i="1"/>
  <c r="D25" i="1"/>
  <c r="C25" i="1"/>
  <c r="M24" i="1"/>
  <c r="L24" i="1"/>
  <c r="K24" i="1"/>
  <c r="J24" i="1"/>
  <c r="I24" i="1"/>
  <c r="H24" i="1"/>
  <c r="G24" i="1"/>
  <c r="F24" i="1"/>
  <c r="E24" i="1"/>
  <c r="D24" i="1"/>
  <c r="C24" i="1"/>
  <c r="M23" i="1"/>
  <c r="L23" i="1"/>
  <c r="K23" i="1"/>
  <c r="J23" i="1"/>
  <c r="I23" i="1"/>
  <c r="H23" i="1"/>
  <c r="G23" i="1"/>
  <c r="F23" i="1"/>
  <c r="E23" i="1"/>
  <c r="D23" i="1"/>
  <c r="C23" i="1"/>
  <c r="M22" i="1"/>
  <c r="L22" i="1"/>
  <c r="K22" i="1"/>
  <c r="J22" i="1"/>
  <c r="I22" i="1"/>
  <c r="H22" i="1"/>
  <c r="G22" i="1"/>
  <c r="F22" i="1"/>
  <c r="E22" i="1"/>
  <c r="D22" i="1"/>
  <c r="C22" i="1"/>
  <c r="M16" i="1"/>
  <c r="L16" i="1"/>
  <c r="K16" i="1"/>
  <c r="J16" i="1"/>
  <c r="I16" i="1"/>
  <c r="H16" i="1"/>
  <c r="G16" i="1"/>
  <c r="F16" i="1"/>
  <c r="E16" i="1"/>
  <c r="D16" i="1"/>
  <c r="C16" i="1"/>
  <c r="M15" i="1"/>
  <c r="K15" i="1"/>
  <c r="J15" i="1"/>
  <c r="I15" i="1"/>
  <c r="H15" i="1"/>
  <c r="G15" i="1"/>
  <c r="F15" i="1"/>
  <c r="E15" i="1"/>
  <c r="D15" i="1"/>
  <c r="C15" i="1"/>
  <c r="M14" i="1"/>
  <c r="L14" i="1"/>
  <c r="K14" i="1"/>
  <c r="J14" i="1"/>
  <c r="I14" i="1"/>
  <c r="H14" i="1"/>
  <c r="G14" i="1"/>
  <c r="F14" i="1"/>
  <c r="E14" i="1"/>
  <c r="D14" i="1"/>
  <c r="C14" i="1"/>
  <c r="M13" i="1"/>
  <c r="K13" i="1"/>
  <c r="J13" i="1"/>
  <c r="I13" i="1"/>
  <c r="H13" i="1"/>
  <c r="G13" i="1"/>
  <c r="F13" i="1"/>
  <c r="E13" i="1"/>
  <c r="D13" i="1"/>
  <c r="C13" i="1"/>
  <c r="L12" i="1"/>
  <c r="K12" i="1"/>
  <c r="J12" i="1"/>
  <c r="I12" i="1"/>
  <c r="H12" i="1"/>
  <c r="G12" i="1"/>
  <c r="F12" i="1"/>
  <c r="E12" i="1"/>
  <c r="C12" i="1"/>
  <c r="M45" i="1"/>
  <c r="L45" i="1"/>
  <c r="K45" i="1"/>
  <c r="J45" i="1"/>
  <c r="I45" i="1"/>
  <c r="G45" i="1"/>
  <c r="F45" i="1"/>
  <c r="E45" i="1"/>
  <c r="D45" i="1"/>
  <c r="C45" i="1"/>
  <c r="M44" i="1"/>
  <c r="L44" i="1"/>
  <c r="K44" i="1"/>
  <c r="J44" i="1"/>
  <c r="I44" i="1"/>
  <c r="H44" i="1"/>
  <c r="G44" i="1"/>
  <c r="F44" i="1"/>
  <c r="E44" i="1"/>
  <c r="D44" i="1"/>
  <c r="C44" i="1"/>
  <c r="M43" i="1"/>
  <c r="L43" i="1"/>
  <c r="K43" i="1"/>
  <c r="J43" i="1"/>
  <c r="I43" i="1"/>
  <c r="H43" i="1"/>
  <c r="G43" i="1"/>
  <c r="F43" i="1"/>
  <c r="E43" i="1"/>
  <c r="D43" i="1"/>
  <c r="C43" i="1"/>
  <c r="M42" i="1"/>
  <c r="L42" i="1"/>
  <c r="K42" i="1"/>
  <c r="J42" i="1"/>
  <c r="I42" i="1"/>
  <c r="H42" i="1"/>
  <c r="G42" i="1"/>
  <c r="F42" i="1"/>
  <c r="E42" i="1"/>
  <c r="D42" i="1"/>
  <c r="C42" i="1"/>
  <c r="M41" i="1"/>
  <c r="L41" i="1"/>
  <c r="K41" i="1"/>
  <c r="J41" i="1"/>
  <c r="I41" i="1"/>
  <c r="H41" i="1"/>
  <c r="G41" i="1"/>
  <c r="F41" i="1"/>
  <c r="E41" i="1"/>
  <c r="D41" i="1"/>
  <c r="C41" i="1"/>
  <c r="L182" i="1" l="1"/>
  <c r="I181" i="1"/>
  <c r="G180" i="1"/>
  <c r="I179" i="1"/>
  <c r="M179" i="1"/>
  <c r="K181" i="1"/>
  <c r="H182" i="1"/>
  <c r="I183" i="1"/>
  <c r="K180" i="1"/>
  <c r="J179" i="1"/>
  <c r="I182" i="1"/>
  <c r="M182" i="1"/>
  <c r="J183" i="1"/>
  <c r="L181" i="1"/>
  <c r="K179" i="1"/>
  <c r="H180" i="1"/>
  <c r="L180" i="1"/>
  <c r="K183" i="1"/>
  <c r="M181" i="1"/>
  <c r="L179" i="1"/>
  <c r="I180" i="1"/>
  <c r="M180" i="1"/>
  <c r="J181" i="1"/>
  <c r="H183" i="1"/>
  <c r="J180" i="1"/>
  <c r="H181" i="1"/>
  <c r="J182" i="1"/>
  <c r="H179" i="1"/>
  <c r="L183" i="1"/>
  <c r="K182" i="1"/>
  <c r="M183" i="1"/>
  <c r="D181" i="1"/>
  <c r="C181" i="1"/>
  <c r="G182" i="1"/>
  <c r="G183" i="1"/>
  <c r="G181" i="1"/>
  <c r="G179" i="1"/>
  <c r="F183" i="1"/>
  <c r="F182" i="1"/>
  <c r="F181" i="1"/>
  <c r="F180" i="1"/>
  <c r="F179" i="1"/>
  <c r="E183" i="1"/>
  <c r="E182" i="1"/>
  <c r="E181" i="1"/>
  <c r="E180" i="1"/>
  <c r="E179" i="1"/>
  <c r="D183" i="1"/>
  <c r="D182" i="1"/>
  <c r="D180" i="1"/>
  <c r="D179" i="1"/>
  <c r="C183" i="1"/>
  <c r="C182" i="1"/>
  <c r="C180" i="1"/>
  <c r="C179" i="1"/>
  <c r="N19" i="5"/>
  <c r="N18" i="5"/>
  <c r="N5" i="5"/>
  <c r="N4" i="5"/>
  <c r="B26" i="1"/>
  <c r="B16" i="1"/>
  <c r="B25" i="1"/>
  <c r="B15" i="1"/>
  <c r="B24" i="1"/>
  <c r="B14" i="1"/>
  <c r="B23" i="1"/>
  <c r="B22" i="1"/>
  <c r="B13" i="1"/>
  <c r="B12" i="1"/>
  <c r="B28" i="2"/>
  <c r="J106" i="1" l="1"/>
  <c r="J107" i="1"/>
  <c r="H107" i="1"/>
  <c r="G107" i="1"/>
  <c r="F107" i="1"/>
  <c r="E107" i="1"/>
  <c r="D107" i="1"/>
  <c r="C107" i="1"/>
  <c r="B107" i="1"/>
  <c r="G106" i="1"/>
  <c r="G105" i="1"/>
  <c r="F106" i="1"/>
  <c r="F105" i="1"/>
  <c r="E106" i="1"/>
  <c r="E105" i="1"/>
  <c r="D106" i="1"/>
  <c r="D105" i="1"/>
  <c r="C106" i="1"/>
  <c r="C105" i="1"/>
  <c r="B106" i="1"/>
  <c r="B105" i="1"/>
  <c r="J100" i="1"/>
  <c r="J99" i="1"/>
  <c r="G100" i="1"/>
  <c r="F100" i="1"/>
  <c r="E100" i="1"/>
  <c r="D100" i="1"/>
  <c r="C100" i="1"/>
  <c r="B100" i="1"/>
  <c r="G99" i="1"/>
  <c r="F99" i="1"/>
  <c r="E99" i="1"/>
  <c r="D99" i="1"/>
  <c r="C99" i="1"/>
  <c r="B99" i="1"/>
  <c r="H88" i="1"/>
  <c r="H79" i="1"/>
  <c r="J52" i="1"/>
  <c r="H50" i="1"/>
  <c r="L31" i="1"/>
  <c r="H31" i="1"/>
  <c r="N33" i="5"/>
  <c r="M33" i="5"/>
  <c r="N32" i="5"/>
  <c r="M32" i="5"/>
  <c r="G33" i="5"/>
  <c r="F33" i="5"/>
  <c r="E33" i="5"/>
  <c r="D33" i="5"/>
  <c r="C33" i="5"/>
  <c r="B33" i="5"/>
  <c r="G32" i="5"/>
  <c r="F32" i="5"/>
  <c r="E32" i="5"/>
  <c r="D32" i="5"/>
  <c r="C32" i="5"/>
  <c r="B32" i="5"/>
  <c r="N22" i="7"/>
  <c r="H188" i="1" l="1"/>
  <c r="L33" i="5"/>
  <c r="L32" i="5"/>
  <c r="L28" i="4" l="1"/>
  <c r="L107" i="1" l="1"/>
  <c r="L106" i="1"/>
  <c r="L99" i="1"/>
  <c r="K107" i="1"/>
  <c r="K100" i="1"/>
  <c r="K106" i="1"/>
  <c r="K99" i="1"/>
  <c r="K33" i="5"/>
  <c r="K32" i="5"/>
  <c r="K28" i="4" l="1"/>
  <c r="J33" i="5" l="1"/>
  <c r="J32" i="5"/>
  <c r="J28" i="4" l="1"/>
  <c r="I107" i="1" l="1"/>
  <c r="N107" i="1" s="1"/>
  <c r="I106" i="1"/>
  <c r="I99" i="1"/>
  <c r="I100" i="1"/>
  <c r="I28" i="4" l="1"/>
  <c r="H28" i="4" l="1"/>
  <c r="H106" i="1" l="1"/>
  <c r="N106" i="1" s="1"/>
  <c r="H33" i="5" l="1"/>
  <c r="H32" i="5"/>
  <c r="H7" i="5"/>
  <c r="H10" i="5" s="1"/>
  <c r="N123" i="1" l="1"/>
  <c r="N126" i="1" s="1"/>
  <c r="H12" i="5"/>
  <c r="H100" i="1"/>
  <c r="H99" i="1"/>
  <c r="N99" i="1" s="1"/>
  <c r="N100" i="1" l="1"/>
  <c r="H11" i="5"/>
  <c r="H13" i="5" s="1"/>
  <c r="G31" i="5" l="1"/>
  <c r="G44" i="6"/>
  <c r="G43" i="6"/>
  <c r="G42" i="6"/>
  <c r="G41" i="6"/>
  <c r="G40" i="6"/>
  <c r="G62" i="7"/>
  <c r="G61" i="7"/>
  <c r="G60" i="7"/>
  <c r="G59" i="7"/>
  <c r="G58" i="7"/>
  <c r="G44" i="4"/>
  <c r="G43" i="4"/>
  <c r="G42" i="4"/>
  <c r="G41" i="4"/>
  <c r="G40" i="4"/>
  <c r="G28" i="4"/>
  <c r="G35" i="4" s="1"/>
  <c r="G44" i="3"/>
  <c r="G43" i="3"/>
  <c r="G42" i="3"/>
  <c r="G41" i="3"/>
  <c r="G40" i="3"/>
  <c r="G33" i="4" l="1"/>
  <c r="G32" i="4"/>
  <c r="G34" i="4"/>
  <c r="G31" i="4"/>
  <c r="G64" i="7"/>
  <c r="F28" i="4"/>
  <c r="G37" i="4" l="1"/>
  <c r="G78" i="7"/>
  <c r="G80" i="7"/>
  <c r="G76" i="7"/>
  <c r="G79" i="7"/>
  <c r="G77" i="7"/>
  <c r="E28" i="4"/>
  <c r="G82" i="7" l="1"/>
  <c r="D28" i="4"/>
  <c r="C28" i="4" l="1"/>
  <c r="B28" i="4" l="1"/>
  <c r="E61" i="7" l="1"/>
  <c r="E9" i="7"/>
  <c r="C9" i="2" l="1"/>
  <c r="C14" i="2" s="1"/>
  <c r="C12" i="2" l="1"/>
  <c r="C16" i="2"/>
  <c r="C15" i="2"/>
  <c r="C13" i="2"/>
  <c r="C67" i="7" l="1"/>
  <c r="D67" i="7"/>
  <c r="E67" i="7"/>
  <c r="F67" i="7"/>
  <c r="G67" i="7"/>
  <c r="H67" i="7"/>
  <c r="H69" i="1" s="1"/>
  <c r="H160" i="1" s="1"/>
  <c r="I67" i="7"/>
  <c r="J67" i="7"/>
  <c r="K67" i="7"/>
  <c r="L67" i="7"/>
  <c r="M67" i="7"/>
  <c r="B67" i="7"/>
  <c r="B69" i="1" s="1"/>
  <c r="B58" i="7" l="1"/>
  <c r="H105" i="1" l="1"/>
  <c r="I105" i="1"/>
  <c r="J105" i="1"/>
  <c r="K105" i="1"/>
  <c r="L105" i="1"/>
  <c r="M105" i="1"/>
  <c r="C98" i="1"/>
  <c r="D98" i="1"/>
  <c r="E98" i="1"/>
  <c r="F98" i="1"/>
  <c r="G98" i="1"/>
  <c r="H98" i="1"/>
  <c r="I98" i="1"/>
  <c r="J98" i="1"/>
  <c r="K98" i="1"/>
  <c r="L98" i="1"/>
  <c r="M98" i="1"/>
  <c r="B89" i="1"/>
  <c r="C89" i="1"/>
  <c r="D89" i="1"/>
  <c r="E89" i="1"/>
  <c r="F89" i="1"/>
  <c r="G89" i="1"/>
  <c r="H89" i="1"/>
  <c r="I89" i="1"/>
  <c r="J89" i="1"/>
  <c r="K89" i="1"/>
  <c r="L89" i="1"/>
  <c r="M89" i="1"/>
  <c r="B90" i="1"/>
  <c r="C90" i="1"/>
  <c r="D90" i="1"/>
  <c r="E90" i="1"/>
  <c r="F90" i="1"/>
  <c r="G90" i="1"/>
  <c r="H90" i="1"/>
  <c r="I90" i="1"/>
  <c r="J90" i="1"/>
  <c r="K90" i="1"/>
  <c r="L90" i="1"/>
  <c r="M90" i="1"/>
  <c r="B91" i="1"/>
  <c r="C91" i="1"/>
  <c r="D91" i="1"/>
  <c r="E91" i="1"/>
  <c r="F91" i="1"/>
  <c r="G91" i="1"/>
  <c r="H91" i="1"/>
  <c r="I91" i="1"/>
  <c r="J91" i="1"/>
  <c r="K91" i="1"/>
  <c r="L91" i="1"/>
  <c r="M91" i="1"/>
  <c r="B92" i="1"/>
  <c r="C92" i="1"/>
  <c r="D92" i="1"/>
  <c r="E92" i="1"/>
  <c r="F92" i="1"/>
  <c r="G92" i="1"/>
  <c r="H92" i="1"/>
  <c r="I92" i="1"/>
  <c r="J92" i="1"/>
  <c r="K92" i="1"/>
  <c r="L92" i="1"/>
  <c r="M92" i="1"/>
  <c r="C88" i="1"/>
  <c r="D88" i="1"/>
  <c r="E88" i="1"/>
  <c r="F88" i="1"/>
  <c r="G88" i="1"/>
  <c r="I88" i="1"/>
  <c r="J88" i="1"/>
  <c r="K88" i="1"/>
  <c r="L88" i="1"/>
  <c r="M88" i="1"/>
  <c r="B80" i="1"/>
  <c r="C80" i="1"/>
  <c r="D80" i="1"/>
  <c r="E80" i="1"/>
  <c r="F80" i="1"/>
  <c r="G80" i="1"/>
  <c r="H80" i="1"/>
  <c r="I80" i="1"/>
  <c r="J80" i="1"/>
  <c r="K80" i="1"/>
  <c r="L80" i="1"/>
  <c r="M80" i="1"/>
  <c r="B81" i="1"/>
  <c r="C81" i="1"/>
  <c r="D81" i="1"/>
  <c r="E81" i="1"/>
  <c r="F81" i="1"/>
  <c r="G81" i="1"/>
  <c r="H81" i="1"/>
  <c r="I81" i="1"/>
  <c r="J81" i="1"/>
  <c r="K81" i="1"/>
  <c r="L81" i="1"/>
  <c r="M81" i="1"/>
  <c r="B82" i="1"/>
  <c r="C82" i="1"/>
  <c r="D82" i="1"/>
  <c r="E82" i="1"/>
  <c r="F82" i="1"/>
  <c r="G82" i="1"/>
  <c r="H82" i="1"/>
  <c r="I82" i="1"/>
  <c r="J82" i="1"/>
  <c r="K82" i="1"/>
  <c r="L82" i="1"/>
  <c r="M82" i="1"/>
  <c r="B83" i="1"/>
  <c r="C83" i="1"/>
  <c r="D83" i="1"/>
  <c r="E83" i="1"/>
  <c r="F83" i="1"/>
  <c r="G83" i="1"/>
  <c r="H83" i="1"/>
  <c r="I83" i="1"/>
  <c r="J83" i="1"/>
  <c r="K83" i="1"/>
  <c r="L83" i="1"/>
  <c r="M83" i="1"/>
  <c r="C79" i="1"/>
  <c r="D79" i="1"/>
  <c r="E79" i="1"/>
  <c r="F79" i="1"/>
  <c r="G79" i="1"/>
  <c r="I79" i="1"/>
  <c r="J79" i="1"/>
  <c r="K79" i="1"/>
  <c r="L79" i="1"/>
  <c r="M79" i="1"/>
  <c r="C69" i="1"/>
  <c r="D69" i="1"/>
  <c r="E69" i="1"/>
  <c r="F69" i="1"/>
  <c r="G69" i="1"/>
  <c r="I69" i="1"/>
  <c r="J69" i="1"/>
  <c r="K69" i="1"/>
  <c r="L69" i="1"/>
  <c r="M69" i="1"/>
  <c r="B51" i="1"/>
  <c r="C51" i="1"/>
  <c r="D51" i="1"/>
  <c r="E51" i="1"/>
  <c r="F51" i="1"/>
  <c r="G51" i="1"/>
  <c r="H51" i="1"/>
  <c r="I51" i="1"/>
  <c r="J51" i="1"/>
  <c r="K51" i="1"/>
  <c r="L51" i="1"/>
  <c r="M51" i="1"/>
  <c r="B52" i="1"/>
  <c r="C52" i="1"/>
  <c r="D52" i="1"/>
  <c r="E52" i="1"/>
  <c r="F52" i="1"/>
  <c r="G52" i="1"/>
  <c r="H52" i="1"/>
  <c r="I52" i="1"/>
  <c r="K52" i="1"/>
  <c r="L52" i="1"/>
  <c r="M52" i="1"/>
  <c r="B53" i="1"/>
  <c r="C53" i="1"/>
  <c r="D53" i="1"/>
  <c r="E53" i="1"/>
  <c r="F53" i="1"/>
  <c r="G53" i="1"/>
  <c r="H53" i="1"/>
  <c r="I53" i="1"/>
  <c r="J53" i="1"/>
  <c r="K53" i="1"/>
  <c r="L53" i="1"/>
  <c r="M53" i="1"/>
  <c r="B54" i="1"/>
  <c r="C54" i="1"/>
  <c r="D54" i="1"/>
  <c r="E54" i="1"/>
  <c r="F54" i="1"/>
  <c r="H54" i="1"/>
  <c r="I54" i="1"/>
  <c r="J54" i="1"/>
  <c r="K54" i="1"/>
  <c r="L54" i="1"/>
  <c r="M54" i="1"/>
  <c r="C50" i="1"/>
  <c r="D50" i="1"/>
  <c r="E50" i="1"/>
  <c r="F50" i="1"/>
  <c r="G50" i="1"/>
  <c r="I50" i="1"/>
  <c r="J50" i="1"/>
  <c r="K50" i="1"/>
  <c r="L50" i="1"/>
  <c r="L160" i="1" s="1"/>
  <c r="M50" i="1"/>
  <c r="B42" i="1"/>
  <c r="B43" i="1"/>
  <c r="B44" i="1"/>
  <c r="B45" i="1"/>
  <c r="B32" i="1"/>
  <c r="C32" i="1"/>
  <c r="D32" i="1"/>
  <c r="E32" i="1"/>
  <c r="F32" i="1"/>
  <c r="G32" i="1"/>
  <c r="H32" i="1"/>
  <c r="I32" i="1"/>
  <c r="J32" i="1"/>
  <c r="K32" i="1"/>
  <c r="L32" i="1"/>
  <c r="M32" i="1"/>
  <c r="B33" i="1"/>
  <c r="C33" i="1"/>
  <c r="D33" i="1"/>
  <c r="E33" i="1"/>
  <c r="F33" i="1"/>
  <c r="G33" i="1"/>
  <c r="H33" i="1"/>
  <c r="I33" i="1"/>
  <c r="J33" i="1"/>
  <c r="K33" i="1"/>
  <c r="L33" i="1"/>
  <c r="M33" i="1"/>
  <c r="B34" i="1"/>
  <c r="C34" i="1"/>
  <c r="D34" i="1"/>
  <c r="E34" i="1"/>
  <c r="F34" i="1"/>
  <c r="G34" i="1"/>
  <c r="H34" i="1"/>
  <c r="I34" i="1"/>
  <c r="J34" i="1"/>
  <c r="K34" i="1"/>
  <c r="L34" i="1"/>
  <c r="M34" i="1"/>
  <c r="B35" i="1"/>
  <c r="C35" i="1"/>
  <c r="D35" i="1"/>
  <c r="E35" i="1"/>
  <c r="F35" i="1"/>
  <c r="G35" i="1"/>
  <c r="H35" i="1"/>
  <c r="I35" i="1"/>
  <c r="J35" i="1"/>
  <c r="K35" i="1"/>
  <c r="L35" i="1"/>
  <c r="M35" i="1"/>
  <c r="C31" i="1"/>
  <c r="D31" i="1"/>
  <c r="E31" i="1"/>
  <c r="F31" i="1"/>
  <c r="G31" i="1"/>
  <c r="I31" i="1"/>
  <c r="J31" i="1"/>
  <c r="K31" i="1"/>
  <c r="M31" i="1"/>
  <c r="M160" i="1" l="1"/>
  <c r="G160" i="1"/>
  <c r="C160" i="1"/>
  <c r="I160" i="1"/>
  <c r="D160" i="1"/>
  <c r="K160" i="1"/>
  <c r="F160" i="1"/>
  <c r="J160" i="1"/>
  <c r="E160" i="1"/>
  <c r="C144" i="1"/>
  <c r="L192" i="1"/>
  <c r="H190" i="1"/>
  <c r="K192" i="1"/>
  <c r="K191" i="1"/>
  <c r="M188" i="1"/>
  <c r="J192" i="1"/>
  <c r="B192" i="1"/>
  <c r="J191" i="1"/>
  <c r="B191" i="1"/>
  <c r="J190" i="1"/>
  <c r="J189" i="1"/>
  <c r="J188" i="1"/>
  <c r="H192" i="1"/>
  <c r="L191" i="1"/>
  <c r="H191" i="1"/>
  <c r="L190" i="1"/>
  <c r="L189" i="1"/>
  <c r="H189" i="1"/>
  <c r="I188" i="1"/>
  <c r="K190" i="1"/>
  <c r="K189" i="1"/>
  <c r="L188" i="1"/>
  <c r="K188" i="1"/>
  <c r="M192" i="1"/>
  <c r="I192" i="1"/>
  <c r="M191" i="1"/>
  <c r="I191" i="1"/>
  <c r="M190" i="1"/>
  <c r="I190" i="1"/>
  <c r="M189" i="1"/>
  <c r="I189" i="1"/>
  <c r="G192" i="1"/>
  <c r="G190" i="1"/>
  <c r="G191" i="1"/>
  <c r="G189" i="1"/>
  <c r="G188" i="1"/>
  <c r="F192" i="1"/>
  <c r="F191" i="1"/>
  <c r="F190" i="1"/>
  <c r="F189" i="1"/>
  <c r="F188" i="1"/>
  <c r="F197" i="1" s="1"/>
  <c r="E192" i="1"/>
  <c r="E191" i="1"/>
  <c r="E190" i="1"/>
  <c r="E189" i="1"/>
  <c r="E188" i="1"/>
  <c r="D192" i="1"/>
  <c r="D191" i="1"/>
  <c r="D190" i="1"/>
  <c r="D189" i="1"/>
  <c r="D188" i="1"/>
  <c r="C192" i="1"/>
  <c r="C191" i="1"/>
  <c r="C190" i="1"/>
  <c r="C189" i="1"/>
  <c r="C188" i="1"/>
  <c r="M37" i="1"/>
  <c r="B190" i="1"/>
  <c r="K102" i="1"/>
  <c r="G102" i="1"/>
  <c r="C102" i="1"/>
  <c r="M102" i="1"/>
  <c r="I102" i="1"/>
  <c r="E102" i="1"/>
  <c r="B183" i="1"/>
  <c r="B181" i="1"/>
  <c r="J102" i="1"/>
  <c r="L102" i="1"/>
  <c r="H102" i="1"/>
  <c r="D102" i="1"/>
  <c r="B182" i="1"/>
  <c r="B180" i="1"/>
  <c r="B189" i="1"/>
  <c r="K9" i="1"/>
  <c r="G9" i="1"/>
  <c r="C9" i="1"/>
  <c r="M28" i="1"/>
  <c r="I28" i="1"/>
  <c r="E28" i="1"/>
  <c r="K47" i="1"/>
  <c r="G47" i="1"/>
  <c r="C47" i="1"/>
  <c r="J56" i="1"/>
  <c r="F56" i="1"/>
  <c r="K85" i="1"/>
  <c r="G85" i="1"/>
  <c r="C85" i="1"/>
  <c r="J94" i="1"/>
  <c r="F94" i="1"/>
  <c r="M109" i="1"/>
  <c r="I109" i="1"/>
  <c r="E109" i="1"/>
  <c r="M9" i="1"/>
  <c r="I9" i="1"/>
  <c r="E9" i="1"/>
  <c r="C28" i="1"/>
  <c r="M47" i="1"/>
  <c r="I47" i="1"/>
  <c r="E47" i="1"/>
  <c r="L56" i="1"/>
  <c r="H56" i="1"/>
  <c r="D56" i="1"/>
  <c r="M85" i="1"/>
  <c r="I85" i="1"/>
  <c r="E85" i="1"/>
  <c r="L94" i="1"/>
  <c r="H94" i="1"/>
  <c r="D94" i="1"/>
  <c r="K109" i="1"/>
  <c r="G109" i="1"/>
  <c r="C109" i="1"/>
  <c r="N7" i="1"/>
  <c r="N6" i="1"/>
  <c r="N5" i="1"/>
  <c r="N4" i="1"/>
  <c r="J18" i="1"/>
  <c r="F18" i="1"/>
  <c r="L18" i="1"/>
  <c r="H18" i="1"/>
  <c r="D18" i="1"/>
  <c r="K28" i="1"/>
  <c r="G28" i="1"/>
  <c r="N26" i="1"/>
  <c r="N25" i="1"/>
  <c r="N24" i="1"/>
  <c r="N23" i="1"/>
  <c r="L9" i="1"/>
  <c r="H9" i="1"/>
  <c r="D9" i="1"/>
  <c r="K18" i="1"/>
  <c r="G18" i="1"/>
  <c r="C18" i="1"/>
  <c r="N16" i="1"/>
  <c r="N15" i="1"/>
  <c r="N14" i="1"/>
  <c r="N13" i="1"/>
  <c r="J28" i="1"/>
  <c r="F28" i="1"/>
  <c r="L47" i="1"/>
  <c r="H47" i="1"/>
  <c r="D47" i="1"/>
  <c r="K56" i="1"/>
  <c r="G56" i="1"/>
  <c r="C56" i="1"/>
  <c r="N54" i="1"/>
  <c r="N53" i="1"/>
  <c r="N52" i="1"/>
  <c r="N51" i="1"/>
  <c r="L85" i="1"/>
  <c r="H85" i="1"/>
  <c r="D85" i="1"/>
  <c r="K94" i="1"/>
  <c r="G94" i="1"/>
  <c r="C94" i="1"/>
  <c r="N92" i="1"/>
  <c r="N91" i="1"/>
  <c r="N90" i="1"/>
  <c r="N89" i="1"/>
  <c r="F102" i="1"/>
  <c r="J109" i="1"/>
  <c r="F109" i="1"/>
  <c r="N45" i="1"/>
  <c r="N44" i="1"/>
  <c r="N43" i="1"/>
  <c r="N42" i="1"/>
  <c r="N83" i="1"/>
  <c r="N82" i="1"/>
  <c r="N81" i="1"/>
  <c r="N80" i="1"/>
  <c r="N3" i="1"/>
  <c r="J9" i="1"/>
  <c r="F9" i="1"/>
  <c r="M18" i="1"/>
  <c r="I18" i="1"/>
  <c r="E18" i="1"/>
  <c r="L28" i="1"/>
  <c r="H28" i="1"/>
  <c r="D28" i="1"/>
  <c r="J47" i="1"/>
  <c r="F47" i="1"/>
  <c r="M56" i="1"/>
  <c r="I56" i="1"/>
  <c r="E56" i="1"/>
  <c r="J85" i="1"/>
  <c r="F85" i="1"/>
  <c r="M94" i="1"/>
  <c r="I94" i="1"/>
  <c r="E94" i="1"/>
  <c r="L109" i="1"/>
  <c r="H109" i="1"/>
  <c r="D109" i="1"/>
  <c r="B98" i="1"/>
  <c r="N98" i="1" s="1"/>
  <c r="B88" i="1"/>
  <c r="N88" i="1" s="1"/>
  <c r="B79" i="1"/>
  <c r="B50" i="1"/>
  <c r="B41" i="1"/>
  <c r="N34" i="1"/>
  <c r="N33" i="1"/>
  <c r="B31" i="1"/>
  <c r="N35" i="1"/>
  <c r="N32" i="1"/>
  <c r="L37" i="1"/>
  <c r="K37" i="1"/>
  <c r="J37" i="1"/>
  <c r="I37" i="1"/>
  <c r="H37" i="1"/>
  <c r="G37" i="1"/>
  <c r="F37" i="1"/>
  <c r="E37" i="1"/>
  <c r="D37" i="1"/>
  <c r="C37" i="1"/>
  <c r="N22" i="1"/>
  <c r="B9" i="1"/>
  <c r="M31" i="5"/>
  <c r="L31" i="5"/>
  <c r="K31" i="5"/>
  <c r="J31" i="5"/>
  <c r="H31" i="5"/>
  <c r="F31" i="5"/>
  <c r="E31" i="5"/>
  <c r="D31" i="5"/>
  <c r="C31" i="5"/>
  <c r="N17" i="5"/>
  <c r="M21" i="5"/>
  <c r="M24" i="5" s="1"/>
  <c r="L21" i="5"/>
  <c r="K21" i="5"/>
  <c r="J21" i="5"/>
  <c r="I21" i="5"/>
  <c r="H21" i="5"/>
  <c r="G21" i="5"/>
  <c r="F21" i="5"/>
  <c r="E21" i="5"/>
  <c r="D21" i="5"/>
  <c r="C21" i="5"/>
  <c r="B21" i="5"/>
  <c r="N3" i="5"/>
  <c r="M7" i="5"/>
  <c r="L7" i="5"/>
  <c r="K7" i="5"/>
  <c r="J7" i="5"/>
  <c r="I7" i="5"/>
  <c r="G7" i="5"/>
  <c r="F7" i="5"/>
  <c r="E7" i="5"/>
  <c r="D7" i="5"/>
  <c r="C7" i="5"/>
  <c r="M71" i="7"/>
  <c r="M73" i="1" s="1"/>
  <c r="M164" i="1" s="1"/>
  <c r="M70" i="7"/>
  <c r="M72" i="1" s="1"/>
  <c r="M163" i="1" s="1"/>
  <c r="M69" i="7"/>
  <c r="M71" i="1" s="1"/>
  <c r="M162" i="1" s="1"/>
  <c r="M68" i="7"/>
  <c r="M70" i="1" s="1"/>
  <c r="M161" i="1" s="1"/>
  <c r="M62" i="7"/>
  <c r="M64" i="1" s="1"/>
  <c r="M146" i="1" s="1"/>
  <c r="M61" i="7"/>
  <c r="M63" i="1" s="1"/>
  <c r="M145" i="1" s="1"/>
  <c r="M60" i="7"/>
  <c r="M62" i="1" s="1"/>
  <c r="M144" i="1" s="1"/>
  <c r="M59" i="7"/>
  <c r="M61" i="1" s="1"/>
  <c r="M143" i="1" s="1"/>
  <c r="M58" i="7"/>
  <c r="M60" i="1" s="1"/>
  <c r="M142" i="1" s="1"/>
  <c r="L71" i="7"/>
  <c r="L73" i="1" s="1"/>
  <c r="L164" i="1" s="1"/>
  <c r="L70" i="7"/>
  <c r="L72" i="1" s="1"/>
  <c r="L163" i="1" s="1"/>
  <c r="L71" i="1"/>
  <c r="L162" i="1" s="1"/>
  <c r="L68" i="7"/>
  <c r="L70" i="1" s="1"/>
  <c r="L161" i="1" s="1"/>
  <c r="L62" i="7"/>
  <c r="L64" i="1" s="1"/>
  <c r="L146" i="1" s="1"/>
  <c r="L61" i="7"/>
  <c r="L63" i="1" s="1"/>
  <c r="L145" i="1" s="1"/>
  <c r="L62" i="1"/>
  <c r="L144" i="1" s="1"/>
  <c r="L59" i="7"/>
  <c r="L61" i="1" s="1"/>
  <c r="L143" i="1" s="1"/>
  <c r="L58" i="7"/>
  <c r="L60" i="1" s="1"/>
  <c r="L142" i="1" s="1"/>
  <c r="K71" i="7"/>
  <c r="K73" i="1" s="1"/>
  <c r="K164" i="1" s="1"/>
  <c r="K70" i="7"/>
  <c r="K72" i="1" s="1"/>
  <c r="K163" i="1" s="1"/>
  <c r="K69" i="7"/>
  <c r="K71" i="1" s="1"/>
  <c r="K162" i="1" s="1"/>
  <c r="K68" i="7"/>
  <c r="K70" i="1" s="1"/>
  <c r="K161" i="1" s="1"/>
  <c r="K62" i="7"/>
  <c r="K64" i="1" s="1"/>
  <c r="K146" i="1" s="1"/>
  <c r="K61" i="7"/>
  <c r="K63" i="1" s="1"/>
  <c r="K145" i="1" s="1"/>
  <c r="K60" i="7"/>
  <c r="K62" i="1" s="1"/>
  <c r="K144" i="1" s="1"/>
  <c r="K59" i="7"/>
  <c r="K61" i="1" s="1"/>
  <c r="K143" i="1" s="1"/>
  <c r="K58" i="7"/>
  <c r="K60" i="1" s="1"/>
  <c r="K142" i="1" s="1"/>
  <c r="J71" i="7"/>
  <c r="J73" i="1" s="1"/>
  <c r="J164" i="1" s="1"/>
  <c r="J70" i="7"/>
  <c r="J72" i="1" s="1"/>
  <c r="J163" i="1" s="1"/>
  <c r="J69" i="7"/>
  <c r="J71" i="1" s="1"/>
  <c r="J162" i="1" s="1"/>
  <c r="J68" i="7"/>
  <c r="J70" i="1" s="1"/>
  <c r="J161" i="1" s="1"/>
  <c r="J62" i="7"/>
  <c r="J64" i="1" s="1"/>
  <c r="J146" i="1" s="1"/>
  <c r="J61" i="7"/>
  <c r="J63" i="1" s="1"/>
  <c r="J145" i="1" s="1"/>
  <c r="J60" i="7"/>
  <c r="J62" i="1" s="1"/>
  <c r="J144" i="1" s="1"/>
  <c r="J59" i="7"/>
  <c r="J61" i="1" s="1"/>
  <c r="J143" i="1" s="1"/>
  <c r="J58" i="7"/>
  <c r="J60" i="1" s="1"/>
  <c r="J142" i="1" s="1"/>
  <c r="I71" i="7"/>
  <c r="I73" i="1" s="1"/>
  <c r="I164" i="1" s="1"/>
  <c r="I70" i="7"/>
  <c r="I72" i="1" s="1"/>
  <c r="I163" i="1" s="1"/>
  <c r="I69" i="7"/>
  <c r="I71" i="1" s="1"/>
  <c r="I162" i="1" s="1"/>
  <c r="I68" i="7"/>
  <c r="I70" i="1" s="1"/>
  <c r="I161" i="1" s="1"/>
  <c r="I62" i="7"/>
  <c r="I64" i="1" s="1"/>
  <c r="I146" i="1" s="1"/>
  <c r="I61" i="7"/>
  <c r="I63" i="1" s="1"/>
  <c r="I145" i="1" s="1"/>
  <c r="I60" i="7"/>
  <c r="I62" i="1" s="1"/>
  <c r="I144" i="1" s="1"/>
  <c r="I59" i="7"/>
  <c r="I61" i="1" s="1"/>
  <c r="I143" i="1" s="1"/>
  <c r="I58" i="7"/>
  <c r="I60" i="1" s="1"/>
  <c r="I142" i="1" s="1"/>
  <c r="B31" i="5"/>
  <c r="B7" i="5"/>
  <c r="H71" i="7"/>
  <c r="H73" i="1" s="1"/>
  <c r="H164" i="1" s="1"/>
  <c r="H70" i="7"/>
  <c r="H72" i="1" s="1"/>
  <c r="H163" i="1" s="1"/>
  <c r="H69" i="7"/>
  <c r="H71" i="1" s="1"/>
  <c r="H162" i="1" s="1"/>
  <c r="H68" i="7"/>
  <c r="H70" i="1" s="1"/>
  <c r="H161" i="1" s="1"/>
  <c r="H62" i="7"/>
  <c r="H64" i="1" s="1"/>
  <c r="H146" i="1" s="1"/>
  <c r="H61" i="7"/>
  <c r="H63" i="1" s="1"/>
  <c r="H145" i="1" s="1"/>
  <c r="H60" i="7"/>
  <c r="H62" i="1" s="1"/>
  <c r="H144" i="1" s="1"/>
  <c r="H59" i="7"/>
  <c r="H61" i="1" s="1"/>
  <c r="H143" i="1" s="1"/>
  <c r="H58" i="7"/>
  <c r="H60" i="1" s="1"/>
  <c r="H142" i="1" s="1"/>
  <c r="G71" i="7"/>
  <c r="G73" i="1" s="1"/>
  <c r="G164" i="1" s="1"/>
  <c r="G70" i="7"/>
  <c r="G72" i="1" s="1"/>
  <c r="G163" i="1" s="1"/>
  <c r="G69" i="7"/>
  <c r="G71" i="1" s="1"/>
  <c r="G162" i="1" s="1"/>
  <c r="G68" i="7"/>
  <c r="G70" i="1" s="1"/>
  <c r="G161" i="1" s="1"/>
  <c r="G64" i="1"/>
  <c r="G146" i="1" s="1"/>
  <c r="G63" i="1"/>
  <c r="G145" i="1" s="1"/>
  <c r="G62" i="1"/>
  <c r="G144" i="1" s="1"/>
  <c r="G61" i="1"/>
  <c r="G143" i="1" s="1"/>
  <c r="G60" i="1"/>
  <c r="G142" i="1" s="1"/>
  <c r="F71" i="7"/>
  <c r="F73" i="1" s="1"/>
  <c r="F164" i="1" s="1"/>
  <c r="F70" i="7"/>
  <c r="F72" i="1" s="1"/>
  <c r="F163" i="1" s="1"/>
  <c r="F69" i="7"/>
  <c r="F71" i="1" s="1"/>
  <c r="F162" i="1" s="1"/>
  <c r="F68" i="7"/>
  <c r="F70" i="1" s="1"/>
  <c r="F161" i="1" s="1"/>
  <c r="F62" i="7"/>
  <c r="F64" i="1" s="1"/>
  <c r="F146" i="1" s="1"/>
  <c r="F61" i="7"/>
  <c r="F63" i="1" s="1"/>
  <c r="F145" i="1" s="1"/>
  <c r="F60" i="7"/>
  <c r="F59" i="7"/>
  <c r="F61" i="1" s="1"/>
  <c r="F143" i="1" s="1"/>
  <c r="F58" i="7"/>
  <c r="F60" i="1" s="1"/>
  <c r="F142" i="1" s="1"/>
  <c r="E71" i="7"/>
  <c r="E73" i="1" s="1"/>
  <c r="E164" i="1" s="1"/>
  <c r="E70" i="7"/>
  <c r="E72" i="1" s="1"/>
  <c r="E163" i="1" s="1"/>
  <c r="E69" i="7"/>
  <c r="E71" i="1" s="1"/>
  <c r="E162" i="1" s="1"/>
  <c r="E68" i="7"/>
  <c r="E70" i="1" s="1"/>
  <c r="E161" i="1" s="1"/>
  <c r="E62" i="7"/>
  <c r="E64" i="1" s="1"/>
  <c r="E146" i="1" s="1"/>
  <c r="E63" i="1"/>
  <c r="E145" i="1" s="1"/>
  <c r="E60" i="7"/>
  <c r="E62" i="1" s="1"/>
  <c r="E144" i="1" s="1"/>
  <c r="E59" i="7"/>
  <c r="E61" i="1" s="1"/>
  <c r="E143" i="1" s="1"/>
  <c r="E58" i="7"/>
  <c r="E60" i="1" s="1"/>
  <c r="E142" i="1" s="1"/>
  <c r="D71" i="7"/>
  <c r="D73" i="1" s="1"/>
  <c r="D164" i="1" s="1"/>
  <c r="D70" i="7"/>
  <c r="D72" i="1" s="1"/>
  <c r="D163" i="1" s="1"/>
  <c r="D69" i="7"/>
  <c r="D71" i="1" s="1"/>
  <c r="D162" i="1" s="1"/>
  <c r="D68" i="7"/>
  <c r="D70" i="1" s="1"/>
  <c r="D161" i="1" s="1"/>
  <c r="D62" i="7"/>
  <c r="D64" i="1" s="1"/>
  <c r="D146" i="1" s="1"/>
  <c r="D61" i="7"/>
  <c r="D63" i="1" s="1"/>
  <c r="D145" i="1" s="1"/>
  <c r="D60" i="7"/>
  <c r="D62" i="1" s="1"/>
  <c r="D144" i="1" s="1"/>
  <c r="D59" i="7"/>
  <c r="D61" i="1" s="1"/>
  <c r="D143" i="1" s="1"/>
  <c r="D58" i="7"/>
  <c r="C71" i="7"/>
  <c r="C73" i="1" s="1"/>
  <c r="C164" i="1" s="1"/>
  <c r="C70" i="7"/>
  <c r="C72" i="1" s="1"/>
  <c r="C163" i="1" s="1"/>
  <c r="C71" i="1"/>
  <c r="C162" i="1" s="1"/>
  <c r="C68" i="7"/>
  <c r="C70" i="1" s="1"/>
  <c r="C161" i="1" s="1"/>
  <c r="C62" i="7"/>
  <c r="C64" i="1" s="1"/>
  <c r="C146" i="1" s="1"/>
  <c r="C61" i="7"/>
  <c r="C63" i="1" s="1"/>
  <c r="C145" i="1" s="1"/>
  <c r="C59" i="7"/>
  <c r="C61" i="1" s="1"/>
  <c r="C143" i="1" s="1"/>
  <c r="C58" i="7"/>
  <c r="C60" i="1" s="1"/>
  <c r="C142" i="1" s="1"/>
  <c r="B71" i="7"/>
  <c r="B73" i="1" s="1"/>
  <c r="B164" i="1" s="1"/>
  <c r="B70" i="7"/>
  <c r="B72" i="1" s="1"/>
  <c r="B163" i="1" s="1"/>
  <c r="B69" i="7"/>
  <c r="B71" i="1" s="1"/>
  <c r="B162" i="1" s="1"/>
  <c r="B68" i="7"/>
  <c r="B70" i="1" s="1"/>
  <c r="B161" i="1" s="1"/>
  <c r="B62" i="7"/>
  <c r="B64" i="1" s="1"/>
  <c r="B146" i="1" s="1"/>
  <c r="B61" i="7"/>
  <c r="B63" i="1" s="1"/>
  <c r="B145" i="1" s="1"/>
  <c r="B60" i="7"/>
  <c r="B62" i="1" s="1"/>
  <c r="B144" i="1" s="1"/>
  <c r="B59" i="7"/>
  <c r="B61" i="1" s="1"/>
  <c r="B143" i="1" s="1"/>
  <c r="B60" i="1"/>
  <c r="N52" i="7"/>
  <c r="N51" i="7"/>
  <c r="N50" i="7"/>
  <c r="N49" i="7"/>
  <c r="N48" i="7"/>
  <c r="N43" i="7"/>
  <c r="N42" i="7"/>
  <c r="N41" i="7"/>
  <c r="N40" i="7"/>
  <c r="N39" i="7"/>
  <c r="N34" i="7"/>
  <c r="N33" i="7"/>
  <c r="N32" i="7"/>
  <c r="N31" i="7"/>
  <c r="N30" i="7"/>
  <c r="M36" i="7"/>
  <c r="L36" i="7"/>
  <c r="K36" i="7"/>
  <c r="J36" i="7"/>
  <c r="I36" i="7"/>
  <c r="H36" i="7"/>
  <c r="G36" i="7"/>
  <c r="F36" i="7"/>
  <c r="E36" i="7"/>
  <c r="D36" i="7"/>
  <c r="C36" i="7"/>
  <c r="B36" i="7"/>
  <c r="N25" i="7"/>
  <c r="N24" i="7"/>
  <c r="N23" i="7"/>
  <c r="N21" i="7"/>
  <c r="M27" i="7"/>
  <c r="L27" i="7"/>
  <c r="K27" i="7"/>
  <c r="J27" i="7"/>
  <c r="I27" i="7"/>
  <c r="H27" i="7"/>
  <c r="G27" i="7"/>
  <c r="F27" i="7"/>
  <c r="E27" i="7"/>
  <c r="D27" i="7"/>
  <c r="C27" i="7"/>
  <c r="B27" i="7"/>
  <c r="N16" i="7"/>
  <c r="N15" i="7"/>
  <c r="N14" i="7"/>
  <c r="N13" i="7"/>
  <c r="N12" i="7"/>
  <c r="M18" i="7"/>
  <c r="L18" i="7"/>
  <c r="K18" i="7"/>
  <c r="J18" i="7"/>
  <c r="I18" i="7"/>
  <c r="H18" i="7"/>
  <c r="G18" i="7"/>
  <c r="F18" i="7"/>
  <c r="E18" i="7"/>
  <c r="D18" i="7"/>
  <c r="C18" i="7"/>
  <c r="B18" i="7"/>
  <c r="N7" i="7"/>
  <c r="N6" i="7"/>
  <c r="N5" i="7"/>
  <c r="N4" i="7"/>
  <c r="N3" i="7"/>
  <c r="M9" i="7"/>
  <c r="L9" i="7"/>
  <c r="K9" i="7"/>
  <c r="J9" i="7"/>
  <c r="I9" i="7"/>
  <c r="H9" i="7"/>
  <c r="G9" i="7"/>
  <c r="F9" i="7"/>
  <c r="D9" i="7"/>
  <c r="C9" i="7"/>
  <c r="B9" i="7"/>
  <c r="M44" i="6"/>
  <c r="L44" i="6"/>
  <c r="K44" i="6"/>
  <c r="J44" i="6"/>
  <c r="I44" i="6"/>
  <c r="H44" i="6"/>
  <c r="F44" i="6"/>
  <c r="E44" i="6"/>
  <c r="D44" i="6"/>
  <c r="C44" i="6"/>
  <c r="B44" i="6"/>
  <c r="M43" i="6"/>
  <c r="L43" i="6"/>
  <c r="K43" i="6"/>
  <c r="J43" i="6"/>
  <c r="I43" i="6"/>
  <c r="H43" i="6"/>
  <c r="F43" i="6"/>
  <c r="E43" i="6"/>
  <c r="D43" i="6"/>
  <c r="C43" i="6"/>
  <c r="B43" i="6"/>
  <c r="M42" i="6"/>
  <c r="L42" i="6"/>
  <c r="K42" i="6"/>
  <c r="J42" i="6"/>
  <c r="I42" i="6"/>
  <c r="H42" i="6"/>
  <c r="F42" i="6"/>
  <c r="E42" i="6"/>
  <c r="D42" i="6"/>
  <c r="C42" i="6"/>
  <c r="B42" i="6"/>
  <c r="M41" i="6"/>
  <c r="L41" i="6"/>
  <c r="K41" i="6"/>
  <c r="J41" i="6"/>
  <c r="I41" i="6"/>
  <c r="H41" i="6"/>
  <c r="F41" i="6"/>
  <c r="E41" i="6"/>
  <c r="D41" i="6"/>
  <c r="C41" i="6"/>
  <c r="B41" i="6"/>
  <c r="M40" i="6"/>
  <c r="L40" i="6"/>
  <c r="K40" i="6"/>
  <c r="J40" i="6"/>
  <c r="I40" i="6"/>
  <c r="H40" i="6"/>
  <c r="F40" i="6"/>
  <c r="E40" i="6"/>
  <c r="D40" i="6"/>
  <c r="C40" i="6"/>
  <c r="B40" i="6"/>
  <c r="M28" i="6"/>
  <c r="L28" i="6"/>
  <c r="L33" i="6" s="1"/>
  <c r="K28" i="6"/>
  <c r="K34" i="6" s="1"/>
  <c r="J28" i="6"/>
  <c r="J35" i="6" s="1"/>
  <c r="I28" i="6"/>
  <c r="H28" i="6"/>
  <c r="H33" i="6" s="1"/>
  <c r="G28" i="6"/>
  <c r="F28" i="6"/>
  <c r="F35" i="6" s="1"/>
  <c r="E28" i="6"/>
  <c r="D28" i="6"/>
  <c r="D33" i="6" s="1"/>
  <c r="C28" i="6"/>
  <c r="C34" i="6" s="1"/>
  <c r="B28" i="6"/>
  <c r="B35" i="6" s="1"/>
  <c r="N26" i="6"/>
  <c r="N25" i="6"/>
  <c r="N24" i="6"/>
  <c r="N23" i="6"/>
  <c r="N22" i="6"/>
  <c r="M9" i="6"/>
  <c r="L9" i="6"/>
  <c r="K9" i="6"/>
  <c r="K14" i="6" s="1"/>
  <c r="J9" i="6"/>
  <c r="I9" i="6"/>
  <c r="I16" i="6" s="1"/>
  <c r="H9" i="6"/>
  <c r="G9" i="6"/>
  <c r="F9" i="6"/>
  <c r="E9" i="6"/>
  <c r="E16" i="6" s="1"/>
  <c r="D9" i="6"/>
  <c r="C9" i="6"/>
  <c r="C14" i="6" s="1"/>
  <c r="B9" i="6"/>
  <c r="N7" i="6"/>
  <c r="N6" i="6"/>
  <c r="N5" i="6"/>
  <c r="N4" i="6"/>
  <c r="N3" i="6"/>
  <c r="L44" i="4"/>
  <c r="K44" i="4"/>
  <c r="J44" i="4"/>
  <c r="I44" i="4"/>
  <c r="H44" i="4"/>
  <c r="F44" i="4"/>
  <c r="E44" i="4"/>
  <c r="D44" i="4"/>
  <c r="C44" i="4"/>
  <c r="B44" i="4"/>
  <c r="L43" i="4"/>
  <c r="K43" i="4"/>
  <c r="J43" i="4"/>
  <c r="I43" i="4"/>
  <c r="H43" i="4"/>
  <c r="F43" i="4"/>
  <c r="E43" i="4"/>
  <c r="D43" i="4"/>
  <c r="C43" i="4"/>
  <c r="B43" i="4"/>
  <c r="L42" i="4"/>
  <c r="K42" i="4"/>
  <c r="J42" i="4"/>
  <c r="I42" i="4"/>
  <c r="H42" i="4"/>
  <c r="F42" i="4"/>
  <c r="E42" i="4"/>
  <c r="D42" i="4"/>
  <c r="C42" i="4"/>
  <c r="B42" i="4"/>
  <c r="L41" i="4"/>
  <c r="K41" i="4"/>
  <c r="J41" i="4"/>
  <c r="I41" i="4"/>
  <c r="H41" i="4"/>
  <c r="F41" i="4"/>
  <c r="E41" i="4"/>
  <c r="D41" i="4"/>
  <c r="C41" i="4"/>
  <c r="B41" i="4"/>
  <c r="L40" i="4"/>
  <c r="K40" i="4"/>
  <c r="J40" i="4"/>
  <c r="I40" i="4"/>
  <c r="H40" i="4"/>
  <c r="F40" i="4"/>
  <c r="E40" i="4"/>
  <c r="D40" i="4"/>
  <c r="C40" i="4"/>
  <c r="B40" i="4"/>
  <c r="L33" i="4"/>
  <c r="K34" i="4"/>
  <c r="J35" i="4"/>
  <c r="I34" i="4"/>
  <c r="H33" i="4"/>
  <c r="F35" i="4"/>
  <c r="E34" i="4"/>
  <c r="D33" i="4"/>
  <c r="C34" i="4"/>
  <c r="B35" i="4"/>
  <c r="N26" i="4"/>
  <c r="N25" i="4"/>
  <c r="N24" i="4"/>
  <c r="N23" i="4"/>
  <c r="N22" i="4"/>
  <c r="M9" i="4"/>
  <c r="L9" i="4"/>
  <c r="K9" i="4"/>
  <c r="K14" i="4" s="1"/>
  <c r="J9" i="4"/>
  <c r="J14" i="4" s="1"/>
  <c r="I9" i="4"/>
  <c r="I16" i="4" s="1"/>
  <c r="H9" i="4"/>
  <c r="G9" i="4"/>
  <c r="F9" i="4"/>
  <c r="F12" i="4" s="1"/>
  <c r="E9" i="4"/>
  <c r="E16" i="4" s="1"/>
  <c r="D9" i="4"/>
  <c r="C9" i="4"/>
  <c r="B9" i="4"/>
  <c r="N7" i="4"/>
  <c r="N6" i="4"/>
  <c r="N5" i="4"/>
  <c r="N4" i="4"/>
  <c r="N3" i="4"/>
  <c r="M44" i="3"/>
  <c r="L44" i="3"/>
  <c r="K44" i="3"/>
  <c r="J44" i="3"/>
  <c r="I44" i="3"/>
  <c r="H44" i="3"/>
  <c r="F44" i="3"/>
  <c r="E44" i="3"/>
  <c r="D44" i="3"/>
  <c r="C44" i="3"/>
  <c r="B44" i="3"/>
  <c r="M43" i="3"/>
  <c r="L43" i="3"/>
  <c r="K43" i="3"/>
  <c r="J43" i="3"/>
  <c r="I43" i="3"/>
  <c r="H43" i="3"/>
  <c r="F43" i="3"/>
  <c r="E43" i="3"/>
  <c r="D43" i="3"/>
  <c r="C43" i="3"/>
  <c r="B43" i="3"/>
  <c r="M42" i="3"/>
  <c r="L42" i="3"/>
  <c r="K42" i="3"/>
  <c r="J42" i="3"/>
  <c r="I42" i="3"/>
  <c r="H42" i="3"/>
  <c r="F42" i="3"/>
  <c r="E42" i="3"/>
  <c r="D42" i="3"/>
  <c r="C42" i="3"/>
  <c r="B42" i="3"/>
  <c r="M41" i="3"/>
  <c r="L41" i="3"/>
  <c r="K41" i="3"/>
  <c r="J41" i="3"/>
  <c r="I41" i="3"/>
  <c r="H41" i="3"/>
  <c r="F41" i="3"/>
  <c r="E41" i="3"/>
  <c r="D41" i="3"/>
  <c r="C41" i="3"/>
  <c r="B41" i="3"/>
  <c r="M40" i="3"/>
  <c r="L40" i="3"/>
  <c r="K40" i="3"/>
  <c r="J40" i="3"/>
  <c r="I40" i="3"/>
  <c r="H40" i="3"/>
  <c r="F40" i="3"/>
  <c r="E40" i="3"/>
  <c r="D40" i="3"/>
  <c r="C40" i="3"/>
  <c r="B40" i="3"/>
  <c r="M28" i="3"/>
  <c r="M46" i="3" s="1"/>
  <c r="L28" i="3"/>
  <c r="L33" i="3" s="1"/>
  <c r="K28" i="3"/>
  <c r="K34" i="3" s="1"/>
  <c r="J28" i="3"/>
  <c r="J35" i="3" s="1"/>
  <c r="I28" i="3"/>
  <c r="H28" i="3"/>
  <c r="H33" i="3" s="1"/>
  <c r="G28" i="3"/>
  <c r="F28" i="3"/>
  <c r="F35" i="3" s="1"/>
  <c r="E28" i="3"/>
  <c r="D28" i="3"/>
  <c r="D33" i="3" s="1"/>
  <c r="C28" i="3"/>
  <c r="C34" i="3" s="1"/>
  <c r="B28" i="3"/>
  <c r="B35" i="3" s="1"/>
  <c r="N26" i="3"/>
  <c r="N25" i="3"/>
  <c r="N24" i="3"/>
  <c r="N23" i="3"/>
  <c r="N22" i="3"/>
  <c r="M9" i="3"/>
  <c r="L9" i="3"/>
  <c r="K9" i="3"/>
  <c r="J9" i="3"/>
  <c r="I9" i="3"/>
  <c r="H9" i="3"/>
  <c r="G9" i="3"/>
  <c r="F9" i="3"/>
  <c r="F13" i="3" s="1"/>
  <c r="E9" i="3"/>
  <c r="D9" i="3"/>
  <c r="C9" i="3"/>
  <c r="B9" i="3"/>
  <c r="N7" i="3"/>
  <c r="N6" i="3"/>
  <c r="N5" i="3"/>
  <c r="N4" i="3"/>
  <c r="N3" i="3"/>
  <c r="M14" i="4" l="1"/>
  <c r="M13" i="4"/>
  <c r="M12" i="4"/>
  <c r="M16" i="4"/>
  <c r="M15" i="4"/>
  <c r="M46" i="4"/>
  <c r="B142" i="1"/>
  <c r="N31" i="1"/>
  <c r="N37" i="1" s="1"/>
  <c r="B160" i="1"/>
  <c r="H16" i="3"/>
  <c r="N143" i="1"/>
  <c r="M12" i="5"/>
  <c r="M11" i="5"/>
  <c r="M25" i="5"/>
  <c r="M28" i="5" s="1"/>
  <c r="M26" i="5"/>
  <c r="L12" i="6"/>
  <c r="J148" i="1"/>
  <c r="J152" i="1" s="1"/>
  <c r="N145" i="1"/>
  <c r="I148" i="1"/>
  <c r="I152" i="1" s="1"/>
  <c r="E148" i="1"/>
  <c r="E152" i="1" s="1"/>
  <c r="N146" i="1"/>
  <c r="K148" i="1"/>
  <c r="K151" i="1" s="1"/>
  <c r="L148" i="1"/>
  <c r="L151" i="1" s="1"/>
  <c r="C148" i="1"/>
  <c r="C151" i="1" s="1"/>
  <c r="G148" i="1"/>
  <c r="G151" i="1" s="1"/>
  <c r="H148" i="1"/>
  <c r="H151" i="1" s="1"/>
  <c r="M148" i="1"/>
  <c r="M152" i="1" s="1"/>
  <c r="G25" i="5"/>
  <c r="G26" i="5"/>
  <c r="G11" i="5"/>
  <c r="G12" i="5"/>
  <c r="F26" i="5"/>
  <c r="F25" i="5"/>
  <c r="F10" i="5"/>
  <c r="F11" i="5"/>
  <c r="F12" i="5"/>
  <c r="E25" i="5"/>
  <c r="E26" i="5"/>
  <c r="E11" i="5"/>
  <c r="E12" i="5"/>
  <c r="D26" i="5"/>
  <c r="D25" i="5"/>
  <c r="D10" i="5"/>
  <c r="D11" i="5"/>
  <c r="D12" i="5"/>
  <c r="C25" i="5"/>
  <c r="C26" i="5"/>
  <c r="C10" i="5"/>
  <c r="C12" i="5"/>
  <c r="C11" i="5"/>
  <c r="K197" i="1"/>
  <c r="L197" i="1"/>
  <c r="B25" i="5"/>
  <c r="B26" i="5"/>
  <c r="B102" i="1"/>
  <c r="B12" i="5"/>
  <c r="B11" i="5"/>
  <c r="B199" i="1"/>
  <c r="K25" i="5"/>
  <c r="K26" i="5"/>
  <c r="H26" i="5"/>
  <c r="H25" i="5"/>
  <c r="J24" i="5"/>
  <c r="J25" i="5"/>
  <c r="J26" i="5"/>
  <c r="J12" i="5"/>
  <c r="J11" i="5"/>
  <c r="D60" i="1"/>
  <c r="D142" i="1" s="1"/>
  <c r="F62" i="1"/>
  <c r="F144" i="1" s="1"/>
  <c r="G16" i="4"/>
  <c r="G12" i="4"/>
  <c r="G46" i="4"/>
  <c r="G15" i="4"/>
  <c r="G14" i="4"/>
  <c r="G13" i="4"/>
  <c r="G33" i="3"/>
  <c r="G32" i="3"/>
  <c r="G35" i="3"/>
  <c r="G31" i="3"/>
  <c r="G34" i="3"/>
  <c r="L26" i="5"/>
  <c r="L25" i="5"/>
  <c r="L12" i="5"/>
  <c r="L11" i="5"/>
  <c r="K12" i="5"/>
  <c r="K11" i="5"/>
  <c r="I26" i="5"/>
  <c r="I25" i="5"/>
  <c r="I12" i="5"/>
  <c r="I11" i="5"/>
  <c r="J10" i="5"/>
  <c r="G24" i="5"/>
  <c r="I24" i="5"/>
  <c r="G46" i="3"/>
  <c r="G13" i="3"/>
  <c r="G16" i="3"/>
  <c r="G12" i="3"/>
  <c r="G14" i="3"/>
  <c r="G15" i="3"/>
  <c r="G35" i="5"/>
  <c r="G10" i="5"/>
  <c r="G35" i="6"/>
  <c r="G31" i="6"/>
  <c r="G34" i="6"/>
  <c r="G33" i="6"/>
  <c r="G32" i="6"/>
  <c r="G16" i="6"/>
  <c r="G12" i="6"/>
  <c r="G15" i="6"/>
  <c r="G46" i="6"/>
  <c r="G14" i="6"/>
  <c r="G13" i="6"/>
  <c r="G197" i="1"/>
  <c r="K24" i="5"/>
  <c r="M32" i="3"/>
  <c r="F198" i="1"/>
  <c r="F200" i="1"/>
  <c r="M75" i="1"/>
  <c r="M73" i="7"/>
  <c r="M32" i="6"/>
  <c r="L75" i="1"/>
  <c r="L73" i="7"/>
  <c r="L24" i="5"/>
  <c r="L14" i="4"/>
  <c r="K73" i="7"/>
  <c r="K75" i="1"/>
  <c r="K10" i="5"/>
  <c r="J75" i="1"/>
  <c r="J166" i="1"/>
  <c r="J73" i="7"/>
  <c r="J46" i="6"/>
  <c r="J12" i="4"/>
  <c r="I75" i="1"/>
  <c r="I166" i="1"/>
  <c r="I169" i="1" s="1"/>
  <c r="I73" i="7"/>
  <c r="I64" i="7"/>
  <c r="I78" i="7" s="1"/>
  <c r="I32" i="4"/>
  <c r="H24" i="5"/>
  <c r="H75" i="1"/>
  <c r="H166" i="1"/>
  <c r="H73" i="7"/>
  <c r="H32" i="4"/>
  <c r="G75" i="1"/>
  <c r="G166" i="1"/>
  <c r="G73" i="7"/>
  <c r="I66" i="1"/>
  <c r="M198" i="1"/>
  <c r="J198" i="1"/>
  <c r="J200" i="1"/>
  <c r="H66" i="1"/>
  <c r="J199" i="1"/>
  <c r="B201" i="1"/>
  <c r="G66" i="1"/>
  <c r="B188" i="1"/>
  <c r="K66" i="1"/>
  <c r="M194" i="1"/>
  <c r="F75" i="1"/>
  <c r="F166" i="1"/>
  <c r="F73" i="7"/>
  <c r="F35" i="5"/>
  <c r="F46" i="6"/>
  <c r="F199" i="1"/>
  <c r="E66" i="1"/>
  <c r="E75" i="1"/>
  <c r="E73" i="7"/>
  <c r="E64" i="7"/>
  <c r="E24" i="5"/>
  <c r="E31" i="4"/>
  <c r="E35" i="4"/>
  <c r="D75" i="1"/>
  <c r="D73" i="7"/>
  <c r="D166" i="1"/>
  <c r="D24" i="5"/>
  <c r="D14" i="4"/>
  <c r="C14" i="4"/>
  <c r="C46" i="4"/>
  <c r="C35" i="5"/>
  <c r="C31" i="6"/>
  <c r="N71" i="1"/>
  <c r="C73" i="7"/>
  <c r="C75" i="1"/>
  <c r="N60" i="7"/>
  <c r="C66" i="1"/>
  <c r="C64" i="7"/>
  <c r="C79" i="7" s="1"/>
  <c r="M66" i="1"/>
  <c r="F64" i="7"/>
  <c r="F80" i="7" s="1"/>
  <c r="H64" i="7"/>
  <c r="H80" i="7" s="1"/>
  <c r="J64" i="7"/>
  <c r="J80" i="7" s="1"/>
  <c r="K64" i="7"/>
  <c r="K80" i="7" s="1"/>
  <c r="L64" i="7"/>
  <c r="M64" i="7"/>
  <c r="M80" i="7" s="1"/>
  <c r="J66" i="1"/>
  <c r="N63" i="1"/>
  <c r="L66" i="1"/>
  <c r="N64" i="1"/>
  <c r="D64" i="7"/>
  <c r="D80" i="7" s="1"/>
  <c r="M197" i="1"/>
  <c r="K199" i="1"/>
  <c r="J201" i="1"/>
  <c r="L198" i="1"/>
  <c r="D200" i="1"/>
  <c r="H201" i="1"/>
  <c r="I198" i="1"/>
  <c r="M199" i="1"/>
  <c r="E201" i="1"/>
  <c r="F194" i="1"/>
  <c r="D197" i="1"/>
  <c r="E194" i="1"/>
  <c r="D185" i="1"/>
  <c r="E197" i="1"/>
  <c r="F201" i="1"/>
  <c r="J194" i="1"/>
  <c r="G198" i="1"/>
  <c r="C201" i="1"/>
  <c r="E198" i="1"/>
  <c r="I199" i="1"/>
  <c r="M200" i="1"/>
  <c r="I201" i="1"/>
  <c r="G200" i="1"/>
  <c r="K201" i="1"/>
  <c r="G194" i="1"/>
  <c r="G185" i="1"/>
  <c r="C198" i="1"/>
  <c r="G199" i="1"/>
  <c r="K200" i="1"/>
  <c r="I194" i="1"/>
  <c r="E200" i="1"/>
  <c r="K185" i="1"/>
  <c r="E199" i="1"/>
  <c r="I200" i="1"/>
  <c r="M201" i="1"/>
  <c r="H194" i="1"/>
  <c r="K198" i="1"/>
  <c r="C200" i="1"/>
  <c r="C185" i="1"/>
  <c r="E185" i="1"/>
  <c r="I197" i="1"/>
  <c r="N192" i="1"/>
  <c r="J197" i="1"/>
  <c r="N190" i="1"/>
  <c r="F185" i="1"/>
  <c r="N183" i="1"/>
  <c r="H197" i="1"/>
  <c r="I185" i="1"/>
  <c r="H198" i="1"/>
  <c r="L199" i="1"/>
  <c r="D201" i="1"/>
  <c r="M185" i="1"/>
  <c r="C194" i="1"/>
  <c r="N181" i="1"/>
  <c r="N180" i="1"/>
  <c r="J185" i="1"/>
  <c r="C197" i="1"/>
  <c r="L194" i="1"/>
  <c r="D199" i="1"/>
  <c r="H200" i="1"/>
  <c r="L201" i="1"/>
  <c r="K194" i="1"/>
  <c r="G201" i="1"/>
  <c r="N189" i="1"/>
  <c r="N182" i="1"/>
  <c r="D198" i="1"/>
  <c r="H199" i="1"/>
  <c r="L200" i="1"/>
  <c r="N191" i="1"/>
  <c r="H185" i="1"/>
  <c r="L185" i="1"/>
  <c r="D194" i="1"/>
  <c r="C199" i="1"/>
  <c r="F46" i="4"/>
  <c r="J46" i="4"/>
  <c r="D12" i="4"/>
  <c r="L12" i="4"/>
  <c r="H13" i="4"/>
  <c r="F14" i="4"/>
  <c r="D16" i="4"/>
  <c r="D32" i="4"/>
  <c r="L32" i="4"/>
  <c r="I33" i="4"/>
  <c r="I35" i="4"/>
  <c r="C13" i="4"/>
  <c r="K13" i="4"/>
  <c r="H14" i="4"/>
  <c r="H16" i="4"/>
  <c r="I31" i="4"/>
  <c r="E32" i="4"/>
  <c r="C33" i="4"/>
  <c r="K33" i="4"/>
  <c r="N40" i="4"/>
  <c r="H12" i="4"/>
  <c r="D13" i="4"/>
  <c r="L13" i="4"/>
  <c r="L16" i="4"/>
  <c r="C31" i="4"/>
  <c r="K31" i="4"/>
  <c r="E33" i="4"/>
  <c r="F12" i="6"/>
  <c r="N41" i="6"/>
  <c r="N43" i="6"/>
  <c r="J12" i="6"/>
  <c r="N44" i="6"/>
  <c r="K31" i="6"/>
  <c r="E10" i="5"/>
  <c r="I10" i="5"/>
  <c r="M10" i="5"/>
  <c r="M13" i="5" s="1"/>
  <c r="E35" i="5"/>
  <c r="H35" i="5"/>
  <c r="I35" i="5"/>
  <c r="J35" i="5"/>
  <c r="K35" i="5"/>
  <c r="L35" i="5"/>
  <c r="M35" i="5"/>
  <c r="D35" i="5"/>
  <c r="F24" i="5"/>
  <c r="L10" i="5"/>
  <c r="N31" i="5"/>
  <c r="N50" i="1"/>
  <c r="N56" i="1" s="1"/>
  <c r="N21" i="5"/>
  <c r="B24" i="5"/>
  <c r="B10" i="5"/>
  <c r="B13" i="5" s="1"/>
  <c r="B35" i="5"/>
  <c r="N7" i="5"/>
  <c r="N42" i="6"/>
  <c r="B46" i="6"/>
  <c r="N28" i="6"/>
  <c r="N32" i="6" s="1"/>
  <c r="N9" i="6"/>
  <c r="B12" i="6"/>
  <c r="N72" i="1"/>
  <c r="N54" i="7"/>
  <c r="N62" i="7"/>
  <c r="N45" i="7"/>
  <c r="N71" i="7"/>
  <c r="N70" i="7"/>
  <c r="N36" i="7"/>
  <c r="N27" i="7"/>
  <c r="N61" i="7"/>
  <c r="N73" i="1"/>
  <c r="N18" i="7"/>
  <c r="N162" i="1"/>
  <c r="N69" i="7"/>
  <c r="N68" i="7"/>
  <c r="N70" i="1"/>
  <c r="B73" i="7"/>
  <c r="N67" i="7"/>
  <c r="N9" i="7"/>
  <c r="N59" i="7"/>
  <c r="N61" i="1"/>
  <c r="N58" i="7"/>
  <c r="B64" i="7"/>
  <c r="B76" i="7" s="1"/>
  <c r="N44" i="4"/>
  <c r="N43" i="4"/>
  <c r="N42" i="4"/>
  <c r="N28" i="4"/>
  <c r="N31" i="4" s="1"/>
  <c r="N41" i="4"/>
  <c r="B46" i="4"/>
  <c r="B12" i="4"/>
  <c r="B14" i="4"/>
  <c r="B200" i="1"/>
  <c r="B198" i="1"/>
  <c r="B179" i="1"/>
  <c r="B18" i="1"/>
  <c r="C24" i="5"/>
  <c r="N9" i="1"/>
  <c r="B94" i="1"/>
  <c r="B66" i="1"/>
  <c r="N12" i="1"/>
  <c r="N18" i="1" s="1"/>
  <c r="B75" i="1"/>
  <c r="N69" i="1"/>
  <c r="N163" i="1"/>
  <c r="N164" i="1"/>
  <c r="C166" i="1"/>
  <c r="C172" i="1" s="1"/>
  <c r="K166" i="1"/>
  <c r="L166" i="1"/>
  <c r="L169" i="1" s="1"/>
  <c r="N28" i="1"/>
  <c r="B85" i="1"/>
  <c r="N79" i="1"/>
  <c r="N85" i="1" s="1"/>
  <c r="B109" i="1"/>
  <c r="N105" i="1"/>
  <c r="N109" i="1" s="1"/>
  <c r="B47" i="1"/>
  <c r="N41" i="1"/>
  <c r="N47" i="1" s="1"/>
  <c r="B56" i="1"/>
  <c r="N94" i="1"/>
  <c r="E166" i="1"/>
  <c r="M166" i="1"/>
  <c r="B28" i="1"/>
  <c r="B37" i="1"/>
  <c r="E13" i="6"/>
  <c r="I13" i="6"/>
  <c r="D14" i="6"/>
  <c r="H14" i="6"/>
  <c r="L14" i="6"/>
  <c r="C15" i="6"/>
  <c r="K15" i="6"/>
  <c r="B16" i="6"/>
  <c r="F16" i="6"/>
  <c r="J16" i="6"/>
  <c r="C46" i="6"/>
  <c r="K46" i="6"/>
  <c r="B32" i="6"/>
  <c r="F32" i="6"/>
  <c r="J32" i="6"/>
  <c r="E33" i="6"/>
  <c r="I33" i="6"/>
  <c r="M33" i="6"/>
  <c r="D34" i="6"/>
  <c r="H34" i="6"/>
  <c r="L34" i="6"/>
  <c r="C35" i="6"/>
  <c r="K35" i="6"/>
  <c r="C12" i="6"/>
  <c r="K12" i="6"/>
  <c r="B13" i="6"/>
  <c r="F13" i="6"/>
  <c r="J13" i="6"/>
  <c r="E14" i="6"/>
  <c r="I14" i="6"/>
  <c r="D15" i="6"/>
  <c r="H15" i="6"/>
  <c r="L15" i="6"/>
  <c r="C16" i="6"/>
  <c r="K16" i="6"/>
  <c r="D46" i="6"/>
  <c r="H46" i="6"/>
  <c r="L46" i="6"/>
  <c r="D31" i="6"/>
  <c r="H31" i="6"/>
  <c r="L31" i="6"/>
  <c r="C32" i="6"/>
  <c r="K32" i="6"/>
  <c r="B33" i="6"/>
  <c r="F33" i="6"/>
  <c r="J33" i="6"/>
  <c r="E34" i="6"/>
  <c r="I34" i="6"/>
  <c r="M34" i="6"/>
  <c r="D35" i="6"/>
  <c r="H35" i="6"/>
  <c r="L35" i="6"/>
  <c r="D12" i="6"/>
  <c r="H12" i="6"/>
  <c r="C13" i="6"/>
  <c r="K13" i="6"/>
  <c r="B14" i="6"/>
  <c r="F14" i="6"/>
  <c r="J14" i="6"/>
  <c r="E15" i="6"/>
  <c r="I15" i="6"/>
  <c r="D16" i="6"/>
  <c r="H16" i="6"/>
  <c r="L16" i="6"/>
  <c r="E46" i="6"/>
  <c r="I46" i="6"/>
  <c r="M46" i="6"/>
  <c r="E31" i="6"/>
  <c r="I31" i="6"/>
  <c r="M31" i="6"/>
  <c r="D32" i="6"/>
  <c r="H32" i="6"/>
  <c r="L32" i="6"/>
  <c r="C33" i="6"/>
  <c r="K33" i="6"/>
  <c r="B34" i="6"/>
  <c r="F34" i="6"/>
  <c r="J34" i="6"/>
  <c r="E35" i="6"/>
  <c r="I35" i="6"/>
  <c r="M35" i="6"/>
  <c r="N40" i="6"/>
  <c r="E12" i="6"/>
  <c r="I12" i="6"/>
  <c r="D13" i="6"/>
  <c r="H13" i="6"/>
  <c r="L13" i="6"/>
  <c r="B15" i="6"/>
  <c r="F15" i="6"/>
  <c r="J15" i="6"/>
  <c r="B31" i="6"/>
  <c r="F31" i="6"/>
  <c r="J31" i="6"/>
  <c r="E32" i="6"/>
  <c r="I32" i="6"/>
  <c r="E13" i="4"/>
  <c r="C15" i="4"/>
  <c r="K15" i="4"/>
  <c r="B16" i="4"/>
  <c r="F16" i="4"/>
  <c r="J16" i="4"/>
  <c r="K46" i="4"/>
  <c r="B32" i="4"/>
  <c r="F32" i="4"/>
  <c r="J32" i="4"/>
  <c r="D34" i="4"/>
  <c r="H34" i="4"/>
  <c r="L34" i="4"/>
  <c r="C35" i="4"/>
  <c r="K35" i="4"/>
  <c r="I13" i="4"/>
  <c r="C12" i="4"/>
  <c r="K12" i="4"/>
  <c r="B13" i="4"/>
  <c r="F13" i="4"/>
  <c r="J13" i="4"/>
  <c r="E14" i="4"/>
  <c r="I14" i="4"/>
  <c r="D15" i="4"/>
  <c r="H15" i="4"/>
  <c r="L15" i="4"/>
  <c r="C16" i="4"/>
  <c r="K16" i="4"/>
  <c r="D46" i="4"/>
  <c r="H46" i="4"/>
  <c r="L46" i="4"/>
  <c r="D31" i="4"/>
  <c r="H31" i="4"/>
  <c r="L31" i="4"/>
  <c r="C32" i="4"/>
  <c r="K32" i="4"/>
  <c r="B33" i="4"/>
  <c r="F33" i="4"/>
  <c r="J33" i="4"/>
  <c r="D35" i="4"/>
  <c r="H35" i="4"/>
  <c r="L35" i="4"/>
  <c r="I15" i="4"/>
  <c r="E46" i="4"/>
  <c r="I46" i="4"/>
  <c r="B34" i="4"/>
  <c r="F34" i="4"/>
  <c r="J34" i="4"/>
  <c r="E15" i="4"/>
  <c r="N9" i="4"/>
  <c r="E12" i="4"/>
  <c r="I12" i="4"/>
  <c r="B15" i="4"/>
  <c r="F15" i="4"/>
  <c r="J15" i="4"/>
  <c r="B31" i="4"/>
  <c r="F31" i="4"/>
  <c r="J31" i="4"/>
  <c r="H14" i="3"/>
  <c r="E35" i="3"/>
  <c r="N41" i="3"/>
  <c r="D16" i="3"/>
  <c r="E31" i="3"/>
  <c r="M35" i="3"/>
  <c r="B46" i="3"/>
  <c r="F46" i="3"/>
  <c r="J46" i="3"/>
  <c r="D12" i="3"/>
  <c r="L16" i="3"/>
  <c r="M31" i="3"/>
  <c r="N43" i="3"/>
  <c r="L12" i="3"/>
  <c r="I33" i="3"/>
  <c r="J12" i="3"/>
  <c r="N42" i="3"/>
  <c r="F12" i="3"/>
  <c r="B14" i="3"/>
  <c r="J14" i="3"/>
  <c r="F16" i="3"/>
  <c r="N40" i="3"/>
  <c r="N44" i="3"/>
  <c r="C33" i="3"/>
  <c r="K33" i="3"/>
  <c r="H12" i="3"/>
  <c r="D14" i="3"/>
  <c r="L14" i="3"/>
  <c r="I31" i="3"/>
  <c r="E33" i="3"/>
  <c r="M33" i="3"/>
  <c r="I35" i="3"/>
  <c r="F14" i="3"/>
  <c r="J16" i="3"/>
  <c r="C31" i="3"/>
  <c r="K31" i="3"/>
  <c r="C35" i="3"/>
  <c r="K35" i="3"/>
  <c r="B12" i="3"/>
  <c r="B16" i="3"/>
  <c r="N9" i="3"/>
  <c r="E16" i="3"/>
  <c r="E12" i="3"/>
  <c r="E46" i="3"/>
  <c r="E15" i="3"/>
  <c r="E14" i="3"/>
  <c r="E13" i="3"/>
  <c r="I16" i="3"/>
  <c r="I12" i="3"/>
  <c r="I46" i="3"/>
  <c r="I15" i="3"/>
  <c r="I14" i="3"/>
  <c r="I13" i="3"/>
  <c r="M16" i="3"/>
  <c r="M12" i="3"/>
  <c r="M15" i="3"/>
  <c r="M14" i="3"/>
  <c r="M13" i="3"/>
  <c r="C14" i="3"/>
  <c r="C13" i="3"/>
  <c r="C16" i="3"/>
  <c r="C12" i="3"/>
  <c r="C46" i="3"/>
  <c r="C15" i="3"/>
  <c r="K14" i="3"/>
  <c r="K13" i="3"/>
  <c r="K16" i="3"/>
  <c r="K12" i="3"/>
  <c r="K46" i="3"/>
  <c r="K15" i="3"/>
  <c r="B32" i="3"/>
  <c r="F32" i="3"/>
  <c r="J32" i="3"/>
  <c r="D34" i="3"/>
  <c r="H34" i="3"/>
  <c r="L34" i="3"/>
  <c r="B13" i="3"/>
  <c r="J13" i="3"/>
  <c r="D15" i="3"/>
  <c r="H15" i="3"/>
  <c r="L15" i="3"/>
  <c r="D46" i="3"/>
  <c r="H46" i="3"/>
  <c r="L46" i="3"/>
  <c r="D31" i="3"/>
  <c r="H31" i="3"/>
  <c r="L31" i="3"/>
  <c r="C32" i="3"/>
  <c r="K32" i="3"/>
  <c r="B33" i="3"/>
  <c r="F33" i="3"/>
  <c r="J33" i="3"/>
  <c r="E34" i="3"/>
  <c r="I34" i="3"/>
  <c r="M34" i="3"/>
  <c r="D35" i="3"/>
  <c r="H35" i="3"/>
  <c r="L35" i="3"/>
  <c r="N28" i="3"/>
  <c r="N32" i="3" s="1"/>
  <c r="D32" i="3"/>
  <c r="H32" i="3"/>
  <c r="L32" i="3"/>
  <c r="B34" i="3"/>
  <c r="F34" i="3"/>
  <c r="J34" i="3"/>
  <c r="D13" i="3"/>
  <c r="H13" i="3"/>
  <c r="L13" i="3"/>
  <c r="B15" i="3"/>
  <c r="F15" i="3"/>
  <c r="J15" i="3"/>
  <c r="B31" i="3"/>
  <c r="F31" i="3"/>
  <c r="J31" i="3"/>
  <c r="E32" i="3"/>
  <c r="I32" i="3"/>
  <c r="M18" i="4" l="1"/>
  <c r="M170" i="1"/>
  <c r="M171" i="1"/>
  <c r="M172" i="1"/>
  <c r="M173" i="1"/>
  <c r="M169" i="1"/>
  <c r="L13" i="5"/>
  <c r="F13" i="5"/>
  <c r="K13" i="5"/>
  <c r="J13" i="5"/>
  <c r="I13" i="5"/>
  <c r="G13" i="5"/>
  <c r="E13" i="5"/>
  <c r="D13" i="5"/>
  <c r="C13" i="5"/>
  <c r="K28" i="5"/>
  <c r="N142" i="1"/>
  <c r="J155" i="1"/>
  <c r="F148" i="1"/>
  <c r="H28" i="5"/>
  <c r="J151" i="1"/>
  <c r="L154" i="1"/>
  <c r="M151" i="1"/>
  <c r="C153" i="1"/>
  <c r="L152" i="1"/>
  <c r="E151" i="1"/>
  <c r="C152" i="1"/>
  <c r="E155" i="1"/>
  <c r="I151" i="1"/>
  <c r="M153" i="1"/>
  <c r="G152" i="1"/>
  <c r="H152" i="1"/>
  <c r="K152" i="1"/>
  <c r="B148" i="1"/>
  <c r="B153" i="1" s="1"/>
  <c r="G18" i="3"/>
  <c r="G18" i="4"/>
  <c r="G37" i="3"/>
  <c r="F66" i="1"/>
  <c r="F18" i="3"/>
  <c r="E28" i="5"/>
  <c r="D28" i="5"/>
  <c r="N60" i="1"/>
  <c r="D66" i="1"/>
  <c r="N25" i="5"/>
  <c r="N26" i="5"/>
  <c r="N12" i="5"/>
  <c r="N11" i="5"/>
  <c r="J28" i="5"/>
  <c r="N62" i="1"/>
  <c r="D76" i="7"/>
  <c r="L28" i="5"/>
  <c r="K37" i="3"/>
  <c r="I28" i="5"/>
  <c r="N24" i="5"/>
  <c r="N10" i="5"/>
  <c r="G28" i="5"/>
  <c r="G37" i="6"/>
  <c r="G18" i="6"/>
  <c r="M37" i="6"/>
  <c r="M37" i="3"/>
  <c r="M18" i="3"/>
  <c r="L37" i="6"/>
  <c r="L18" i="6"/>
  <c r="L37" i="4"/>
  <c r="L18" i="4"/>
  <c r="L37" i="3"/>
  <c r="L18" i="3"/>
  <c r="K37" i="6"/>
  <c r="K18" i="6"/>
  <c r="K37" i="4"/>
  <c r="K18" i="4"/>
  <c r="K18" i="3"/>
  <c r="J37" i="6"/>
  <c r="J18" i="6"/>
  <c r="J203" i="1"/>
  <c r="J37" i="4"/>
  <c r="J18" i="4"/>
  <c r="J37" i="3"/>
  <c r="J18" i="3"/>
  <c r="I76" i="7"/>
  <c r="I77" i="7"/>
  <c r="I80" i="7"/>
  <c r="I79" i="7"/>
  <c r="I18" i="6"/>
  <c r="I37" i="6"/>
  <c r="I37" i="4"/>
  <c r="I18" i="4"/>
  <c r="I37" i="3"/>
  <c r="I18" i="3"/>
  <c r="H37" i="6"/>
  <c r="H18" i="6"/>
  <c r="H37" i="4"/>
  <c r="H18" i="4"/>
  <c r="H37" i="3"/>
  <c r="H18" i="3"/>
  <c r="H203" i="1"/>
  <c r="I153" i="1"/>
  <c r="N161" i="1"/>
  <c r="F28" i="5"/>
  <c r="F37" i="6"/>
  <c r="F18" i="6"/>
  <c r="F37" i="4"/>
  <c r="F18" i="4"/>
  <c r="F37" i="3"/>
  <c r="F203" i="1"/>
  <c r="E77" i="7"/>
  <c r="E80" i="7"/>
  <c r="E79" i="7"/>
  <c r="E78" i="7"/>
  <c r="E76" i="7"/>
  <c r="E37" i="6"/>
  <c r="E18" i="6"/>
  <c r="E37" i="4"/>
  <c r="E203" i="1"/>
  <c r="E18" i="4"/>
  <c r="E18" i="3"/>
  <c r="D79" i="7"/>
  <c r="D37" i="6"/>
  <c r="D18" i="6"/>
  <c r="D37" i="4"/>
  <c r="D18" i="4"/>
  <c r="D18" i="3"/>
  <c r="D37" i="3"/>
  <c r="C28" i="5"/>
  <c r="N35" i="6"/>
  <c r="C37" i="6"/>
  <c r="C18" i="6"/>
  <c r="N12" i="6"/>
  <c r="N13" i="6"/>
  <c r="N32" i="4"/>
  <c r="C37" i="4"/>
  <c r="N35" i="4"/>
  <c r="N13" i="4"/>
  <c r="C18" i="4"/>
  <c r="C37" i="3"/>
  <c r="C18" i="3"/>
  <c r="N12" i="3"/>
  <c r="N14" i="3"/>
  <c r="N15" i="3"/>
  <c r="K78" i="7"/>
  <c r="K79" i="7"/>
  <c r="K77" i="7"/>
  <c r="K76" i="7"/>
  <c r="H78" i="7"/>
  <c r="H77" i="7"/>
  <c r="H76" i="7"/>
  <c r="H79" i="7"/>
  <c r="D77" i="7"/>
  <c r="D78" i="7"/>
  <c r="J78" i="7"/>
  <c r="J76" i="7"/>
  <c r="J77" i="7"/>
  <c r="J79" i="7"/>
  <c r="L78" i="7"/>
  <c r="L77" i="7"/>
  <c r="L76" i="7"/>
  <c r="L79" i="7"/>
  <c r="M78" i="7"/>
  <c r="M77" i="7"/>
  <c r="M76" i="7"/>
  <c r="M79" i="7"/>
  <c r="F78" i="7"/>
  <c r="F77" i="7"/>
  <c r="F76" i="7"/>
  <c r="F79" i="7"/>
  <c r="L80" i="7"/>
  <c r="C78" i="7"/>
  <c r="C77" i="7"/>
  <c r="C76" i="7"/>
  <c r="C80" i="7"/>
  <c r="L203" i="1"/>
  <c r="D203" i="1"/>
  <c r="M203" i="1"/>
  <c r="K203" i="1"/>
  <c r="I203" i="1"/>
  <c r="N199" i="1"/>
  <c r="C203" i="1"/>
  <c r="G203" i="1"/>
  <c r="N200" i="1"/>
  <c r="N201" i="1"/>
  <c r="N198" i="1"/>
  <c r="N34" i="3"/>
  <c r="N33" i="3"/>
  <c r="N13" i="3"/>
  <c r="N31" i="3"/>
  <c r="N16" i="3"/>
  <c r="N35" i="3"/>
  <c r="N33" i="4"/>
  <c r="N34" i="4"/>
  <c r="N16" i="4"/>
  <c r="N15" i="4"/>
  <c r="N14" i="4"/>
  <c r="N12" i="4"/>
  <c r="N34" i="6"/>
  <c r="N33" i="6"/>
  <c r="N31" i="6"/>
  <c r="N14" i="6"/>
  <c r="N15" i="6"/>
  <c r="N16" i="6"/>
  <c r="J154" i="1"/>
  <c r="N46" i="4"/>
  <c r="N35" i="5"/>
  <c r="B28" i="5"/>
  <c r="N46" i="6"/>
  <c r="B18" i="6"/>
  <c r="N75" i="1"/>
  <c r="N73" i="7"/>
  <c r="N64" i="7"/>
  <c r="B80" i="7"/>
  <c r="B79" i="7"/>
  <c r="B78" i="7"/>
  <c r="B77" i="7"/>
  <c r="B18" i="4"/>
  <c r="B18" i="3"/>
  <c r="N179" i="1"/>
  <c r="N185" i="1" s="1"/>
  <c r="B185" i="1"/>
  <c r="N188" i="1"/>
  <c r="B194" i="1"/>
  <c r="B197" i="1"/>
  <c r="L155" i="1"/>
  <c r="E154" i="1"/>
  <c r="E153" i="1"/>
  <c r="C170" i="1"/>
  <c r="C171" i="1"/>
  <c r="C173" i="1"/>
  <c r="L153" i="1"/>
  <c r="J153" i="1"/>
  <c r="K154" i="1"/>
  <c r="K153" i="1"/>
  <c r="H155" i="1"/>
  <c r="K155" i="1"/>
  <c r="C169" i="1"/>
  <c r="G172" i="1"/>
  <c r="G170" i="1"/>
  <c r="C155" i="1"/>
  <c r="G153" i="1"/>
  <c r="G155" i="1"/>
  <c r="H172" i="1"/>
  <c r="H173" i="1"/>
  <c r="H170" i="1"/>
  <c r="H171" i="1"/>
  <c r="E171" i="1"/>
  <c r="E172" i="1"/>
  <c r="E173" i="1"/>
  <c r="E170" i="1"/>
  <c r="F173" i="1"/>
  <c r="F172" i="1"/>
  <c r="F171" i="1"/>
  <c r="F170" i="1"/>
  <c r="G171" i="1"/>
  <c r="D171" i="1"/>
  <c r="D172" i="1"/>
  <c r="D173" i="1"/>
  <c r="D170" i="1"/>
  <c r="M154" i="1"/>
  <c r="M155" i="1"/>
  <c r="H154" i="1"/>
  <c r="H169" i="1"/>
  <c r="G169" i="1"/>
  <c r="F169" i="1"/>
  <c r="C154" i="1"/>
  <c r="L173" i="1"/>
  <c r="L170" i="1"/>
  <c r="L171" i="1"/>
  <c r="L172" i="1"/>
  <c r="K173" i="1"/>
  <c r="N160" i="1"/>
  <c r="B166" i="1"/>
  <c r="B169" i="1" s="1"/>
  <c r="K170" i="1"/>
  <c r="H153" i="1"/>
  <c r="I154" i="1"/>
  <c r="I155" i="1"/>
  <c r="J173" i="1"/>
  <c r="J172" i="1"/>
  <c r="J171" i="1"/>
  <c r="J170" i="1"/>
  <c r="I172" i="1"/>
  <c r="I170" i="1"/>
  <c r="I173" i="1"/>
  <c r="I171" i="1"/>
  <c r="J169" i="1"/>
  <c r="K171" i="1"/>
  <c r="E169" i="1"/>
  <c r="G154" i="1"/>
  <c r="K172" i="1"/>
  <c r="D169" i="1"/>
  <c r="K169" i="1"/>
  <c r="G173" i="1"/>
  <c r="E37" i="3"/>
  <c r="B37" i="6"/>
  <c r="B37" i="4"/>
  <c r="B37" i="3"/>
  <c r="N46" i="3"/>
  <c r="M157" i="1" l="1"/>
  <c r="M175" i="1"/>
  <c r="N13" i="5"/>
  <c r="D148" i="1"/>
  <c r="D153" i="1" s="1"/>
  <c r="F151" i="1"/>
  <c r="F153" i="1"/>
  <c r="F152" i="1"/>
  <c r="F154" i="1"/>
  <c r="N144" i="1"/>
  <c r="B151" i="1"/>
  <c r="B152" i="1"/>
  <c r="F155" i="1"/>
  <c r="N66" i="1"/>
  <c r="N28" i="5"/>
  <c r="M82" i="7"/>
  <c r="L82" i="7"/>
  <c r="L175" i="1"/>
  <c r="L157" i="1"/>
  <c r="K82" i="7"/>
  <c r="K175" i="1"/>
  <c r="K157" i="1"/>
  <c r="J82" i="7"/>
  <c r="J175" i="1"/>
  <c r="J157" i="1"/>
  <c r="I82" i="7"/>
  <c r="I175" i="1"/>
  <c r="I157" i="1"/>
  <c r="H82" i="7"/>
  <c r="H175" i="1"/>
  <c r="H157" i="1"/>
  <c r="G175" i="1"/>
  <c r="G157" i="1"/>
  <c r="F82" i="7"/>
  <c r="F175" i="1"/>
  <c r="E82" i="7"/>
  <c r="E175" i="1"/>
  <c r="E157" i="1"/>
  <c r="D82" i="7"/>
  <c r="D175" i="1"/>
  <c r="N37" i="6"/>
  <c r="N18" i="6"/>
  <c r="C82" i="7"/>
  <c r="N37" i="4"/>
  <c r="N18" i="4"/>
  <c r="N37" i="3"/>
  <c r="N18" i="3"/>
  <c r="C175" i="1"/>
  <c r="C157" i="1"/>
  <c r="B203" i="1"/>
  <c r="N78" i="7"/>
  <c r="N77" i="7"/>
  <c r="N76" i="7"/>
  <c r="N79" i="7"/>
  <c r="N80" i="7"/>
  <c r="B82" i="7"/>
  <c r="N194" i="1"/>
  <c r="N203" i="1" s="1"/>
  <c r="N197" i="1"/>
  <c r="B155" i="1"/>
  <c r="B154" i="1"/>
  <c r="B172" i="1"/>
  <c r="B170" i="1"/>
  <c r="B171" i="1"/>
  <c r="B173" i="1"/>
  <c r="M44" i="2"/>
  <c r="M43" i="2"/>
  <c r="M41" i="2"/>
  <c r="M40" i="2"/>
  <c r="L44" i="2"/>
  <c r="L43" i="2"/>
  <c r="L42" i="2"/>
  <c r="L41" i="2"/>
  <c r="L40" i="2"/>
  <c r="K44" i="2"/>
  <c r="K43" i="2"/>
  <c r="K42" i="2"/>
  <c r="K41" i="2"/>
  <c r="K40" i="2"/>
  <c r="J44" i="2"/>
  <c r="J43" i="2"/>
  <c r="J42" i="2"/>
  <c r="J41" i="2"/>
  <c r="J40" i="2"/>
  <c r="I44" i="2"/>
  <c r="I43" i="2"/>
  <c r="I42" i="2"/>
  <c r="I41" i="2"/>
  <c r="I40" i="2"/>
  <c r="H44" i="2"/>
  <c r="H43" i="2"/>
  <c r="H42" i="2"/>
  <c r="H41" i="2"/>
  <c r="H40" i="2"/>
  <c r="G44" i="2"/>
  <c r="G43" i="2"/>
  <c r="G42" i="2"/>
  <c r="G41" i="2"/>
  <c r="G40" i="2"/>
  <c r="F44" i="2"/>
  <c r="F43" i="2"/>
  <c r="F42" i="2"/>
  <c r="F41" i="2"/>
  <c r="F40" i="2"/>
  <c r="E44" i="2"/>
  <c r="E43" i="2"/>
  <c r="E42" i="2"/>
  <c r="E41" i="2"/>
  <c r="E40" i="2"/>
  <c r="D44" i="2"/>
  <c r="D43" i="2"/>
  <c r="D42" i="2"/>
  <c r="D41" i="2"/>
  <c r="D40" i="2"/>
  <c r="C44" i="2"/>
  <c r="C43" i="2"/>
  <c r="C42" i="2"/>
  <c r="C41" i="2"/>
  <c r="C40" i="2"/>
  <c r="B44" i="2"/>
  <c r="B43" i="2"/>
  <c r="B42" i="2"/>
  <c r="B41" i="2"/>
  <c r="B40" i="2"/>
  <c r="N26" i="2"/>
  <c r="N25" i="2"/>
  <c r="N24" i="2"/>
  <c r="N23" i="2"/>
  <c r="N22" i="2"/>
  <c r="L35" i="2"/>
  <c r="K31" i="2"/>
  <c r="H33" i="2"/>
  <c r="G35" i="2"/>
  <c r="E33" i="2"/>
  <c r="D33" i="2"/>
  <c r="C35" i="2"/>
  <c r="B35" i="2"/>
  <c r="N7" i="2"/>
  <c r="N6" i="2"/>
  <c r="N5" i="2"/>
  <c r="N4" i="2"/>
  <c r="N3" i="2"/>
  <c r="L9" i="2"/>
  <c r="K9" i="2"/>
  <c r="J9" i="2"/>
  <c r="I9" i="2"/>
  <c r="H9" i="2"/>
  <c r="H46" i="2" s="1"/>
  <c r="G9" i="2"/>
  <c r="F9" i="2"/>
  <c r="E9" i="2"/>
  <c r="E12" i="2" s="1"/>
  <c r="D9" i="2"/>
  <c r="B9" i="2"/>
  <c r="D152" i="1" l="1"/>
  <c r="D155" i="1"/>
  <c r="D154" i="1"/>
  <c r="N148" i="1"/>
  <c r="N152" i="1" s="1"/>
  <c r="D151" i="1"/>
  <c r="F157" i="1"/>
  <c r="L12" i="2"/>
  <c r="L16" i="2"/>
  <c r="L15" i="2"/>
  <c r="L14" i="2"/>
  <c r="L13" i="2"/>
  <c r="K13" i="2"/>
  <c r="K14" i="2"/>
  <c r="K12" i="2"/>
  <c r="K16" i="2"/>
  <c r="K15" i="2"/>
  <c r="J12" i="2"/>
  <c r="J16" i="2"/>
  <c r="J13" i="2"/>
  <c r="J14" i="2"/>
  <c r="J15" i="2"/>
  <c r="I15" i="2"/>
  <c r="I12" i="2"/>
  <c r="I16" i="2"/>
  <c r="I13" i="2"/>
  <c r="I14" i="2"/>
  <c r="H12" i="2"/>
  <c r="H14" i="2"/>
  <c r="H16" i="2"/>
  <c r="H13" i="2"/>
  <c r="H15" i="2"/>
  <c r="G13" i="2"/>
  <c r="G14" i="2"/>
  <c r="G12" i="2"/>
  <c r="G16" i="2"/>
  <c r="G15" i="2"/>
  <c r="F12" i="2"/>
  <c r="F15" i="2"/>
  <c r="F13" i="2"/>
  <c r="F14" i="2"/>
  <c r="F16" i="2"/>
  <c r="E13" i="2"/>
  <c r="E14" i="2"/>
  <c r="E15" i="2"/>
  <c r="E16" i="2"/>
  <c r="D12" i="2"/>
  <c r="D14" i="2"/>
  <c r="D16" i="2"/>
  <c r="D15" i="2"/>
  <c r="D13" i="2"/>
  <c r="B12" i="2"/>
  <c r="B14" i="2"/>
  <c r="B15" i="2"/>
  <c r="B16" i="2"/>
  <c r="B13" i="2"/>
  <c r="M34" i="2"/>
  <c r="M32" i="2"/>
  <c r="M31" i="2"/>
  <c r="M35" i="2"/>
  <c r="L33" i="2"/>
  <c r="L32" i="2"/>
  <c r="I33" i="2"/>
  <c r="I34" i="2"/>
  <c r="H35" i="2"/>
  <c r="H31" i="2"/>
  <c r="H34" i="2"/>
  <c r="G46" i="2"/>
  <c r="E35" i="2"/>
  <c r="E46" i="2"/>
  <c r="E34" i="2"/>
  <c r="E31" i="2"/>
  <c r="D46" i="2"/>
  <c r="D34" i="2"/>
  <c r="D35" i="2"/>
  <c r="N82" i="7"/>
  <c r="C46" i="2"/>
  <c r="N43" i="2"/>
  <c r="F33" i="2"/>
  <c r="N44" i="2"/>
  <c r="C33" i="2"/>
  <c r="D32" i="2"/>
  <c r="E32" i="2"/>
  <c r="F46" i="2"/>
  <c r="F34" i="2"/>
  <c r="G33" i="2"/>
  <c r="H32" i="2"/>
  <c r="I31" i="2"/>
  <c r="I35" i="2"/>
  <c r="J46" i="2"/>
  <c r="J34" i="2"/>
  <c r="K35" i="2"/>
  <c r="L46" i="2"/>
  <c r="L34" i="2"/>
  <c r="M33" i="2"/>
  <c r="C32" i="2"/>
  <c r="G32" i="2"/>
  <c r="I46" i="2"/>
  <c r="J33" i="2"/>
  <c r="K34" i="2"/>
  <c r="C34" i="2"/>
  <c r="F31" i="2"/>
  <c r="F35" i="2"/>
  <c r="G34" i="2"/>
  <c r="I32" i="2"/>
  <c r="J31" i="2"/>
  <c r="J35" i="2"/>
  <c r="K32" i="2"/>
  <c r="L31" i="2"/>
  <c r="N42" i="2"/>
  <c r="C31" i="2"/>
  <c r="F32" i="2"/>
  <c r="G31" i="2"/>
  <c r="J32" i="2"/>
  <c r="K33" i="2"/>
  <c r="N166" i="1"/>
  <c r="N171" i="1" s="1"/>
  <c r="N41" i="2"/>
  <c r="B175" i="1"/>
  <c r="N40" i="2"/>
  <c r="N9" i="2"/>
  <c r="N12" i="2" s="1"/>
  <c r="B157" i="1"/>
  <c r="N28" i="2"/>
  <c r="N35" i="2" s="1"/>
  <c r="K46" i="2"/>
  <c r="B32" i="2"/>
  <c r="B33" i="2"/>
  <c r="B46" i="2"/>
  <c r="B34" i="2"/>
  <c r="B31" i="2"/>
  <c r="D157" i="1" l="1"/>
  <c r="N154" i="1"/>
  <c r="N151" i="1"/>
  <c r="N153" i="1"/>
  <c r="N155" i="1"/>
  <c r="J37" i="2"/>
  <c r="M37" i="2"/>
  <c r="L37" i="2"/>
  <c r="L18" i="2"/>
  <c r="K37" i="2"/>
  <c r="K18" i="2"/>
  <c r="J18" i="2"/>
  <c r="I18" i="2"/>
  <c r="I37" i="2"/>
  <c r="H18" i="2"/>
  <c r="H37" i="2"/>
  <c r="G37" i="2"/>
  <c r="G18" i="2"/>
  <c r="F18" i="2"/>
  <c r="F37" i="2"/>
  <c r="E18" i="2"/>
  <c r="E37" i="2"/>
  <c r="D37" i="2"/>
  <c r="D18" i="2"/>
  <c r="C37" i="2"/>
  <c r="C18" i="2"/>
  <c r="N31" i="2"/>
  <c r="N13" i="2"/>
  <c r="N33" i="2"/>
  <c r="N14" i="2"/>
  <c r="N16" i="2"/>
  <c r="N32" i="2"/>
  <c r="N34" i="2"/>
  <c r="N15" i="2"/>
  <c r="N170" i="1"/>
  <c r="N173" i="1"/>
  <c r="N172" i="1"/>
  <c r="N169" i="1"/>
  <c r="N46" i="2"/>
  <c r="B37" i="2"/>
  <c r="B18" i="2"/>
  <c r="N157" i="1" l="1"/>
  <c r="N37" i="2"/>
  <c r="N18" i="2"/>
  <c r="N175" i="1"/>
  <c r="N102" i="1" l="1"/>
</calcChain>
</file>

<file path=xl/sharedStrings.xml><?xml version="1.0" encoding="utf-8"?>
<sst xmlns="http://schemas.openxmlformats.org/spreadsheetml/2006/main" count="1344" uniqueCount="57">
  <si>
    <t>TOTAL</t>
  </si>
  <si>
    <t>Starkey</t>
  </si>
  <si>
    <t>ITE Sales</t>
  </si>
  <si>
    <t>BTE Sales</t>
  </si>
  <si>
    <t>Sales</t>
  </si>
  <si>
    <t>Total Sales</t>
  </si>
  <si>
    <t>% Sales</t>
  </si>
  <si>
    <t xml:space="preserve">Total # </t>
  </si>
  <si>
    <t>GN Resound</t>
  </si>
  <si>
    <t>Oticon</t>
  </si>
  <si>
    <t>Avg Cost</t>
  </si>
  <si>
    <t>Total #</t>
  </si>
  <si>
    <t>GROUP 3 RECEIVER-IN-THE-CANAL HEARING AIDS</t>
  </si>
  <si>
    <t>GROUP 1 IN-THE-EAR HEAIRNG AIDS</t>
  </si>
  <si>
    <t>GROUP 2 BEHIND-THE-EAR HEARING AIDS</t>
  </si>
  <si>
    <t>RIC Sales</t>
  </si>
  <si>
    <t>Total</t>
  </si>
  <si>
    <t>Total %</t>
  </si>
  <si>
    <t>CROS Sales</t>
  </si>
  <si>
    <t>GROUP 1 - CUSTOM IN-THE-EAR HEARING AIDS</t>
  </si>
  <si>
    <t>WIRELESS TRANSMITTERS</t>
  </si>
  <si>
    <t>WIRELESS ADAPTORS</t>
  </si>
  <si>
    <t>WIRELESS RECEIVERS</t>
  </si>
  <si>
    <t>% of Sales</t>
  </si>
  <si>
    <t>TOTALS SALES AND NUMBER OF DEVICES</t>
  </si>
  <si>
    <t>GROUP 6 REMOTE CONTROLS</t>
  </si>
  <si>
    <t># Sold</t>
  </si>
  <si>
    <t>% of #</t>
  </si>
  <si>
    <t>GROUP 7 CROS/BICROS TRANSMITTERS</t>
  </si>
  <si>
    <t>GROUP 4 WIRELESS DEVICES</t>
  </si>
  <si>
    <t>TOTAL OF GROUPS 1, 2, &amp; 3</t>
  </si>
  <si>
    <t>AVG</t>
  </si>
  <si>
    <t xml:space="preserve">OVERVIEW OF HEARING AID AND WIRELESS SYSTEM SALES (all items except earmolds) </t>
  </si>
  <si>
    <t>Average</t>
  </si>
  <si>
    <t>Sivantos</t>
  </si>
  <si>
    <t>JAN 18</t>
  </si>
  <si>
    <t>FEB 18</t>
  </si>
  <si>
    <t>MAR 18</t>
  </si>
  <si>
    <t>Total Option Year Three</t>
  </si>
  <si>
    <t>Sonova/Phonak</t>
  </si>
  <si>
    <t>GROUP 9 HYBRID RECHARGEABLE</t>
  </si>
  <si>
    <t>GROUP 8 FULLY ENCASED RECHARGEABLE</t>
  </si>
  <si>
    <t>Fully Encased Rechargeable Sales</t>
  </si>
  <si>
    <t>Hybrid Rechargeable Sales</t>
  </si>
  <si>
    <t>NOV 18</t>
  </si>
  <si>
    <t>DEC 18</t>
  </si>
  <si>
    <t>APR 19</t>
  </si>
  <si>
    <t>MAY 19</t>
  </si>
  <si>
    <t>JUN 19</t>
  </si>
  <si>
    <t>JUL 19</t>
  </si>
  <si>
    <t>AUG 19</t>
  </si>
  <si>
    <t>SEP 19</t>
  </si>
  <si>
    <t>OCT 19</t>
  </si>
  <si>
    <t>JAN 19</t>
  </si>
  <si>
    <t>FEB 19</t>
  </si>
  <si>
    <t>MAR 19</t>
  </si>
  <si>
    <t>Total Option Year Four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</si>
</sst>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</numFmts>
  <fonts count="17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b/>
      <sz val="7"/>
      <color theme="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4" tint="-0.499984740745262"/>
      <name val="Arial"/>
      <family val="2"/>
    </font>
    <font>
      <sz val="8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4A40C"/>
        <bgColor indexed="64"/>
      </patternFill>
    </fill>
    <fill>
      <patternFill patternType="solid">
        <fgColor rgb="FF2AA80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83">
    <xf numFmtId="0" fontId="0" fillId="0" borderId="0" xfId="0"/>
    <xf numFmtId="0" fontId="2" fillId="0" borderId="0" xfId="0" applyFont="1"/>
    <xf numFmtId="49" fontId="1" fillId="0" borderId="0" xfId="0" applyNumberFormat="1" applyFont="1"/>
    <xf numFmtId="0" fontId="2" fillId="0" borderId="0" xfId="0" applyFont="1" applyAlignment="1">
      <alignment wrapText="1"/>
    </xf>
    <xf numFmtId="49" fontId="1" fillId="0" borderId="1" xfId="0" applyNumberFormat="1" applyFont="1" applyBorder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1" xfId="0" applyFont="1" applyBorder="1" applyAlignment="1">
      <alignment wrapText="1"/>
    </xf>
    <xf numFmtId="3" fontId="2" fillId="0" borderId="1" xfId="0" applyNumberFormat="1" applyFont="1" applyBorder="1"/>
    <xf numFmtId="0" fontId="2" fillId="0" borderId="0" xfId="0" applyFont="1" applyFill="1"/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3" fillId="0" borderId="0" xfId="0" applyFont="1"/>
    <xf numFmtId="0" fontId="2" fillId="2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0" fontId="1" fillId="9" borderId="1" xfId="0" applyFont="1" applyFill="1" applyBorder="1" applyAlignment="1">
      <alignment wrapText="1"/>
    </xf>
    <xf numFmtId="49" fontId="1" fillId="9" borderId="1" xfId="0" applyNumberFormat="1" applyFont="1" applyFill="1" applyBorder="1" applyAlignment="1">
      <alignment wrapText="1"/>
    </xf>
    <xf numFmtId="1" fontId="2" fillId="0" borderId="1" xfId="0" applyNumberFormat="1" applyFont="1" applyBorder="1"/>
    <xf numFmtId="165" fontId="2" fillId="0" borderId="1" xfId="0" applyNumberFormat="1" applyFont="1" applyBorder="1"/>
    <xf numFmtId="10" fontId="1" fillId="0" borderId="5" xfId="0" applyNumberFormat="1" applyFont="1" applyBorder="1" applyAlignment="1">
      <alignment wrapText="1"/>
    </xf>
    <xf numFmtId="0" fontId="6" fillId="0" borderId="0" xfId="0" applyFont="1"/>
    <xf numFmtId="0" fontId="5" fillId="0" borderId="1" xfId="0" applyFont="1" applyBorder="1"/>
    <xf numFmtId="16" fontId="5" fillId="0" borderId="1" xfId="0" applyNumberFormat="1" applyFont="1" applyBorder="1" applyAlignment="1">
      <alignment horizontal="center" wrapText="1"/>
    </xf>
    <xf numFmtId="0" fontId="8" fillId="0" borderId="1" xfId="0" applyFont="1" applyBorder="1"/>
    <xf numFmtId="164" fontId="6" fillId="0" borderId="1" xfId="2" applyNumberFormat="1" applyFont="1" applyBorder="1"/>
    <xf numFmtId="164" fontId="8" fillId="0" borderId="1" xfId="0" applyNumberFormat="1" applyFont="1" applyBorder="1"/>
    <xf numFmtId="166" fontId="6" fillId="0" borderId="1" xfId="1" applyNumberFormat="1" applyFont="1" applyBorder="1"/>
    <xf numFmtId="166" fontId="8" fillId="0" borderId="1" xfId="0" applyNumberFormat="1" applyFont="1" applyBorder="1"/>
    <xf numFmtId="42" fontId="6" fillId="0" borderId="1" xfId="2" applyNumberFormat="1" applyFont="1" applyBorder="1"/>
    <xf numFmtId="42" fontId="8" fillId="0" borderId="1" xfId="0" applyNumberFormat="1" applyFont="1" applyBorder="1"/>
    <xf numFmtId="166" fontId="6" fillId="0" borderId="1" xfId="1" applyNumberFormat="1" applyFont="1" applyBorder="1" applyAlignment="1">
      <alignment horizontal="right"/>
    </xf>
    <xf numFmtId="38" fontId="8" fillId="0" borderId="1" xfId="0" applyNumberFormat="1" applyFont="1" applyBorder="1" applyAlignment="1">
      <alignment horizontal="right"/>
    </xf>
    <xf numFmtId="166" fontId="6" fillId="0" borderId="1" xfId="1" applyNumberFormat="1" applyFont="1" applyBorder="1" applyAlignment="1">
      <alignment horizontal="center"/>
    </xf>
    <xf numFmtId="41" fontId="6" fillId="0" borderId="1" xfId="1" applyNumberFormat="1" applyFont="1" applyBorder="1"/>
    <xf numFmtId="41" fontId="6" fillId="0" borderId="1" xfId="0" applyNumberFormat="1" applyFont="1" applyBorder="1"/>
    <xf numFmtId="165" fontId="6" fillId="0" borderId="1" xfId="2" applyNumberFormat="1" applyFont="1" applyBorder="1"/>
    <xf numFmtId="165" fontId="8" fillId="0" borderId="1" xfId="0" applyNumberFormat="1" applyFont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0" fontId="9" fillId="0" borderId="1" xfId="0" applyNumberFormat="1" applyFont="1" applyFill="1" applyBorder="1"/>
    <xf numFmtId="165" fontId="9" fillId="0" borderId="1" xfId="0" applyNumberFormat="1" applyFont="1" applyFill="1" applyBorder="1"/>
    <xf numFmtId="0" fontId="9" fillId="2" borderId="1" xfId="0" applyFont="1" applyFill="1" applyBorder="1" applyAlignment="1">
      <alignment horizontal="center" wrapText="1"/>
    </xf>
    <xf numFmtId="0" fontId="9" fillId="0" borderId="0" xfId="0" applyFont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0" fontId="2" fillId="0" borderId="1" xfId="0" applyNumberFormat="1" applyFont="1" applyBorder="1"/>
    <xf numFmtId="10" fontId="2" fillId="0" borderId="1" xfId="0" applyNumberFormat="1" applyFont="1" applyFill="1" applyBorder="1"/>
    <xf numFmtId="10" fontId="2" fillId="0" borderId="5" xfId="0" applyNumberFormat="1" applyFont="1" applyFill="1" applyBorder="1"/>
    <xf numFmtId="165" fontId="2" fillId="0" borderId="1" xfId="0" applyNumberFormat="1" applyFont="1" applyFill="1" applyBorder="1"/>
    <xf numFmtId="165" fontId="1" fillId="0" borderId="1" xfId="0" applyNumberFormat="1" applyFont="1" applyBorder="1"/>
    <xf numFmtId="10" fontId="6" fillId="0" borderId="1" xfId="1" applyNumberFormat="1" applyFont="1" applyBorder="1"/>
    <xf numFmtId="4" fontId="2" fillId="0" borderId="1" xfId="0" applyNumberFormat="1" applyFont="1" applyBorder="1"/>
    <xf numFmtId="0" fontId="2" fillId="0" borderId="1" xfId="0" applyNumberFormat="1" applyFont="1" applyFill="1" applyBorder="1"/>
    <xf numFmtId="10" fontId="2" fillId="0" borderId="1" xfId="0" applyNumberFormat="1" applyFont="1" applyFill="1" applyBorder="1" applyAlignment="1">
      <alignment wrapText="1"/>
    </xf>
    <xf numFmtId="165" fontId="1" fillId="0" borderId="6" xfId="0" applyNumberFormat="1" applyFont="1" applyBorder="1"/>
    <xf numFmtId="4" fontId="2" fillId="0" borderId="1" xfId="0" applyNumberFormat="1" applyFont="1" applyFill="1" applyBorder="1"/>
    <xf numFmtId="10" fontId="6" fillId="0" borderId="1" xfId="0" applyNumberFormat="1" applyFont="1" applyBorder="1"/>
    <xf numFmtId="0" fontId="6" fillId="0" borderId="1" xfId="0" applyFont="1" applyBorder="1" applyAlignment="1">
      <alignment wrapText="1"/>
    </xf>
    <xf numFmtId="0" fontId="11" fillId="0" borderId="0" xfId="0" applyFont="1"/>
    <xf numFmtId="49" fontId="10" fillId="0" borderId="1" xfId="0" applyNumberFormat="1" applyFont="1" applyBorder="1"/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9" borderId="1" xfId="0" applyFont="1" applyFill="1" applyBorder="1" applyAlignment="1">
      <alignment wrapText="1"/>
    </xf>
    <xf numFmtId="10" fontId="11" fillId="0" borderId="1" xfId="0" applyNumberFormat="1" applyFont="1" applyBorder="1"/>
    <xf numFmtId="0" fontId="11" fillId="0" borderId="1" xfId="0" applyFont="1" applyFill="1" applyBorder="1" applyAlignment="1">
      <alignment wrapText="1"/>
    </xf>
    <xf numFmtId="10" fontId="11" fillId="0" borderId="1" xfId="0" applyNumberFormat="1" applyFont="1" applyFill="1" applyBorder="1"/>
    <xf numFmtId="1" fontId="11" fillId="0" borderId="1" xfId="0" applyNumberFormat="1" applyFont="1" applyBorder="1"/>
    <xf numFmtId="4" fontId="11" fillId="0" borderId="1" xfId="0" applyNumberFormat="1" applyFont="1" applyBorder="1"/>
    <xf numFmtId="165" fontId="11" fillId="0" borderId="1" xfId="0" applyNumberFormat="1" applyFont="1" applyBorder="1"/>
    <xf numFmtId="0" fontId="12" fillId="0" borderId="0" xfId="0" applyFont="1"/>
    <xf numFmtId="0" fontId="14" fillId="0" borderId="0" xfId="0" applyFont="1"/>
    <xf numFmtId="49" fontId="13" fillId="9" borderId="1" xfId="0" applyNumberFormat="1" applyFont="1" applyFill="1" applyBorder="1" applyAlignment="1">
      <alignment wrapText="1"/>
    </xf>
    <xf numFmtId="49" fontId="13" fillId="0" borderId="1" xfId="0" applyNumberFormat="1" applyFont="1" applyBorder="1"/>
    <xf numFmtId="49" fontId="13" fillId="0" borderId="0" xfId="0" applyNumberFormat="1" applyFont="1"/>
    <xf numFmtId="0" fontId="14" fillId="0" borderId="1" xfId="0" applyFont="1" applyBorder="1" applyAlignment="1">
      <alignment wrapText="1"/>
    </xf>
    <xf numFmtId="164" fontId="14" fillId="0" borderId="1" xfId="0" applyNumberFormat="1" applyFont="1" applyBorder="1"/>
    <xf numFmtId="0" fontId="13" fillId="0" borderId="1" xfId="0" applyFont="1" applyBorder="1" applyAlignment="1">
      <alignment wrapText="1"/>
    </xf>
    <xf numFmtId="164" fontId="14" fillId="0" borderId="0" xfId="0" applyNumberFormat="1" applyFont="1"/>
    <xf numFmtId="0" fontId="13" fillId="9" borderId="1" xfId="0" applyFont="1" applyFill="1" applyBorder="1" applyAlignment="1">
      <alignment wrapText="1"/>
    </xf>
    <xf numFmtId="3" fontId="14" fillId="0" borderId="1" xfId="0" applyNumberFormat="1" applyFont="1" applyBorder="1"/>
    <xf numFmtId="0" fontId="13" fillId="9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wrapText="1"/>
    </xf>
    <xf numFmtId="164" fontId="14" fillId="0" borderId="1" xfId="0" applyNumberFormat="1" applyFont="1" applyBorder="1" applyAlignment="1">
      <alignment horizontal="right"/>
    </xf>
    <xf numFmtId="164" fontId="14" fillId="0" borderId="1" xfId="0" applyNumberFormat="1" applyFont="1" applyFill="1" applyBorder="1" applyAlignment="1">
      <alignment horizontal="right" wrapText="1"/>
    </xf>
    <xf numFmtId="164" fontId="14" fillId="0" borderId="1" xfId="0" applyNumberFormat="1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3" fontId="14" fillId="0" borderId="1" xfId="0" applyNumberFormat="1" applyFont="1" applyBorder="1" applyAlignment="1">
      <alignment horizontal="right"/>
    </xf>
    <xf numFmtId="3" fontId="14" fillId="0" borderId="1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left" wrapText="1"/>
    </xf>
    <xf numFmtId="0" fontId="15" fillId="11" borderId="0" xfId="0" applyFont="1" applyFill="1"/>
    <xf numFmtId="0" fontId="14" fillId="11" borderId="0" xfId="0" applyFont="1" applyFill="1"/>
    <xf numFmtId="165" fontId="14" fillId="0" borderId="1" xfId="0" applyNumberFormat="1" applyFont="1" applyBorder="1"/>
    <xf numFmtId="49" fontId="14" fillId="0" borderId="1" xfId="0" applyNumberFormat="1" applyFont="1" applyBorder="1" applyAlignment="1">
      <alignment wrapText="1"/>
    </xf>
    <xf numFmtId="1" fontId="14" fillId="0" borderId="1" xfId="0" applyNumberFormat="1" applyFont="1" applyBorder="1"/>
    <xf numFmtId="49" fontId="14" fillId="5" borderId="1" xfId="0" applyNumberFormat="1" applyFont="1" applyFill="1" applyBorder="1" applyAlignment="1">
      <alignment wrapText="1"/>
    </xf>
    <xf numFmtId="0" fontId="14" fillId="5" borderId="1" xfId="0" applyFont="1" applyFill="1" applyBorder="1" applyAlignment="1">
      <alignment wrapText="1"/>
    </xf>
    <xf numFmtId="164" fontId="14" fillId="0" borderId="1" xfId="0" applyNumberFormat="1" applyFont="1" applyFill="1" applyBorder="1"/>
    <xf numFmtId="0" fontId="13" fillId="3" borderId="1" xfId="0" applyFont="1" applyFill="1" applyBorder="1" applyAlignment="1">
      <alignment wrapText="1"/>
    </xf>
    <xf numFmtId="10" fontId="14" fillId="0" borderId="1" xfId="0" applyNumberFormat="1" applyFont="1" applyFill="1" applyBorder="1"/>
    <xf numFmtId="0" fontId="14" fillId="0" borderId="5" xfId="0" applyFont="1" applyBorder="1" applyAlignment="1">
      <alignment wrapText="1"/>
    </xf>
    <xf numFmtId="10" fontId="14" fillId="0" borderId="5" xfId="0" applyNumberFormat="1" applyFont="1" applyFill="1" applyBorder="1"/>
    <xf numFmtId="10" fontId="16" fillId="0" borderId="5" xfId="0" applyNumberFormat="1" applyFont="1" applyFill="1" applyBorder="1"/>
    <xf numFmtId="0" fontId="13" fillId="0" borderId="7" xfId="0" applyFont="1" applyBorder="1" applyAlignment="1">
      <alignment wrapText="1"/>
    </xf>
    <xf numFmtId="10" fontId="14" fillId="0" borderId="7" xfId="0" applyNumberFormat="1" applyFont="1" applyFill="1" applyBorder="1"/>
    <xf numFmtId="3" fontId="14" fillId="0" borderId="1" xfId="0" applyNumberFormat="1" applyFont="1" applyFill="1" applyBorder="1"/>
    <xf numFmtId="0" fontId="13" fillId="0" borderId="6" xfId="0" applyFont="1" applyBorder="1" applyAlignment="1">
      <alignment wrapText="1"/>
    </xf>
    <xf numFmtId="10" fontId="14" fillId="0" borderId="6" xfId="0" applyNumberFormat="1" applyFont="1" applyFill="1" applyBorder="1"/>
    <xf numFmtId="0" fontId="13" fillId="11" borderId="6" xfId="0" applyFont="1" applyFill="1" applyBorder="1" applyAlignment="1">
      <alignment wrapText="1"/>
    </xf>
    <xf numFmtId="10" fontId="14" fillId="11" borderId="6" xfId="0" applyNumberFormat="1" applyFont="1" applyFill="1" applyBorder="1"/>
    <xf numFmtId="164" fontId="14" fillId="0" borderId="6" xfId="0" applyNumberFormat="1" applyFont="1" applyFill="1" applyBorder="1"/>
    <xf numFmtId="3" fontId="14" fillId="0" borderId="6" xfId="0" applyNumberFormat="1" applyFont="1" applyFill="1" applyBorder="1"/>
    <xf numFmtId="165" fontId="14" fillId="0" borderId="1" xfId="0" applyNumberFormat="1" applyFont="1" applyFill="1" applyBorder="1"/>
    <xf numFmtId="165" fontId="13" fillId="0" borderId="1" xfId="0" applyNumberFormat="1" applyFont="1" applyFill="1" applyBorder="1"/>
    <xf numFmtId="0" fontId="13" fillId="0" borderId="0" xfId="0" applyFont="1"/>
    <xf numFmtId="0" fontId="14" fillId="0" borderId="0" xfId="0" applyFont="1" applyAlignment="1">
      <alignment wrapText="1"/>
    </xf>
    <xf numFmtId="0" fontId="14" fillId="5" borderId="0" xfId="0" applyFont="1" applyFill="1"/>
    <xf numFmtId="0" fontId="2" fillId="0" borderId="1" xfId="0" applyNumberFormat="1" applyFont="1" applyBorder="1"/>
    <xf numFmtId="10" fontId="14" fillId="5" borderId="1" xfId="0" applyNumberFormat="1" applyFont="1" applyFill="1" applyBorder="1"/>
    <xf numFmtId="10" fontId="14" fillId="5" borderId="5" xfId="0" applyNumberFormat="1" applyFont="1" applyFill="1" applyBorder="1"/>
    <xf numFmtId="0" fontId="1" fillId="9" borderId="6" xfId="0" applyFont="1" applyFill="1" applyBorder="1" applyAlignment="1">
      <alignment wrapText="1"/>
    </xf>
    <xf numFmtId="10" fontId="2" fillId="5" borderId="1" xfId="0" applyNumberFormat="1" applyFont="1" applyFill="1" applyBorder="1"/>
    <xf numFmtId="10" fontId="2" fillId="5" borderId="5" xfId="0" applyNumberFormat="1" applyFont="1" applyFill="1" applyBorder="1"/>
    <xf numFmtId="10" fontId="2" fillId="5" borderId="7" xfId="0" applyNumberFormat="1" applyFont="1" applyFill="1" applyBorder="1"/>
    <xf numFmtId="10" fontId="2" fillId="0" borderId="6" xfId="0" applyNumberFormat="1" applyFont="1" applyFill="1" applyBorder="1"/>
    <xf numFmtId="165" fontId="1" fillId="0" borderId="1" xfId="0" applyNumberFormat="1" applyFont="1" applyFill="1" applyBorder="1"/>
    <xf numFmtId="164" fontId="6" fillId="0" borderId="1" xfId="1" applyNumberFormat="1" applyFont="1" applyBorder="1"/>
    <xf numFmtId="3" fontId="1" fillId="0" borderId="1" xfId="0" applyNumberFormat="1" applyFont="1" applyBorder="1"/>
    <xf numFmtId="164" fontId="11" fillId="0" borderId="1" xfId="0" applyNumberFormat="1" applyFont="1" applyBorder="1"/>
    <xf numFmtId="44" fontId="14" fillId="0" borderId="1" xfId="2" applyFont="1" applyBorder="1"/>
    <xf numFmtId="44" fontId="2" fillId="0" borderId="1" xfId="2" applyFont="1" applyBorder="1"/>
    <xf numFmtId="44" fontId="11" fillId="0" borderId="1" xfId="2" applyFont="1" applyBorder="1"/>
    <xf numFmtId="3" fontId="2" fillId="0" borderId="1" xfId="0" applyNumberFormat="1" applyFont="1" applyFill="1" applyBorder="1"/>
    <xf numFmtId="164" fontId="2" fillId="0" borderId="1" xfId="0" applyNumberFormat="1" applyFont="1" applyFill="1" applyBorder="1"/>
    <xf numFmtId="44" fontId="2" fillId="0" borderId="1" xfId="2" quotePrefix="1" applyFont="1" applyBorder="1"/>
    <xf numFmtId="165" fontId="2" fillId="0" borderId="1" xfId="2" applyNumberFormat="1" applyFont="1" applyBorder="1"/>
    <xf numFmtId="0" fontId="11" fillId="0" borderId="1" xfId="2" applyNumberFormat="1" applyFont="1" applyBorder="1"/>
    <xf numFmtId="0" fontId="13" fillId="6" borderId="2" xfId="0" applyFont="1" applyFill="1" applyBorder="1" applyAlignment="1">
      <alignment wrapText="1"/>
    </xf>
    <xf numFmtId="0" fontId="13" fillId="6" borderId="3" xfId="0" applyFont="1" applyFill="1" applyBorder="1" applyAlignment="1">
      <alignment wrapText="1"/>
    </xf>
    <xf numFmtId="0" fontId="13" fillId="6" borderId="4" xfId="0" applyFont="1" applyFill="1" applyBorder="1" applyAlignment="1">
      <alignment wrapText="1"/>
    </xf>
    <xf numFmtId="0" fontId="13" fillId="4" borderId="2" xfId="0" applyFont="1" applyFill="1" applyBorder="1" applyAlignment="1"/>
    <xf numFmtId="0" fontId="13" fillId="4" borderId="3" xfId="0" applyFont="1" applyFill="1" applyBorder="1" applyAlignment="1"/>
    <xf numFmtId="0" fontId="13" fillId="4" borderId="4" xfId="0" applyFont="1" applyFill="1" applyBorder="1" applyAlignment="1"/>
    <xf numFmtId="0" fontId="14" fillId="6" borderId="2" xfId="0" applyFont="1" applyFill="1" applyBorder="1" applyAlignment="1">
      <alignment wrapText="1"/>
    </xf>
    <xf numFmtId="0" fontId="14" fillId="6" borderId="3" xfId="0" applyFont="1" applyFill="1" applyBorder="1" applyAlignment="1">
      <alignment wrapText="1"/>
    </xf>
    <xf numFmtId="0" fontId="14" fillId="6" borderId="4" xfId="0" applyFont="1" applyFill="1" applyBorder="1" applyAlignment="1">
      <alignment wrapText="1"/>
    </xf>
    <xf numFmtId="0" fontId="13" fillId="6" borderId="1" xfId="0" applyFont="1" applyFill="1" applyBorder="1" applyAlignment="1">
      <alignment wrapText="1"/>
    </xf>
    <xf numFmtId="0" fontId="14" fillId="6" borderId="1" xfId="0" applyFont="1" applyFill="1" applyBorder="1" applyAlignment="1">
      <alignment wrapText="1"/>
    </xf>
    <xf numFmtId="0" fontId="13" fillId="11" borderId="1" xfId="0" applyFont="1" applyFill="1" applyBorder="1" applyAlignment="1">
      <alignment wrapText="1"/>
    </xf>
    <xf numFmtId="0" fontId="14" fillId="6" borderId="8" xfId="0" applyFont="1" applyFill="1" applyBorder="1" applyAlignment="1">
      <alignment wrapText="1"/>
    </xf>
    <xf numFmtId="0" fontId="14" fillId="6" borderId="9" xfId="0" applyFont="1" applyFill="1" applyBorder="1" applyAlignment="1">
      <alignment wrapText="1"/>
    </xf>
    <xf numFmtId="0" fontId="14" fillId="6" borderId="10" xfId="0" applyFont="1" applyFill="1" applyBorder="1" applyAlignment="1">
      <alignment wrapText="1"/>
    </xf>
    <xf numFmtId="0" fontId="13" fillId="13" borderId="2" xfId="0" applyFont="1" applyFill="1" applyBorder="1" applyAlignment="1">
      <alignment wrapText="1"/>
    </xf>
    <xf numFmtId="0" fontId="13" fillId="13" borderId="3" xfId="0" applyFont="1" applyFill="1" applyBorder="1" applyAlignment="1">
      <alignment wrapText="1"/>
    </xf>
    <xf numFmtId="0" fontId="13" fillId="13" borderId="4" xfId="0" applyFont="1" applyFill="1" applyBorder="1" applyAlignment="1">
      <alignment wrapText="1"/>
    </xf>
    <xf numFmtId="0" fontId="13" fillId="4" borderId="1" xfId="0" applyFont="1" applyFill="1" applyBorder="1" applyAlignment="1"/>
    <xf numFmtId="0" fontId="13" fillId="12" borderId="2" xfId="0" applyFont="1" applyFill="1" applyBorder="1" applyAlignment="1">
      <alignment wrapText="1"/>
    </xf>
    <xf numFmtId="0" fontId="13" fillId="12" borderId="3" xfId="0" applyFont="1" applyFill="1" applyBorder="1" applyAlignment="1">
      <alignment wrapText="1"/>
    </xf>
    <xf numFmtId="0" fontId="13" fillId="12" borderId="4" xfId="0" applyFont="1" applyFill="1" applyBorder="1" applyAlignment="1">
      <alignment wrapText="1"/>
    </xf>
    <xf numFmtId="0" fontId="1" fillId="4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12" borderId="1" xfId="0" applyFont="1" applyFill="1" applyBorder="1" applyAlignment="1"/>
    <xf numFmtId="0" fontId="8" fillId="7" borderId="1" xfId="0" applyFont="1" applyFill="1" applyBorder="1" applyAlignment="1"/>
    <xf numFmtId="0" fontId="5" fillId="13" borderId="1" xfId="0" applyFont="1" applyFill="1" applyBorder="1" applyAlignment="1"/>
    <xf numFmtId="0" fontId="8" fillId="10" borderId="1" xfId="0" applyFont="1" applyFill="1" applyBorder="1" applyAlignment="1"/>
    <xf numFmtId="0" fontId="5" fillId="12" borderId="1" xfId="0" applyFont="1" applyFill="1" applyBorder="1" applyAlignment="1"/>
    <xf numFmtId="0" fontId="7" fillId="13" borderId="1" xfId="0" applyFont="1" applyFill="1" applyBorder="1" applyAlignment="1"/>
    <xf numFmtId="0" fontId="2" fillId="7" borderId="1" xfId="0" applyFont="1" applyFill="1" applyBorder="1" applyAlignment="1">
      <alignment wrapText="1"/>
    </xf>
    <xf numFmtId="0" fontId="1" fillId="8" borderId="1" xfId="0" applyFont="1" applyFill="1" applyBorder="1" applyAlignment="1">
      <alignment wrapText="1"/>
    </xf>
    <xf numFmtId="0" fontId="10" fillId="4" borderId="1" xfId="0" applyFont="1" applyFill="1" applyBorder="1" applyAlignment="1"/>
    <xf numFmtId="0" fontId="11" fillId="7" borderId="1" xfId="0" applyFont="1" applyFill="1" applyBorder="1" applyAlignment="1">
      <alignment wrapText="1"/>
    </xf>
    <xf numFmtId="0" fontId="10" fillId="7" borderId="1" xfId="0" applyFont="1" applyFill="1" applyBorder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54A40C"/>
      <color rgb="FF2AA8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ephanie%20Lawrence/Hearing%20Aids%20and%20Wireless%20Systems%202014/Reports/FY19%20Cost%20Avoidance/Oticon%20FY%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ephanie%20Lawrence/Hearing%20Aids%20and%20Wireless%20Systems%202014/Reports/FY19%20Cost%20Avoidance/Sonova-Phonak%20FY%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ephanie%20Lawrence/Hearing%20Aids%20and%20Wireless%20Systems%202014/Reports/FY19%20Cost%20Avoidance/Sivantos%20FY%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tephanie%20Lawrence/Hearing%20Aids%20and%20Wireless%20Systems%202014/Reports/FY19%20Cost%20Avoidance/Starkey%20FY%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tephanie%20Lawrence/Hearing%20Aids%20and%20Wireless%20Systems%202014/Reports/FY19%20Cost%20Avoidance/GN%20Resound%20FY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Oct 18"/>
      <sheetName val="Nov 18"/>
      <sheetName val="Dec 18"/>
      <sheetName val="Jan 19"/>
      <sheetName val="Feb 19"/>
      <sheetName val="Mar 19"/>
      <sheetName val="Apr 19"/>
      <sheetName val="May 19"/>
      <sheetName val="Jun 19"/>
      <sheetName val="Jul 19"/>
      <sheetName val="Aug 19"/>
      <sheetName val="Sept 19"/>
      <sheetName val="Oct 19"/>
      <sheetName val="Sep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J9">
            <v>282880</v>
          </cell>
        </row>
        <row r="16">
          <cell r="J16">
            <v>136448</v>
          </cell>
        </row>
        <row r="22">
          <cell r="J22">
            <v>1277952</v>
          </cell>
        </row>
        <row r="27">
          <cell r="J27">
            <v>80423.200000000012</v>
          </cell>
        </row>
        <row r="30">
          <cell r="J30">
            <v>2812395.04</v>
          </cell>
        </row>
        <row r="35">
          <cell r="J35">
            <v>32385.599999999999</v>
          </cell>
        </row>
      </sheetData>
      <sheetData sheetId="14">
        <row r="9">
          <cell r="H9">
            <v>960</v>
          </cell>
        </row>
        <row r="16">
          <cell r="H16">
            <v>496</v>
          </cell>
        </row>
        <row r="22">
          <cell r="H22">
            <v>3857</v>
          </cell>
        </row>
        <row r="27">
          <cell r="H27">
            <v>845</v>
          </cell>
        </row>
        <row r="31">
          <cell r="H31">
            <v>7207</v>
          </cell>
        </row>
      </sheetData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ct 18"/>
      <sheetName val="Nov 18"/>
      <sheetName val="Dec 18"/>
      <sheetName val="Jan 19"/>
      <sheetName val="Feb 19"/>
      <sheetName val="Mar 19"/>
      <sheetName val="Apr 19"/>
      <sheetName val="May 19"/>
      <sheetName val="Jun 19"/>
      <sheetName val="Jul 19"/>
      <sheetName val="Aug 19"/>
      <sheetName val="Sept 19"/>
      <sheetName val="Oct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J14">
            <v>1353724.3199999998</v>
          </cell>
        </row>
        <row r="26">
          <cell r="J26">
            <v>675308.4</v>
          </cell>
        </row>
        <row r="49">
          <cell r="J49">
            <v>96928</v>
          </cell>
        </row>
        <row r="57">
          <cell r="J57">
            <v>131664</v>
          </cell>
        </row>
        <row r="66">
          <cell r="J66">
            <v>7581639</v>
          </cell>
        </row>
        <row r="72">
          <cell r="J72">
            <v>10832.640000000001</v>
          </cell>
        </row>
      </sheetData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ct 18"/>
      <sheetName val="Nov 18"/>
      <sheetName val="Dec 18"/>
      <sheetName val="Jan 19"/>
      <sheetName val="Feb 19"/>
      <sheetName val="Mar 19"/>
      <sheetName val="Apr 19"/>
      <sheetName val="May 19"/>
      <sheetName val="Jun 19"/>
      <sheetName val="Jul 19"/>
      <sheetName val="Aug 19"/>
      <sheetName val="Sept 19"/>
      <sheetName val="Oct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J14">
            <v>145438.26999999999</v>
          </cell>
        </row>
        <row r="19">
          <cell r="J19">
            <v>14670.4</v>
          </cell>
        </row>
        <row r="29">
          <cell r="J29">
            <v>30366.959999999999</v>
          </cell>
        </row>
        <row r="34">
          <cell r="J34">
            <v>13820.24</v>
          </cell>
        </row>
        <row r="41">
          <cell r="J41">
            <v>1522900.22</v>
          </cell>
        </row>
      </sheetData>
      <sheetData sheetId="13">
        <row r="14">
          <cell r="H14">
            <v>463</v>
          </cell>
        </row>
        <row r="24">
          <cell r="H24">
            <v>1445</v>
          </cell>
        </row>
        <row r="41">
          <cell r="H41">
            <v>3489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ct 18"/>
      <sheetName val="Nov 18"/>
      <sheetName val="Dec 18"/>
      <sheetName val="Jan 19"/>
      <sheetName val="Feb 19"/>
      <sheetName val="Mar 19"/>
      <sheetName val="Apr 19"/>
      <sheetName val="May 19"/>
      <sheetName val="Jun 19"/>
      <sheetName val="Jul 19"/>
      <sheetName val="Aug 19"/>
      <sheetName val="Sept 19"/>
      <sheetName val="Oct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J9">
            <v>1576541.2000000002</v>
          </cell>
        </row>
        <row r="17">
          <cell r="J17">
            <v>132468.96</v>
          </cell>
        </row>
        <row r="25">
          <cell r="J25">
            <v>529051.12</v>
          </cell>
        </row>
        <row r="32">
          <cell r="J32">
            <v>152544.07999999999</v>
          </cell>
        </row>
        <row r="42">
          <cell r="J42">
            <v>19344</v>
          </cell>
        </row>
        <row r="52">
          <cell r="J52">
            <v>1285104</v>
          </cell>
        </row>
      </sheetData>
      <sheetData sheetId="13">
        <row r="9">
          <cell r="H9">
            <v>4445</v>
          </cell>
        </row>
        <row r="25">
          <cell r="H25">
            <v>1319</v>
          </cell>
        </row>
        <row r="31">
          <cell r="H31">
            <v>1340</v>
          </cell>
        </row>
        <row r="53">
          <cell r="H53">
            <v>3315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ct 18"/>
      <sheetName val="Nov 18"/>
      <sheetName val="Dec 18"/>
      <sheetName val="Jan 19"/>
      <sheetName val="Feb 19"/>
      <sheetName val="Mar 19"/>
      <sheetName val="Apr 19"/>
      <sheetName val="May 19"/>
      <sheetName val="Jun 19"/>
      <sheetName val="Jul 19"/>
      <sheetName val="Aug 19"/>
      <sheetName val="Sept 19"/>
      <sheetName val="Oct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J19">
            <v>238524</v>
          </cell>
        </row>
        <row r="26">
          <cell r="J26">
            <v>617713.19999999995</v>
          </cell>
        </row>
        <row r="29">
          <cell r="J29">
            <v>113490</v>
          </cell>
        </row>
        <row r="32">
          <cell r="J32">
            <v>3630369.6</v>
          </cell>
        </row>
      </sheetData>
      <sheetData sheetId="13">
        <row r="11">
          <cell r="H11">
            <v>1615</v>
          </cell>
        </row>
        <row r="19">
          <cell r="H19">
            <v>666</v>
          </cell>
        </row>
        <row r="26">
          <cell r="H26">
            <v>1767</v>
          </cell>
        </row>
        <row r="29">
          <cell r="H29">
            <v>1035</v>
          </cell>
        </row>
        <row r="32">
          <cell r="H32">
            <v>8897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4"/>
  <sheetViews>
    <sheetView tabSelected="1" view="pageLayout" zoomScale="110" zoomScaleNormal="100" zoomScalePageLayoutView="110" workbookViewId="0">
      <selection activeCell="L12" sqref="L12:M12"/>
    </sheetView>
  </sheetViews>
  <sheetFormatPr defaultColWidth="9.140625" defaultRowHeight="11.25" x14ac:dyDescent="0.2"/>
  <cols>
    <col min="1" max="1" width="11.85546875" style="125" customWidth="1"/>
    <col min="2" max="8" width="8.7109375" style="81" bestFit="1" customWidth="1"/>
    <col min="9" max="9" width="8.7109375" style="126" bestFit="1" customWidth="1"/>
    <col min="10" max="11" width="8.7109375" style="81" bestFit="1" customWidth="1"/>
    <col min="12" max="12" width="11" style="81" bestFit="1" customWidth="1"/>
    <col min="13" max="13" width="8.7109375" style="81" bestFit="1" customWidth="1"/>
    <col min="14" max="15" width="9.5703125" style="81" bestFit="1" customWidth="1"/>
    <col min="16" max="16384" width="9.140625" style="81"/>
  </cols>
  <sheetData>
    <row r="1" spans="1:15" x14ac:dyDescent="0.2">
      <c r="A1" s="165" t="s">
        <v>13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5" s="84" customFormat="1" x14ac:dyDescent="0.2">
      <c r="A2" s="82" t="s">
        <v>4</v>
      </c>
      <c r="B2" s="4" t="s">
        <v>44</v>
      </c>
      <c r="C2" s="4" t="s">
        <v>45</v>
      </c>
      <c r="D2" s="4" t="s">
        <v>53</v>
      </c>
      <c r="E2" s="4" t="s">
        <v>54</v>
      </c>
      <c r="F2" s="4" t="s">
        <v>55</v>
      </c>
      <c r="G2" s="4" t="s">
        <v>46</v>
      </c>
      <c r="H2" s="4" t="s">
        <v>47</v>
      </c>
      <c r="I2" s="4" t="s">
        <v>48</v>
      </c>
      <c r="J2" s="4" t="s">
        <v>49</v>
      </c>
      <c r="K2" s="4" t="s">
        <v>50</v>
      </c>
      <c r="L2" s="4" t="s">
        <v>51</v>
      </c>
      <c r="M2" s="4" t="s">
        <v>52</v>
      </c>
      <c r="N2" s="83" t="s">
        <v>0</v>
      </c>
    </row>
    <row r="3" spans="1:15" x14ac:dyDescent="0.2">
      <c r="A3" s="85" t="s">
        <v>8</v>
      </c>
      <c r="B3" s="86">
        <f>'Group 1 ITE'!B3</f>
        <v>427783.2</v>
      </c>
      <c r="C3" s="86">
        <f>'Group 1 ITE'!C3</f>
        <v>415698.4</v>
      </c>
      <c r="D3" s="86">
        <f>'Group 1 ITE'!D3</f>
        <v>451266.4</v>
      </c>
      <c r="E3" s="86">
        <f>'Group 1 ITE'!E3</f>
        <v>415355.2</v>
      </c>
      <c r="F3" s="86">
        <f>'Group 1 ITE'!F3</f>
        <v>462020</v>
      </c>
      <c r="G3" s="86">
        <f>'Group 1 ITE'!G3</f>
        <v>474354.4</v>
      </c>
      <c r="H3" s="86">
        <f>'Group 1 ITE'!H3</f>
        <v>598696.80000000005</v>
      </c>
      <c r="I3" s="86">
        <f>'Group 1 ITE'!I3</f>
        <v>511066.4</v>
      </c>
      <c r="J3" s="86">
        <f>'Group 1 ITE'!J3</f>
        <v>516235.2</v>
      </c>
      <c r="K3" s="86">
        <f>'Group 1 ITE'!K3</f>
        <v>458962.4</v>
      </c>
      <c r="L3" s="139">
        <v>446097.6</v>
      </c>
      <c r="M3" s="86">
        <f>'Group 1 ITE'!M3</f>
        <v>475061.6</v>
      </c>
      <c r="N3" s="86">
        <f>SUM(B3:M3)</f>
        <v>5652597.5999999996</v>
      </c>
    </row>
    <row r="4" spans="1:15" x14ac:dyDescent="0.2">
      <c r="A4" s="85" t="s">
        <v>9</v>
      </c>
      <c r="B4" s="86">
        <f>'Group 1 ITE'!B4</f>
        <v>622668.80000000005</v>
      </c>
      <c r="C4" s="86">
        <f>'Group 1 ITE'!C4</f>
        <v>433305.59999999998</v>
      </c>
      <c r="D4" s="86">
        <f>'Group 1 ITE'!D4</f>
        <v>485222.40000000002</v>
      </c>
      <c r="E4" s="86">
        <f>'Group 1 ITE'!E4</f>
        <v>443955.20000000001</v>
      </c>
      <c r="F4" s="86">
        <f>'Group 1 ITE'!F4</f>
        <v>460928</v>
      </c>
      <c r="G4" s="86">
        <f>'Group 1 ITE'!G4</f>
        <v>427980.79999999999</v>
      </c>
      <c r="H4" s="86">
        <f>'Group 1 ITE'!H4</f>
        <v>422323.20000000001</v>
      </c>
      <c r="I4" s="86">
        <f>'Group 1 ITE'!I4</f>
        <v>346444.79999999999</v>
      </c>
      <c r="J4" s="86">
        <f>'Group 1 ITE'!J4</f>
        <v>367078.40000000002</v>
      </c>
      <c r="K4" s="86">
        <f>'Group 1 ITE'!K4</f>
        <v>326144</v>
      </c>
      <c r="L4" s="139">
        <f>'[1]Sept 19'!$J$9</f>
        <v>282880</v>
      </c>
      <c r="M4" s="86">
        <f>'Group 1 ITE'!M4</f>
        <v>321484.79999999999</v>
      </c>
      <c r="N4" s="86">
        <f>SUM(B4:M4)</f>
        <v>4940415.9999999991</v>
      </c>
    </row>
    <row r="5" spans="1:15" x14ac:dyDescent="0.2">
      <c r="A5" s="85" t="s">
        <v>39</v>
      </c>
      <c r="B5" s="86">
        <f>'Group 1 ITE'!B5</f>
        <v>1453127.59</v>
      </c>
      <c r="C5" s="86">
        <f>'Group 1 ITE'!C5</f>
        <v>1295186.8799999999</v>
      </c>
      <c r="D5" s="86">
        <f>'Group 1 ITE'!D5</f>
        <v>1564311.84</v>
      </c>
      <c r="E5" s="86">
        <f>'Group 1 ITE'!E5</f>
        <v>1318012.8</v>
      </c>
      <c r="F5" s="86">
        <f>'Group 1 ITE'!F5</f>
        <v>1548480.96</v>
      </c>
      <c r="G5" s="86">
        <f>'Group 1 ITE'!G5</f>
        <v>1563575.52</v>
      </c>
      <c r="H5" s="86">
        <f>'Group 1 ITE'!H5</f>
        <v>1401216.96</v>
      </c>
      <c r="I5" s="86">
        <f>'Group 1 ITE'!I5</f>
        <v>1271624.6399999999</v>
      </c>
      <c r="J5" s="86">
        <f>'Group 1 ITE'!J5</f>
        <v>1484052.96</v>
      </c>
      <c r="K5" s="86">
        <f>'Group 1 ITE'!K5</f>
        <v>1455336.48</v>
      </c>
      <c r="L5" s="139">
        <f>'[2]Sept 19'!$J$14</f>
        <v>1353724.3199999998</v>
      </c>
      <c r="M5" s="86">
        <f>'Group 1 ITE'!M5</f>
        <v>1432142.4</v>
      </c>
      <c r="N5" s="86">
        <f>SUM(B5:M5)</f>
        <v>17140793.350000001</v>
      </c>
    </row>
    <row r="6" spans="1:15" x14ac:dyDescent="0.2">
      <c r="A6" s="85" t="s">
        <v>34</v>
      </c>
      <c r="B6" s="86">
        <f>'Group 1 ITE'!B6</f>
        <v>265052.43</v>
      </c>
      <c r="C6" s="86">
        <f>'Group 1 ITE'!C6</f>
        <v>183747.05</v>
      </c>
      <c r="D6" s="86">
        <f>'Group 1 ITE'!D6</f>
        <v>179175.15</v>
      </c>
      <c r="E6" s="86">
        <f>'Group 1 ITE'!E6</f>
        <v>152100.14000000001</v>
      </c>
      <c r="F6" s="86">
        <f>'Group 1 ITE'!F6</f>
        <v>195051.38</v>
      </c>
      <c r="G6" s="86">
        <f>'Group 1 ITE'!G6</f>
        <v>174437.51</v>
      </c>
      <c r="H6" s="86">
        <f>'Group 1 ITE'!H6</f>
        <v>184329.95</v>
      </c>
      <c r="I6" s="86">
        <f>'Group 1 ITE'!I6</f>
        <v>156084.39000000001</v>
      </c>
      <c r="J6" s="86">
        <f>'Group 1 ITE'!J6</f>
        <v>153763.16</v>
      </c>
      <c r="K6" s="86">
        <f>'Group 1 ITE'!K6</f>
        <v>170006.15</v>
      </c>
      <c r="L6" s="139">
        <f>'[3]Sept 19'!$J$14</f>
        <v>145438.26999999999</v>
      </c>
      <c r="M6" s="86">
        <f>'Group 1 ITE'!M6</f>
        <v>164394.16</v>
      </c>
      <c r="N6" s="86">
        <f>SUM(B6:M6)</f>
        <v>2123579.7399999998</v>
      </c>
    </row>
    <row r="7" spans="1:15" x14ac:dyDescent="0.2">
      <c r="A7" s="85" t="s">
        <v>1</v>
      </c>
      <c r="B7" s="86">
        <f>'Group 1 ITE'!B7</f>
        <v>1723734.08</v>
      </c>
      <c r="C7" s="86">
        <f>'Group 1 ITE'!C7</f>
        <v>1479562.24</v>
      </c>
      <c r="D7" s="86">
        <f>'Group 1 ITE'!D7</f>
        <v>1707213.04</v>
      </c>
      <c r="E7" s="86">
        <f>'Group 1 ITE'!E7</f>
        <v>1561125.28</v>
      </c>
      <c r="F7" s="86">
        <f>'Group 1 ITE'!F7</f>
        <v>1834295.84</v>
      </c>
      <c r="G7" s="86">
        <f>'Group 1 ITE'!G7</f>
        <v>1851941.52</v>
      </c>
      <c r="H7" s="86">
        <f>'Group 1 ITE'!H7</f>
        <v>1736977.84</v>
      </c>
      <c r="I7" s="86">
        <f>'Group 1 ITE'!I7</f>
        <v>1519869.52</v>
      </c>
      <c r="J7" s="86">
        <f>'Group 1 ITE'!J7</f>
        <v>1728747.28</v>
      </c>
      <c r="K7" s="86">
        <f>'Group 1 ITE'!K7</f>
        <v>1662137.36</v>
      </c>
      <c r="L7" s="139">
        <f>'[4]Sept 19'!$J$9</f>
        <v>1576541.2000000002</v>
      </c>
      <c r="M7" s="86">
        <f>'Group 1 ITE'!M7</f>
        <v>1636741.6</v>
      </c>
      <c r="N7" s="86">
        <f>SUM(B7:M7)</f>
        <v>20018886.800000001</v>
      </c>
    </row>
    <row r="8" spans="1:15" x14ac:dyDescent="0.2">
      <c r="A8" s="85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</row>
    <row r="9" spans="1:15" x14ac:dyDescent="0.2">
      <c r="A9" s="87" t="s">
        <v>5</v>
      </c>
      <c r="B9" s="86">
        <f t="shared" ref="B9:N9" si="0">SUM(B3:B8)</f>
        <v>4492366.0999999996</v>
      </c>
      <c r="C9" s="86">
        <f t="shared" si="0"/>
        <v>3807500.17</v>
      </c>
      <c r="D9" s="86">
        <f t="shared" si="0"/>
        <v>4387188.83</v>
      </c>
      <c r="E9" s="86">
        <f t="shared" si="0"/>
        <v>3890548.62</v>
      </c>
      <c r="F9" s="86">
        <f t="shared" si="0"/>
        <v>4500776.18</v>
      </c>
      <c r="G9" s="86">
        <f t="shared" si="0"/>
        <v>4492289.75</v>
      </c>
      <c r="H9" s="86">
        <f t="shared" si="0"/>
        <v>4343544.75</v>
      </c>
      <c r="I9" s="86">
        <f t="shared" si="0"/>
        <v>3805089.75</v>
      </c>
      <c r="J9" s="86">
        <f t="shared" si="0"/>
        <v>4249877</v>
      </c>
      <c r="K9" s="86">
        <f t="shared" si="0"/>
        <v>4072586.3899999997</v>
      </c>
      <c r="L9" s="86">
        <f t="shared" si="0"/>
        <v>3804681.39</v>
      </c>
      <c r="M9" s="86">
        <f t="shared" si="0"/>
        <v>4029824.56</v>
      </c>
      <c r="N9" s="86">
        <f t="shared" si="0"/>
        <v>49876273.489999995</v>
      </c>
      <c r="O9" s="88"/>
    </row>
    <row r="10" spans="1:15" ht="12.75" customHeight="1" x14ac:dyDescent="0.2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</row>
    <row r="11" spans="1:15" x14ac:dyDescent="0.2">
      <c r="A11" s="89" t="s">
        <v>26</v>
      </c>
      <c r="B11" s="4" t="s">
        <v>44</v>
      </c>
      <c r="C11" s="4" t="s">
        <v>45</v>
      </c>
      <c r="D11" s="4" t="s">
        <v>53</v>
      </c>
      <c r="E11" s="4" t="s">
        <v>54</v>
      </c>
      <c r="F11" s="4" t="s">
        <v>55</v>
      </c>
      <c r="G11" s="4" t="s">
        <v>46</v>
      </c>
      <c r="H11" s="4" t="s">
        <v>47</v>
      </c>
      <c r="I11" s="4" t="s">
        <v>48</v>
      </c>
      <c r="J11" s="4" t="s">
        <v>49</v>
      </c>
      <c r="K11" s="4" t="s">
        <v>50</v>
      </c>
      <c r="L11" s="4" t="s">
        <v>51</v>
      </c>
      <c r="M11" s="4" t="s">
        <v>52</v>
      </c>
      <c r="N11" s="83" t="s">
        <v>0</v>
      </c>
    </row>
    <row r="12" spans="1:15" x14ac:dyDescent="0.2">
      <c r="A12" s="85" t="s">
        <v>8</v>
      </c>
      <c r="B12" s="90">
        <f>'Group 1 ITE'!B22</f>
        <v>1453</v>
      </c>
      <c r="C12" s="90">
        <f>'Group 1 ITE'!C22</f>
        <v>1416</v>
      </c>
      <c r="D12" s="90">
        <f>'Group 1 ITE'!D22</f>
        <v>1532</v>
      </c>
      <c r="E12" s="90">
        <f>'Group 1 ITE'!E22</f>
        <v>1415</v>
      </c>
      <c r="F12" s="90">
        <f>'Group 1 ITE'!F22</f>
        <v>1573</v>
      </c>
      <c r="G12" s="90">
        <f>'Group 1 ITE'!G22</f>
        <v>1603</v>
      </c>
      <c r="H12" s="90">
        <f>'Group 1 ITE'!H22</f>
        <v>2033</v>
      </c>
      <c r="I12" s="90">
        <f>'Group 1 ITE'!I22</f>
        <v>1743</v>
      </c>
      <c r="J12" s="90">
        <f>'Group 1 ITE'!J22</f>
        <v>1745</v>
      </c>
      <c r="K12" s="90">
        <f>'Group 1 ITE'!K22</f>
        <v>1558</v>
      </c>
      <c r="L12" s="90">
        <f>'Group 1 ITE'!L22</f>
        <v>1517</v>
      </c>
      <c r="M12" s="90">
        <f>'Group 1 ITE'!M22</f>
        <v>1615</v>
      </c>
      <c r="N12" s="90">
        <f t="shared" ref="N12:N16" si="1">SUM(B12:M12)</f>
        <v>19203</v>
      </c>
    </row>
    <row r="13" spans="1:15" x14ac:dyDescent="0.2">
      <c r="A13" s="85" t="s">
        <v>9</v>
      </c>
      <c r="B13" s="90">
        <f>'Group 1 ITE'!B23</f>
        <v>1858</v>
      </c>
      <c r="C13" s="90">
        <f>'Group 1 ITE'!C23</f>
        <v>1292</v>
      </c>
      <c r="D13" s="90">
        <f>'Group 1 ITE'!D23</f>
        <v>1447</v>
      </c>
      <c r="E13" s="90">
        <f>'Group 1 ITE'!E23</f>
        <v>1326</v>
      </c>
      <c r="F13" s="90">
        <f>'Group 1 ITE'!F23</f>
        <v>1379</v>
      </c>
      <c r="G13" s="90">
        <f>'Group 1 ITE'!G23</f>
        <v>1276</v>
      </c>
      <c r="H13" s="90">
        <f>'Group 1 ITE'!H23</f>
        <v>1259</v>
      </c>
      <c r="I13" s="90">
        <f>'Group 1 ITE'!I23</f>
        <v>1039</v>
      </c>
      <c r="J13" s="90">
        <f>'Group 1 ITE'!J23</f>
        <v>1101</v>
      </c>
      <c r="K13" s="90">
        <f>'Group 1 ITE'!K23</f>
        <v>974</v>
      </c>
      <c r="L13" s="90">
        <v>846</v>
      </c>
      <c r="M13" s="90">
        <f>'Group 1 ITE'!M23</f>
        <v>960</v>
      </c>
      <c r="N13" s="90">
        <f t="shared" si="1"/>
        <v>14757</v>
      </c>
    </row>
    <row r="14" spans="1:15" x14ac:dyDescent="0.2">
      <c r="A14" s="85" t="s">
        <v>39</v>
      </c>
      <c r="B14" s="90">
        <f>'Group 1 ITE'!B24</f>
        <v>3945</v>
      </c>
      <c r="C14" s="90">
        <f>'Group 1 ITE'!C24</f>
        <v>3513</v>
      </c>
      <c r="D14" s="90">
        <f>'Group 1 ITE'!D24</f>
        <v>4232</v>
      </c>
      <c r="E14" s="90">
        <f>'Group 1 ITE'!E24</f>
        <v>3572</v>
      </c>
      <c r="F14" s="90">
        <f>'Group 1 ITE'!F24</f>
        <v>4201</v>
      </c>
      <c r="G14" s="90">
        <f>'Group 1 ITE'!G24</f>
        <v>4231</v>
      </c>
      <c r="H14" s="90">
        <f>'Group 1 ITE'!H24</f>
        <v>3799</v>
      </c>
      <c r="I14" s="90">
        <f>'Group 1 ITE'!I24</f>
        <v>3448</v>
      </c>
      <c r="J14" s="90">
        <f>'Group 1 ITE'!J24</f>
        <v>4026</v>
      </c>
      <c r="K14" s="90">
        <f>'Group 1 ITE'!K24</f>
        <v>3949</v>
      </c>
      <c r="L14" s="90">
        <f>'Group 1 ITE'!L24</f>
        <v>3671</v>
      </c>
      <c r="M14" s="90">
        <f>'Group 1 ITE'!M24</f>
        <v>3881</v>
      </c>
      <c r="N14" s="90">
        <f t="shared" si="1"/>
        <v>46468</v>
      </c>
    </row>
    <row r="15" spans="1:15" x14ac:dyDescent="0.2">
      <c r="A15" s="85" t="s">
        <v>34</v>
      </c>
      <c r="B15" s="90">
        <f>'Group 1 ITE'!B25</f>
        <v>754</v>
      </c>
      <c r="C15" s="90">
        <f>'Group 1 ITE'!C25</f>
        <v>519</v>
      </c>
      <c r="D15" s="90">
        <f>'Group 1 ITE'!D25</f>
        <v>507</v>
      </c>
      <c r="E15" s="90">
        <f>'Group 1 ITE'!E25</f>
        <v>424</v>
      </c>
      <c r="F15" s="90">
        <f>'Group 1 ITE'!F25</f>
        <v>555</v>
      </c>
      <c r="G15" s="90">
        <f>'Group 1 ITE'!G25</f>
        <v>502</v>
      </c>
      <c r="H15" s="90">
        <f>'Group 1 ITE'!H25</f>
        <v>523</v>
      </c>
      <c r="I15" s="90">
        <f>'Group 1 ITE'!I25</f>
        <v>447</v>
      </c>
      <c r="J15" s="90">
        <f>'Group 1 ITE'!J25</f>
        <v>437</v>
      </c>
      <c r="K15" s="90">
        <f>'Group 1 ITE'!K25</f>
        <v>481</v>
      </c>
      <c r="L15" s="90">
        <v>418</v>
      </c>
      <c r="M15" s="90">
        <f>'Group 1 ITE'!M25</f>
        <v>463</v>
      </c>
      <c r="N15" s="90">
        <f t="shared" si="1"/>
        <v>6030</v>
      </c>
    </row>
    <row r="16" spans="1:15" x14ac:dyDescent="0.2">
      <c r="A16" s="85" t="s">
        <v>1</v>
      </c>
      <c r="B16" s="90">
        <f>'Group 1 ITE'!B26</f>
        <v>4685</v>
      </c>
      <c r="C16" s="90">
        <f>'Group 1 ITE'!C26</f>
        <v>4022</v>
      </c>
      <c r="D16" s="90">
        <f>'Group 1 ITE'!D26</f>
        <v>4632</v>
      </c>
      <c r="E16" s="90">
        <f>'Group 1 ITE'!E26</f>
        <v>4238</v>
      </c>
      <c r="F16" s="90">
        <f>'Group 1 ITE'!F26</f>
        <v>4989</v>
      </c>
      <c r="G16" s="90">
        <f>'Group 1 ITE'!G26</f>
        <v>5031</v>
      </c>
      <c r="H16" s="90">
        <f>'Group 1 ITE'!H26</f>
        <v>4717</v>
      </c>
      <c r="I16" s="90">
        <f>'Group 1 ITE'!I26</f>
        <v>4133</v>
      </c>
      <c r="J16" s="90">
        <f>'Group 1 ITE'!J26</f>
        <v>4705</v>
      </c>
      <c r="K16" s="90">
        <f>'Group 1 ITE'!K26</f>
        <v>4516</v>
      </c>
      <c r="L16" s="90">
        <f>'Group 1 ITE'!L26</f>
        <v>4288</v>
      </c>
      <c r="M16" s="90">
        <f>'Group 1 ITE'!M26</f>
        <v>4445</v>
      </c>
      <c r="N16" s="90">
        <f t="shared" si="1"/>
        <v>54401</v>
      </c>
    </row>
    <row r="17" spans="1:15" x14ac:dyDescent="0.2">
      <c r="A17" s="85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</row>
    <row r="18" spans="1:15" x14ac:dyDescent="0.2">
      <c r="A18" s="87" t="s">
        <v>11</v>
      </c>
      <c r="B18" s="90">
        <f t="shared" ref="B18:N18" si="2">SUM(B12:B17)</f>
        <v>12695</v>
      </c>
      <c r="C18" s="90">
        <f t="shared" si="2"/>
        <v>10762</v>
      </c>
      <c r="D18" s="90">
        <f t="shared" si="2"/>
        <v>12350</v>
      </c>
      <c r="E18" s="90">
        <f t="shared" si="2"/>
        <v>10975</v>
      </c>
      <c r="F18" s="90">
        <f t="shared" si="2"/>
        <v>12697</v>
      </c>
      <c r="G18" s="90">
        <f t="shared" si="2"/>
        <v>12643</v>
      </c>
      <c r="H18" s="90">
        <f t="shared" si="2"/>
        <v>12331</v>
      </c>
      <c r="I18" s="90">
        <f t="shared" si="2"/>
        <v>10810</v>
      </c>
      <c r="J18" s="90">
        <f t="shared" si="2"/>
        <v>12014</v>
      </c>
      <c r="K18" s="90">
        <f t="shared" si="2"/>
        <v>11478</v>
      </c>
      <c r="L18" s="90">
        <f t="shared" si="2"/>
        <v>10740</v>
      </c>
      <c r="M18" s="90">
        <f t="shared" si="2"/>
        <v>11364</v>
      </c>
      <c r="N18" s="90">
        <f t="shared" si="2"/>
        <v>140859</v>
      </c>
    </row>
    <row r="19" spans="1:15" ht="13.5" customHeight="1" x14ac:dyDescent="0.2">
      <c r="A19" s="157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</row>
    <row r="20" spans="1:15" x14ac:dyDescent="0.2">
      <c r="A20" s="165" t="s">
        <v>14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</row>
    <row r="21" spans="1:15" s="84" customFormat="1" x14ac:dyDescent="0.2">
      <c r="A21" s="82" t="s">
        <v>4</v>
      </c>
      <c r="B21" s="4" t="s">
        <v>44</v>
      </c>
      <c r="C21" s="4" t="s">
        <v>45</v>
      </c>
      <c r="D21" s="4" t="s">
        <v>53</v>
      </c>
      <c r="E21" s="4" t="s">
        <v>54</v>
      </c>
      <c r="F21" s="4" t="s">
        <v>55</v>
      </c>
      <c r="G21" s="4" t="s">
        <v>46</v>
      </c>
      <c r="H21" s="4" t="s">
        <v>47</v>
      </c>
      <c r="I21" s="4" t="s">
        <v>48</v>
      </c>
      <c r="J21" s="4" t="s">
        <v>49</v>
      </c>
      <c r="K21" s="4" t="s">
        <v>50</v>
      </c>
      <c r="L21" s="4" t="s">
        <v>51</v>
      </c>
      <c r="M21" s="4" t="s">
        <v>52</v>
      </c>
      <c r="N21" s="83" t="s">
        <v>0</v>
      </c>
    </row>
    <row r="22" spans="1:15" x14ac:dyDescent="0.2">
      <c r="A22" s="85" t="s">
        <v>8</v>
      </c>
      <c r="B22" s="86">
        <f>'Group 2 BTE'!B3</f>
        <v>252595.20000000001</v>
      </c>
      <c r="C22" s="86">
        <f>'Group 2 BTE'!C3</f>
        <v>215186.4</v>
      </c>
      <c r="D22" s="86">
        <f>'Group 2 BTE'!D3</f>
        <v>272157.59999999998</v>
      </c>
      <c r="E22" s="86">
        <f>'Group 2 BTE'!E3</f>
        <v>244015.2</v>
      </c>
      <c r="F22" s="86">
        <f>'Group 2 BTE'!F3</f>
        <v>259459.20000000001</v>
      </c>
      <c r="G22" s="86">
        <f>'Group 2 BTE'!G3</f>
        <v>286915.20000000001</v>
      </c>
      <c r="H22" s="86">
        <f>'Group 2 BTE'!H3</f>
        <v>297211.2</v>
      </c>
      <c r="I22" s="86">
        <f>'Group 2 BTE'!I3</f>
        <v>257743.2</v>
      </c>
      <c r="J22" s="86">
        <f>'Group 2 BTE'!J3</f>
        <v>257056.8</v>
      </c>
      <c r="K22" s="86">
        <f>'Group 2 BTE'!K3</f>
        <v>242642.4</v>
      </c>
      <c r="L22" s="86">
        <f>'Group 2 BTE'!L3</f>
        <v>238524</v>
      </c>
      <c r="M22" s="86">
        <f>'Group 2 BTE'!M3</f>
        <v>228571.2</v>
      </c>
      <c r="N22" s="86">
        <f t="shared" ref="N22:N26" si="3">SUM(B22:M22)</f>
        <v>3052077.5999999996</v>
      </c>
    </row>
    <row r="23" spans="1:15" x14ac:dyDescent="0.2">
      <c r="A23" s="85" t="s">
        <v>9</v>
      </c>
      <c r="B23" s="86">
        <f>'Group 2 BTE'!B4</f>
        <v>160409.60000000001</v>
      </c>
      <c r="C23" s="86">
        <f>'Group 2 BTE'!C4</f>
        <v>143769.60000000001</v>
      </c>
      <c r="D23" s="86">
        <f>'Group 2 BTE'!D4</f>
        <v>172390.39999999999</v>
      </c>
      <c r="E23" s="86">
        <f>'Group 2 BTE'!E4</f>
        <v>153420.79999999999</v>
      </c>
      <c r="F23" s="86">
        <f>'Group 2 BTE'!F4</f>
        <v>172723.20000000001</v>
      </c>
      <c r="G23" s="86">
        <f>'Group 2 BTE'!G4</f>
        <v>171392</v>
      </c>
      <c r="H23" s="86">
        <f>'Group 2 BTE'!H4</f>
        <v>178713.60000000001</v>
      </c>
      <c r="I23" s="86">
        <f>'Group 2 BTE'!I4</f>
        <v>186035.20000000001</v>
      </c>
      <c r="J23" s="86">
        <f>'Group 2 BTE'!J4</f>
        <v>168729.60000000001</v>
      </c>
      <c r="K23" s="86">
        <f>'Group 2 BTE'!K4</f>
        <v>164070.39999999999</v>
      </c>
      <c r="L23" s="86">
        <f>'Group 2 BTE'!L4</f>
        <v>136448</v>
      </c>
      <c r="M23" s="86">
        <f>'Group 2 BTE'!M4</f>
        <v>165068.79999999999</v>
      </c>
      <c r="N23" s="86">
        <f t="shared" si="3"/>
        <v>1973171.2</v>
      </c>
    </row>
    <row r="24" spans="1:15" x14ac:dyDescent="0.2">
      <c r="A24" s="85" t="s">
        <v>39</v>
      </c>
      <c r="B24" s="86">
        <f>'Group 2 BTE'!B5</f>
        <v>892819.2</v>
      </c>
      <c r="C24" s="86">
        <f>'Group 2 BTE'!C5</f>
        <v>747052.8</v>
      </c>
      <c r="D24" s="86">
        <f>'Group 2 BTE'!D5</f>
        <v>890921.2</v>
      </c>
      <c r="E24" s="86">
        <f>'Group 2 BTE'!E5</f>
        <v>764514.4</v>
      </c>
      <c r="F24" s="86">
        <f>'Group 2 BTE'!F5</f>
        <v>872700.4</v>
      </c>
      <c r="G24" s="86">
        <f>'Group 2 BTE'!G5</f>
        <v>860173.6</v>
      </c>
      <c r="H24" s="86">
        <f>'Group 2 BTE'!H5</f>
        <v>769828.4</v>
      </c>
      <c r="I24" s="86">
        <f>'Group 2 BTE'!I5</f>
        <v>723897.2</v>
      </c>
      <c r="J24" s="86">
        <f>'Group 2 BTE'!J5</f>
        <v>712129.6</v>
      </c>
      <c r="K24" s="86">
        <f>'Group 2 BTE'!K5</f>
        <v>691631.2</v>
      </c>
      <c r="L24" s="86">
        <f>'Group 2 BTE'!L5</f>
        <v>675308.4</v>
      </c>
      <c r="M24" s="86">
        <f>'Group 2 BTE'!M5</f>
        <v>674549.2</v>
      </c>
      <c r="N24" s="86">
        <f t="shared" si="3"/>
        <v>9275525.5999999996</v>
      </c>
    </row>
    <row r="25" spans="1:15" x14ac:dyDescent="0.2">
      <c r="A25" s="85" t="s">
        <v>34</v>
      </c>
      <c r="B25" s="86">
        <f>'Group 2 BTE'!B6</f>
        <v>43644.44</v>
      </c>
      <c r="C25" s="86">
        <f>'Group 2 BTE'!C6</f>
        <v>29340.799999999999</v>
      </c>
      <c r="D25" s="86">
        <f>'Group 2 BTE'!D6</f>
        <v>34475.440000000002</v>
      </c>
      <c r="E25" s="86">
        <f>'Group 2 BTE'!E6</f>
        <v>39243.32</v>
      </c>
      <c r="F25" s="86">
        <f>'Group 2 BTE'!F6</f>
        <v>35942.400000000001</v>
      </c>
      <c r="G25" s="86">
        <f>'Group 2 BTE'!G6</f>
        <v>37409.519999999997</v>
      </c>
      <c r="H25" s="86">
        <f>'Group 2 BTE'!H6</f>
        <v>29340</v>
      </c>
      <c r="I25" s="86">
        <f>'Group 2 BTE'!I6</f>
        <v>16870.96</v>
      </c>
      <c r="J25" s="86">
        <f>'Group 2 BTE'!J6</f>
        <v>22372.36</v>
      </c>
      <c r="K25" s="86">
        <f>'Group 2 BTE'!K6</f>
        <v>15403.92</v>
      </c>
      <c r="L25" s="86">
        <f>'Group 2 BTE'!L6</f>
        <v>14670.4</v>
      </c>
      <c r="M25" s="86">
        <f>'Group 2 BTE'!M6</f>
        <v>14670.4</v>
      </c>
      <c r="N25" s="86">
        <f t="shared" si="3"/>
        <v>333383.96000000002</v>
      </c>
    </row>
    <row r="26" spans="1:15" x14ac:dyDescent="0.2">
      <c r="A26" s="85" t="s">
        <v>1</v>
      </c>
      <c r="B26" s="86">
        <f>'Group 2 BTE'!B7</f>
        <v>178491.04</v>
      </c>
      <c r="C26" s="86">
        <f>'Group 2 BTE'!C7</f>
        <v>148327.92000000001</v>
      </c>
      <c r="D26" s="86">
        <f>'Group 2 BTE'!D7</f>
        <v>160144.4</v>
      </c>
      <c r="E26" s="86">
        <f>'Group 2 BTE'!E7</f>
        <v>106975.44</v>
      </c>
      <c r="F26" s="86">
        <f>'Group 2 BTE'!F7</f>
        <v>183466.4</v>
      </c>
      <c r="G26" s="86">
        <f>'Group 2 BTE'!G7</f>
        <v>169784.16</v>
      </c>
      <c r="H26" s="86">
        <f>'Group 2 BTE'!H7</f>
        <v>185954.08</v>
      </c>
      <c r="I26" s="86">
        <f>'Group 2 BTE'!I7</f>
        <v>141175.84</v>
      </c>
      <c r="J26" s="86">
        <f>'Group 2 BTE'!J7</f>
        <v>133712.79999999999</v>
      </c>
      <c r="K26" s="86">
        <f>'Group 2 BTE'!K7</f>
        <v>142419.68</v>
      </c>
      <c r="L26" s="86">
        <f>'Group 2 BTE'!L7</f>
        <v>132468.96</v>
      </c>
      <c r="M26" s="86">
        <f>'Group 2 BTE'!M7</f>
        <v>139932</v>
      </c>
      <c r="N26" s="86">
        <f t="shared" si="3"/>
        <v>1822852.7200000002</v>
      </c>
    </row>
    <row r="27" spans="1:15" x14ac:dyDescent="0.2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</row>
    <row r="28" spans="1:15" x14ac:dyDescent="0.2">
      <c r="A28" s="87" t="s">
        <v>5</v>
      </c>
      <c r="B28" s="86">
        <f t="shared" ref="B28:N28" si="4">SUM(B22:B27)</f>
        <v>1527959.48</v>
      </c>
      <c r="C28" s="86">
        <f t="shared" si="4"/>
        <v>1283677.52</v>
      </c>
      <c r="D28" s="86">
        <f t="shared" si="4"/>
        <v>1530089.0399999998</v>
      </c>
      <c r="E28" s="86">
        <f t="shared" si="4"/>
        <v>1308169.1599999999</v>
      </c>
      <c r="F28" s="86">
        <f t="shared" si="4"/>
        <v>1524291.5999999999</v>
      </c>
      <c r="G28" s="86">
        <f t="shared" si="4"/>
        <v>1525674.48</v>
      </c>
      <c r="H28" s="86">
        <f t="shared" si="4"/>
        <v>1461047.2800000003</v>
      </c>
      <c r="I28" s="86">
        <f t="shared" si="4"/>
        <v>1325722.4000000001</v>
      </c>
      <c r="J28" s="86">
        <f t="shared" si="4"/>
        <v>1294001.1600000001</v>
      </c>
      <c r="K28" s="86">
        <f t="shared" si="4"/>
        <v>1256167.5999999999</v>
      </c>
      <c r="L28" s="86">
        <f t="shared" si="4"/>
        <v>1197419.7599999998</v>
      </c>
      <c r="M28" s="86">
        <f t="shared" si="4"/>
        <v>1222791.5999999999</v>
      </c>
      <c r="N28" s="86">
        <f t="shared" si="4"/>
        <v>16457011.08</v>
      </c>
      <c r="O28" s="88"/>
    </row>
    <row r="29" spans="1:15" ht="12" customHeight="1" x14ac:dyDescent="0.2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</row>
    <row r="30" spans="1:15" x14ac:dyDescent="0.2">
      <c r="A30" s="89" t="s">
        <v>26</v>
      </c>
      <c r="B30" s="4" t="s">
        <v>44</v>
      </c>
      <c r="C30" s="4" t="s">
        <v>45</v>
      </c>
      <c r="D30" s="4" t="s">
        <v>53</v>
      </c>
      <c r="E30" s="4" t="s">
        <v>54</v>
      </c>
      <c r="F30" s="4" t="s">
        <v>55</v>
      </c>
      <c r="G30" s="4" t="s">
        <v>46</v>
      </c>
      <c r="H30" s="4" t="s">
        <v>47</v>
      </c>
      <c r="I30" s="4" t="s">
        <v>48</v>
      </c>
      <c r="J30" s="4" t="s">
        <v>49</v>
      </c>
      <c r="K30" s="4" t="s">
        <v>50</v>
      </c>
      <c r="L30" s="4" t="s">
        <v>51</v>
      </c>
      <c r="M30" s="4" t="s">
        <v>52</v>
      </c>
      <c r="N30" s="83" t="s">
        <v>0</v>
      </c>
    </row>
    <row r="31" spans="1:15" x14ac:dyDescent="0.2">
      <c r="A31" s="85" t="s">
        <v>8</v>
      </c>
      <c r="B31" s="90">
        <f>'Group 2 BTE'!B22</f>
        <v>736</v>
      </c>
      <c r="C31" s="90">
        <f>'Group 2 BTE'!C22</f>
        <v>625</v>
      </c>
      <c r="D31" s="90">
        <f>'Group 2 BTE'!D22</f>
        <v>787</v>
      </c>
      <c r="E31" s="90">
        <f>'Group 2 BTE'!E22</f>
        <v>710</v>
      </c>
      <c r="F31" s="90">
        <f>'Group 2 BTE'!F22</f>
        <v>756</v>
      </c>
      <c r="G31" s="90">
        <f>'Group 2 BTE'!G22</f>
        <v>832</v>
      </c>
      <c r="H31" s="90">
        <f>'Group 2 BTE'!H22</f>
        <v>866</v>
      </c>
      <c r="I31" s="90">
        <f>'Group 2 BTE'!I22</f>
        <v>751</v>
      </c>
      <c r="J31" s="90">
        <f>'Group 2 BTE'!J22</f>
        <v>747</v>
      </c>
      <c r="K31" s="90">
        <f>'Group 2 BTE'!K22</f>
        <v>701</v>
      </c>
      <c r="L31" s="90">
        <f>'Group 2 BTE'!L22</f>
        <v>695</v>
      </c>
      <c r="M31" s="90">
        <f>'Group 2 BTE'!M22</f>
        <v>666</v>
      </c>
      <c r="N31" s="90">
        <f t="shared" ref="N31:N35" si="5">SUM(B31:M31)</f>
        <v>8872</v>
      </c>
    </row>
    <row r="32" spans="1:15" x14ac:dyDescent="0.2">
      <c r="A32" s="85" t="s">
        <v>9</v>
      </c>
      <c r="B32" s="90">
        <f>'Group 2 BTE'!B23</f>
        <v>476</v>
      </c>
      <c r="C32" s="90">
        <f>'Group 2 BTE'!C23</f>
        <v>432</v>
      </c>
      <c r="D32" s="90">
        <f>'Group 2 BTE'!D23</f>
        <v>514</v>
      </c>
      <c r="E32" s="90">
        <f>'Group 2 BTE'!E23</f>
        <v>456</v>
      </c>
      <c r="F32" s="90">
        <f>'Group 2 BTE'!F23</f>
        <v>517</v>
      </c>
      <c r="G32" s="90">
        <f>'Group 2 BTE'!G23</f>
        <v>510</v>
      </c>
      <c r="H32" s="90">
        <f>'Group 2 BTE'!H23</f>
        <v>537</v>
      </c>
      <c r="I32" s="90">
        <f>'Group 2 BTE'!I23</f>
        <v>559</v>
      </c>
      <c r="J32" s="90">
        <f>'Group 2 BTE'!J23</f>
        <v>507</v>
      </c>
      <c r="K32" s="90">
        <f>'Group 2 BTE'!K23</f>
        <v>491</v>
      </c>
      <c r="L32" s="90">
        <f>'Group 2 BTE'!L23</f>
        <v>410</v>
      </c>
      <c r="M32" s="90">
        <f>'Group 2 BTE'!M23</f>
        <v>496</v>
      </c>
      <c r="N32" s="90">
        <f t="shared" si="5"/>
        <v>5905</v>
      </c>
    </row>
    <row r="33" spans="1:15" x14ac:dyDescent="0.2">
      <c r="A33" s="85" t="s">
        <v>39</v>
      </c>
      <c r="B33" s="90">
        <f>'Group 2 BTE'!B24</f>
        <v>2345</v>
      </c>
      <c r="C33" s="90">
        <f>'Group 2 BTE'!C24</f>
        <v>1964</v>
      </c>
      <c r="D33" s="90">
        <f>'Group 2 BTE'!D24</f>
        <v>2341</v>
      </c>
      <c r="E33" s="90">
        <f>'Group 2 BTE'!E24</f>
        <v>2007</v>
      </c>
      <c r="F33" s="90">
        <f>'Group 2 BTE'!F24</f>
        <v>2291</v>
      </c>
      <c r="G33" s="90">
        <f>'Group 2 BTE'!G24</f>
        <v>2262</v>
      </c>
      <c r="H33" s="90">
        <f>'Group 2 BTE'!H24</f>
        <v>2018</v>
      </c>
      <c r="I33" s="90">
        <f>'Group 2 BTE'!I24</f>
        <v>1902</v>
      </c>
      <c r="J33" s="90">
        <f>'Group 2 BTE'!J24</f>
        <v>1872</v>
      </c>
      <c r="K33" s="90">
        <f>'Group 2 BTE'!K24</f>
        <v>1813</v>
      </c>
      <c r="L33" s="90">
        <f>'Group 2 BTE'!L24</f>
        <v>1776</v>
      </c>
      <c r="M33" s="90">
        <f>'Group 2 BTE'!M24</f>
        <v>1770</v>
      </c>
      <c r="N33" s="90">
        <f t="shared" si="5"/>
        <v>24361</v>
      </c>
    </row>
    <row r="34" spans="1:15" x14ac:dyDescent="0.2">
      <c r="A34" s="85" t="s">
        <v>34</v>
      </c>
      <c r="B34" s="90">
        <f>'Group 2 BTE'!B25</f>
        <v>119</v>
      </c>
      <c r="C34" s="90">
        <f>'Group 2 BTE'!C25</f>
        <v>80</v>
      </c>
      <c r="D34" s="90">
        <f>'Group 2 BTE'!D25</f>
        <v>94</v>
      </c>
      <c r="E34" s="90">
        <f>'Group 2 BTE'!E25</f>
        <v>105</v>
      </c>
      <c r="F34" s="90">
        <f>'Group 2 BTE'!F25</f>
        <v>98</v>
      </c>
      <c r="G34" s="90">
        <f>'Group 2 BTE'!G25</f>
        <v>102</v>
      </c>
      <c r="H34" s="90">
        <f>'Group 2 BTE'!H25</f>
        <v>80</v>
      </c>
      <c r="I34" s="90">
        <f>'Group 2 BTE'!I25</f>
        <v>45</v>
      </c>
      <c r="J34" s="90">
        <f>'Group 2 BTE'!J25</f>
        <v>61</v>
      </c>
      <c r="K34" s="90">
        <f>'Group 2 BTE'!K25</f>
        <v>42</v>
      </c>
      <c r="L34" s="90">
        <f>'Group 2 BTE'!L25</f>
        <v>40</v>
      </c>
      <c r="M34" s="90">
        <f>'Group 2 BTE'!M25</f>
        <v>40</v>
      </c>
      <c r="N34" s="90">
        <f t="shared" si="5"/>
        <v>906</v>
      </c>
    </row>
    <row r="35" spans="1:15" x14ac:dyDescent="0.2">
      <c r="A35" s="85" t="s">
        <v>1</v>
      </c>
      <c r="B35" s="90">
        <f>'Group 2 BTE'!B26</f>
        <v>571</v>
      </c>
      <c r="C35" s="90">
        <f>'Group 2 BTE'!C26</f>
        <v>475</v>
      </c>
      <c r="D35" s="90">
        <f>'Group 2 BTE'!D26</f>
        <v>510</v>
      </c>
      <c r="E35" s="90">
        <f>'Group 2 BTE'!E26</f>
        <v>343</v>
      </c>
      <c r="F35" s="90">
        <f>'Group 2 BTE'!F26</f>
        <v>588</v>
      </c>
      <c r="G35" s="90">
        <f>'Group 2 BTE'!G26</f>
        <v>546</v>
      </c>
      <c r="H35" s="90">
        <f>'Group 2 BTE'!H26</f>
        <v>596</v>
      </c>
      <c r="I35" s="90">
        <f>'Group 2 BTE'!I26</f>
        <v>454</v>
      </c>
      <c r="J35" s="90">
        <f>'Group 2 BTE'!J26</f>
        <v>428</v>
      </c>
      <c r="K35" s="90">
        <f>'Group 2 BTE'!K26</f>
        <v>454</v>
      </c>
      <c r="L35" s="90">
        <f>'Group 2 BTE'!L26</f>
        <v>426</v>
      </c>
      <c r="M35" s="90">
        <f>'Group 2 BTE'!M26</f>
        <v>448</v>
      </c>
      <c r="N35" s="90">
        <f t="shared" si="5"/>
        <v>5839</v>
      </c>
    </row>
    <row r="36" spans="1:15" x14ac:dyDescent="0.2">
      <c r="A36" s="85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</row>
    <row r="37" spans="1:15" x14ac:dyDescent="0.2">
      <c r="A37" s="87" t="s">
        <v>7</v>
      </c>
      <c r="B37" s="90">
        <f t="shared" ref="B37:L37" si="6">SUM(B31:B36)</f>
        <v>4247</v>
      </c>
      <c r="C37" s="90">
        <f t="shared" si="6"/>
        <v>3576</v>
      </c>
      <c r="D37" s="90">
        <f t="shared" si="6"/>
        <v>4246</v>
      </c>
      <c r="E37" s="90">
        <f t="shared" si="6"/>
        <v>3621</v>
      </c>
      <c r="F37" s="90">
        <f t="shared" si="6"/>
        <v>4250</v>
      </c>
      <c r="G37" s="90">
        <f t="shared" si="6"/>
        <v>4252</v>
      </c>
      <c r="H37" s="90">
        <f t="shared" si="6"/>
        <v>4097</v>
      </c>
      <c r="I37" s="90">
        <f t="shared" si="6"/>
        <v>3711</v>
      </c>
      <c r="J37" s="90">
        <f t="shared" si="6"/>
        <v>3615</v>
      </c>
      <c r="K37" s="90">
        <f t="shared" si="6"/>
        <v>3501</v>
      </c>
      <c r="L37" s="90">
        <f t="shared" si="6"/>
        <v>3347</v>
      </c>
      <c r="M37" s="90">
        <f>SUM(M31:M36)</f>
        <v>3420</v>
      </c>
      <c r="N37" s="90">
        <f>SUM(N31:N36)</f>
        <v>45883</v>
      </c>
    </row>
    <row r="38" spans="1:15" x14ac:dyDescent="0.2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</row>
    <row r="39" spans="1:15" x14ac:dyDescent="0.2">
      <c r="A39" s="165" t="s">
        <v>12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</row>
    <row r="40" spans="1:15" s="84" customFormat="1" x14ac:dyDescent="0.2">
      <c r="A40" s="82" t="s">
        <v>4</v>
      </c>
      <c r="B40" s="4" t="s">
        <v>44</v>
      </c>
      <c r="C40" s="4" t="s">
        <v>45</v>
      </c>
      <c r="D40" s="4" t="s">
        <v>53</v>
      </c>
      <c r="E40" s="4" t="s">
        <v>54</v>
      </c>
      <c r="F40" s="4" t="s">
        <v>55</v>
      </c>
      <c r="G40" s="4" t="s">
        <v>46</v>
      </c>
      <c r="H40" s="4" t="s">
        <v>47</v>
      </c>
      <c r="I40" s="4" t="s">
        <v>48</v>
      </c>
      <c r="J40" s="4" t="s">
        <v>49</v>
      </c>
      <c r="K40" s="4" t="s">
        <v>50</v>
      </c>
      <c r="L40" s="4" t="s">
        <v>51</v>
      </c>
      <c r="M40" s="4" t="s">
        <v>52</v>
      </c>
      <c r="N40" s="83" t="s">
        <v>0</v>
      </c>
    </row>
    <row r="41" spans="1:15" x14ac:dyDescent="0.2">
      <c r="A41" s="85" t="s">
        <v>8</v>
      </c>
      <c r="B41" s="86">
        <f>'Group 3 RIC'!B3</f>
        <v>1706811.6</v>
      </c>
      <c r="C41" s="86">
        <f>'Group 3 RIC'!C3</f>
        <v>1331584.8</v>
      </c>
      <c r="D41" s="86">
        <f>'Group 3 RIC'!D3</f>
        <v>1475125.6</v>
      </c>
      <c r="E41" s="86">
        <f>'Group 3 RIC'!E3</f>
        <v>1249362.3999999999</v>
      </c>
      <c r="F41" s="86">
        <f>'Group 3 RIC'!F3</f>
        <v>1323223.2</v>
      </c>
      <c r="G41" s="86">
        <f>'Group 3 RIC'!G3</f>
        <v>1134738.8</v>
      </c>
      <c r="H41" s="86">
        <f>'Group 3 RIC'!H3</f>
        <v>899220.4</v>
      </c>
      <c r="I41" s="86">
        <f>'Group 3 RIC'!I3</f>
        <v>713174.8</v>
      </c>
      <c r="J41" s="86">
        <f>'Group 3 RIC'!J3</f>
        <v>717007.2</v>
      </c>
      <c r="K41" s="86">
        <f>'Group 3 RIC'!K3</f>
        <v>689483.6</v>
      </c>
      <c r="L41" s="86">
        <f>'Group 3 RIC'!L3</f>
        <v>617713.19999999995</v>
      </c>
      <c r="M41" s="86">
        <f>'Group 3 RIC'!M3</f>
        <v>619803.6</v>
      </c>
      <c r="N41" s="86">
        <f t="shared" ref="N41:N45" si="7">SUM(B41:M41)</f>
        <v>12477249.199999999</v>
      </c>
    </row>
    <row r="42" spans="1:15" x14ac:dyDescent="0.2">
      <c r="A42" s="85" t="s">
        <v>9</v>
      </c>
      <c r="B42" s="86">
        <f>'Group 3 RIC'!B4</f>
        <v>2819814.4</v>
      </c>
      <c r="C42" s="86">
        <f>'Group 3 RIC'!C4</f>
        <v>2438425.6000000001</v>
      </c>
      <c r="D42" s="86">
        <f>'Group 3 RIC'!D4</f>
        <v>2936627.2000000002</v>
      </c>
      <c r="E42" s="86">
        <f>'Group 3 RIC'!E4</f>
        <v>2583859.2000000002</v>
      </c>
      <c r="F42" s="86">
        <f>'Group 3 RIC'!F4</f>
        <v>2861414.3999999999</v>
      </c>
      <c r="G42" s="86">
        <f>'Group 3 RIC'!G4</f>
        <v>2743603.2000000002</v>
      </c>
      <c r="H42" s="86">
        <f>'Group 3 RIC'!H4</f>
        <v>2030745.6000000001</v>
      </c>
      <c r="I42" s="86">
        <f>'Group 3 RIC'!I4</f>
        <v>1559168</v>
      </c>
      <c r="J42" s="86">
        <f>'Group 3 RIC'!J4</f>
        <v>1462988.8</v>
      </c>
      <c r="K42" s="86">
        <f>'Group 3 RIC'!K4</f>
        <v>1445350.3999999999</v>
      </c>
      <c r="L42" s="86">
        <f>'Group 3 RIC'!L4</f>
        <v>1277952</v>
      </c>
      <c r="M42" s="86">
        <f>'Group 3 RIC'!M4</f>
        <v>1286937.6000000001</v>
      </c>
      <c r="N42" s="86">
        <f t="shared" si="7"/>
        <v>25446886.400000002</v>
      </c>
    </row>
    <row r="43" spans="1:15" x14ac:dyDescent="0.2">
      <c r="A43" s="85" t="s">
        <v>39</v>
      </c>
      <c r="B43" s="86">
        <f>'Group 3 RIC'!B5</f>
        <v>2894823.36</v>
      </c>
      <c r="C43" s="86">
        <f>'Group 3 RIC'!C5</f>
        <v>2544484.7999999998</v>
      </c>
      <c r="D43" s="86">
        <f>'Group 3 RIC'!D5</f>
        <v>2983918.08</v>
      </c>
      <c r="E43" s="86">
        <f>'Group 3 RIC'!E5</f>
        <v>2502202.56</v>
      </c>
      <c r="F43" s="86">
        <f>'Group 3 RIC'!F5</f>
        <v>2643772.56</v>
      </c>
      <c r="G43" s="86">
        <f>'Group 3 RIC'!G5</f>
        <v>2473511.04</v>
      </c>
      <c r="H43" s="86">
        <f>'Group 3 RIC'!H5</f>
        <v>3506783.28</v>
      </c>
      <c r="I43" s="86">
        <f>'Group 3 RIC'!I5</f>
        <v>2829134.88</v>
      </c>
      <c r="J43" s="86">
        <f>'Group 3 RIC'!J5</f>
        <v>3026577.84</v>
      </c>
      <c r="K43" s="86">
        <f>'Group 3 RIC'!K5</f>
        <v>3057156.96</v>
      </c>
      <c r="L43" s="86">
        <f>'Group 3 RIC'!L5</f>
        <v>2820074.4</v>
      </c>
      <c r="M43" s="86">
        <f>'Group 3 RIC'!M5</f>
        <v>3162107.52</v>
      </c>
      <c r="N43" s="86">
        <f t="shared" si="7"/>
        <v>34444547.280000001</v>
      </c>
    </row>
    <row r="44" spans="1:15" x14ac:dyDescent="0.2">
      <c r="A44" s="85" t="s">
        <v>34</v>
      </c>
      <c r="B44" s="86">
        <f>'Group 3 RIC'!B6</f>
        <v>1202198.3999999999</v>
      </c>
      <c r="C44" s="86">
        <f>'Group 3 RIC'!C6</f>
        <v>1017993.6</v>
      </c>
      <c r="D44" s="86">
        <f>'Group 3 RIC'!D6</f>
        <v>1150531.2</v>
      </c>
      <c r="E44" s="86">
        <f>'Group 3 RIC'!E6</f>
        <v>958838.4</v>
      </c>
      <c r="F44" s="86">
        <f>'Group 3 RIC'!F6</f>
        <v>1013126.4</v>
      </c>
      <c r="G44" s="86">
        <f>'Group 3 RIC'!G6</f>
        <v>981302.4</v>
      </c>
      <c r="H44" s="86">
        <f>'Group 3 RIC'!H6</f>
        <v>721094.4</v>
      </c>
      <c r="I44" s="86">
        <f>'Group 3 RIC'!I6</f>
        <v>561225.6</v>
      </c>
      <c r="J44" s="86">
        <f>'Group 3 RIC'!J6</f>
        <v>611395.19999999995</v>
      </c>
      <c r="K44" s="86">
        <f>'Group 3 RIC'!K6</f>
        <v>545500.80000000005</v>
      </c>
      <c r="L44" s="86">
        <f>'Group 3 RIC'!L6</f>
        <v>538012.80000000005</v>
      </c>
      <c r="M44" s="86">
        <f>'Group 3 RIC'!M6</f>
        <v>542505.6</v>
      </c>
      <c r="N44" s="86">
        <f t="shared" si="7"/>
        <v>9843724.8000000026</v>
      </c>
    </row>
    <row r="45" spans="1:15" x14ac:dyDescent="0.2">
      <c r="A45" s="85" t="s">
        <v>1</v>
      </c>
      <c r="B45" s="86">
        <f>'Group 3 RIC'!B7</f>
        <v>1131280.8</v>
      </c>
      <c r="C45" s="86">
        <f>'Group 3 RIC'!C7</f>
        <v>931906.56000000006</v>
      </c>
      <c r="D45" s="86">
        <f>'Group 3 RIC'!D7</f>
        <v>1160029.52</v>
      </c>
      <c r="E45" s="86">
        <f>'Group 3 RIC'!E7</f>
        <v>1035327.28</v>
      </c>
      <c r="F45" s="86">
        <f>'Group 3 RIC'!F7</f>
        <v>1153682.3999999999</v>
      </c>
      <c r="G45" s="86">
        <f>'Group 3 RIC'!G7</f>
        <v>1055115.3600000001</v>
      </c>
      <c r="H45" s="86">
        <f>'Group 3 RIC'!H7</f>
        <v>729545.44</v>
      </c>
      <c r="I45" s="86">
        <f>'Group 3 RIC'!I7</f>
        <v>556306.4</v>
      </c>
      <c r="J45" s="86">
        <f>'Group 3 RIC'!J7</f>
        <v>587295.28</v>
      </c>
      <c r="K45" s="86">
        <f>'Group 3 RIC'!K7</f>
        <v>632845.19999999995</v>
      </c>
      <c r="L45" s="86">
        <f>'Group 3 RIC'!L7</f>
        <v>529051.12</v>
      </c>
      <c r="M45" s="86">
        <f>'Group 3 RIC'!M7</f>
        <v>493581.92</v>
      </c>
      <c r="N45" s="86">
        <f t="shared" si="7"/>
        <v>9995967.2800000012</v>
      </c>
    </row>
    <row r="46" spans="1:15" x14ac:dyDescent="0.2">
      <c r="A46" s="85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</row>
    <row r="47" spans="1:15" x14ac:dyDescent="0.2">
      <c r="A47" s="87" t="s">
        <v>5</v>
      </c>
      <c r="B47" s="86">
        <f t="shared" ref="B47:N47" si="8">SUM(B41:B46)</f>
        <v>9754928.5600000005</v>
      </c>
      <c r="C47" s="86">
        <f t="shared" si="8"/>
        <v>8264395.3599999994</v>
      </c>
      <c r="D47" s="86">
        <f t="shared" si="8"/>
        <v>9706231.5999999996</v>
      </c>
      <c r="E47" s="86">
        <f t="shared" si="8"/>
        <v>8329589.8400000008</v>
      </c>
      <c r="F47" s="86">
        <f t="shared" si="8"/>
        <v>8995218.9600000009</v>
      </c>
      <c r="G47" s="86">
        <f t="shared" si="8"/>
        <v>8388270.8000000007</v>
      </c>
      <c r="H47" s="86">
        <f t="shared" si="8"/>
        <v>7887389.1199999992</v>
      </c>
      <c r="I47" s="86">
        <f t="shared" si="8"/>
        <v>6219009.6799999997</v>
      </c>
      <c r="J47" s="86">
        <f t="shared" si="8"/>
        <v>6405264.3200000003</v>
      </c>
      <c r="K47" s="86">
        <f t="shared" si="8"/>
        <v>6370336.96</v>
      </c>
      <c r="L47" s="86">
        <f t="shared" si="8"/>
        <v>5782803.5199999996</v>
      </c>
      <c r="M47" s="86">
        <f t="shared" si="8"/>
        <v>6104936.2400000002</v>
      </c>
      <c r="N47" s="86">
        <f t="shared" si="8"/>
        <v>92208374.959999993</v>
      </c>
      <c r="O47" s="88"/>
    </row>
    <row r="48" spans="1:15" ht="12.75" customHeight="1" x14ac:dyDescent="0.2">
      <c r="A48" s="157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</row>
    <row r="49" spans="1:14" x14ac:dyDescent="0.2">
      <c r="A49" s="89" t="s">
        <v>26</v>
      </c>
      <c r="B49" s="4" t="s">
        <v>44</v>
      </c>
      <c r="C49" s="4" t="s">
        <v>45</v>
      </c>
      <c r="D49" s="4" t="s">
        <v>53</v>
      </c>
      <c r="E49" s="4" t="s">
        <v>54</v>
      </c>
      <c r="F49" s="4" t="s">
        <v>55</v>
      </c>
      <c r="G49" s="4" t="s">
        <v>46</v>
      </c>
      <c r="H49" s="4" t="s">
        <v>47</v>
      </c>
      <c r="I49" s="4" t="s">
        <v>48</v>
      </c>
      <c r="J49" s="4" t="s">
        <v>49</v>
      </c>
      <c r="K49" s="4" t="s">
        <v>50</v>
      </c>
      <c r="L49" s="4" t="s">
        <v>51</v>
      </c>
      <c r="M49" s="4" t="s">
        <v>52</v>
      </c>
      <c r="N49" s="83" t="s">
        <v>0</v>
      </c>
    </row>
    <row r="50" spans="1:14" x14ac:dyDescent="0.2">
      <c r="A50" s="85" t="s">
        <v>8</v>
      </c>
      <c r="B50" s="90">
        <f>'Group 3 RIC'!B22</f>
        <v>4878</v>
      </c>
      <c r="C50" s="90">
        <f>'Group 3 RIC'!C22</f>
        <v>3808</v>
      </c>
      <c r="D50" s="90">
        <f>'Group 3 RIC'!D22</f>
        <v>4219</v>
      </c>
      <c r="E50" s="90">
        <f>'Group 3 RIC'!E22</f>
        <v>3578</v>
      </c>
      <c r="F50" s="90">
        <f>'Group 3 RIC'!F22</f>
        <v>3772</v>
      </c>
      <c r="G50" s="90">
        <f>'Group 3 RIC'!G22</f>
        <v>3230</v>
      </c>
      <c r="H50" s="90">
        <f>'Group 3 RIC'!H22</f>
        <v>2563</v>
      </c>
      <c r="I50" s="90">
        <f>'Group 3 RIC'!I22</f>
        <v>2036</v>
      </c>
      <c r="J50" s="90">
        <f>'Group 3 RIC'!J22</f>
        <v>2049</v>
      </c>
      <c r="K50" s="90">
        <f>'Group 3 RIC'!K22</f>
        <v>1964</v>
      </c>
      <c r="L50" s="90">
        <f>'Group 3 RIC'!L22</f>
        <v>1773</v>
      </c>
      <c r="M50" s="90">
        <f>'Group 3 RIC'!M22</f>
        <v>1767</v>
      </c>
      <c r="N50" s="90">
        <f t="shared" ref="N50:N54" si="9">SUM(B50:M50)</f>
        <v>35637</v>
      </c>
    </row>
    <row r="51" spans="1:14" x14ac:dyDescent="0.2">
      <c r="A51" s="85" t="s">
        <v>9</v>
      </c>
      <c r="B51" s="90">
        <f>'Group 3 RIC'!B23</f>
        <v>8448</v>
      </c>
      <c r="C51" s="90">
        <f>'Group 3 RIC'!C23</f>
        <v>7309</v>
      </c>
      <c r="D51" s="90">
        <f>'Group 3 RIC'!D23</f>
        <v>8789</v>
      </c>
      <c r="E51" s="90">
        <f>'Group 3 RIC'!E23</f>
        <v>7729</v>
      </c>
      <c r="F51" s="90">
        <f>'Group 3 RIC'!F23</f>
        <v>8563</v>
      </c>
      <c r="G51" s="90">
        <f>'Group 3 RIC'!G23</f>
        <v>8216</v>
      </c>
      <c r="H51" s="90">
        <f>'Group 3 RIC'!H23</f>
        <v>6052</v>
      </c>
      <c r="I51" s="90">
        <f>'Group 3 RIC'!I23</f>
        <v>4667</v>
      </c>
      <c r="J51" s="90">
        <f>'Group 3 RIC'!J23</f>
        <v>4384</v>
      </c>
      <c r="K51" s="90">
        <f>'Group 3 RIC'!K23</f>
        <v>4329</v>
      </c>
      <c r="L51" s="90">
        <f>'Group 3 RIC'!L23</f>
        <v>3829</v>
      </c>
      <c r="M51" s="90">
        <f>'Group 3 RIC'!M23</f>
        <v>3857</v>
      </c>
      <c r="N51" s="90">
        <f t="shared" si="9"/>
        <v>76172</v>
      </c>
    </row>
    <row r="52" spans="1:14" x14ac:dyDescent="0.2">
      <c r="A52" s="85" t="s">
        <v>39</v>
      </c>
      <c r="B52" s="90">
        <f>'Group 3 RIC'!B24</f>
        <v>7647</v>
      </c>
      <c r="C52" s="90">
        <f>'Group 3 RIC'!C24</f>
        <v>6728</v>
      </c>
      <c r="D52" s="90">
        <f>'Group 3 RIC'!D24</f>
        <v>7864</v>
      </c>
      <c r="E52" s="90">
        <f>'Group 3 RIC'!E24</f>
        <v>6613</v>
      </c>
      <c r="F52" s="90">
        <f>'Group 3 RIC'!F24</f>
        <v>6984</v>
      </c>
      <c r="G52" s="90">
        <f>'Group 3 RIC'!G24</f>
        <v>6533</v>
      </c>
      <c r="H52" s="90">
        <f>'Group 3 RIC'!H24</f>
        <v>9260</v>
      </c>
      <c r="I52" s="90">
        <f>'Group 3 RIC'!I24</f>
        <v>7485</v>
      </c>
      <c r="J52" s="90">
        <f>'Group 3 RIC'!J24</f>
        <v>7991</v>
      </c>
      <c r="K52" s="90">
        <f>'Group 3 RIC'!K24</f>
        <v>8075</v>
      </c>
      <c r="L52" s="90">
        <f>'Group 3 RIC'!L24</f>
        <v>7465</v>
      </c>
      <c r="M52" s="90">
        <f>'Group 3 RIC'!M24</f>
        <v>8354</v>
      </c>
      <c r="N52" s="90">
        <f t="shared" si="9"/>
        <v>90999</v>
      </c>
    </row>
    <row r="53" spans="1:14" x14ac:dyDescent="0.2">
      <c r="A53" s="85" t="s">
        <v>34</v>
      </c>
      <c r="B53" s="90">
        <f>'Group 3 RIC'!B25</f>
        <v>3211</v>
      </c>
      <c r="C53" s="90">
        <f>'Group 3 RIC'!C25</f>
        <v>2719</v>
      </c>
      <c r="D53" s="90">
        <f>'Group 3 RIC'!D25</f>
        <v>3061</v>
      </c>
      <c r="E53" s="90">
        <f>'Group 3 RIC'!E25</f>
        <v>2556</v>
      </c>
      <c r="F53" s="90">
        <f>'Group 3 RIC'!F25</f>
        <v>2701</v>
      </c>
      <c r="G53" s="90">
        <f>'Group 3 RIC'!G25</f>
        <v>2617</v>
      </c>
      <c r="H53" s="90">
        <f>'Group 3 RIC'!H25</f>
        <v>1920</v>
      </c>
      <c r="I53" s="90">
        <f>'Group 3 RIC'!I25</f>
        <v>1497</v>
      </c>
      <c r="J53" s="90">
        <f>'Group 3 RIC'!J25</f>
        <v>1633</v>
      </c>
      <c r="K53" s="90">
        <f>'Group 3 RIC'!K25</f>
        <v>1452</v>
      </c>
      <c r="L53" s="90">
        <f>'Group 3 RIC'!L25</f>
        <v>1432</v>
      </c>
      <c r="M53" s="90">
        <f>'Group 3 RIC'!M25</f>
        <v>1445</v>
      </c>
      <c r="N53" s="90">
        <f t="shared" si="9"/>
        <v>26244</v>
      </c>
    </row>
    <row r="54" spans="1:14" x14ac:dyDescent="0.2">
      <c r="A54" s="85" t="s">
        <v>1</v>
      </c>
      <c r="B54" s="90">
        <f>'Group 3 RIC'!B26</f>
        <v>3017</v>
      </c>
      <c r="C54" s="90">
        <f>'Group 3 RIC'!C26</f>
        <v>2486</v>
      </c>
      <c r="D54" s="90">
        <f>'Group 3 RIC'!D26</f>
        <v>3102</v>
      </c>
      <c r="E54" s="90">
        <f>'Group 3 RIC'!E26</f>
        <v>2769</v>
      </c>
      <c r="F54" s="90">
        <f>'Group 3 RIC'!F26</f>
        <v>3085</v>
      </c>
      <c r="G54" s="90">
        <f>'Group 3 RIC'!G26</f>
        <v>2826</v>
      </c>
      <c r="H54" s="90">
        <f>'Group 3 RIC'!H26</f>
        <v>1944</v>
      </c>
      <c r="I54" s="90">
        <f>'Group 3 RIC'!I26</f>
        <v>1478</v>
      </c>
      <c r="J54" s="90">
        <f>'Group 3 RIC'!J26</f>
        <v>1566</v>
      </c>
      <c r="K54" s="90">
        <f>'Group 3 RIC'!K26</f>
        <v>1687</v>
      </c>
      <c r="L54" s="90">
        <f>'Group 3 RIC'!L26</f>
        <v>1411</v>
      </c>
      <c r="M54" s="90">
        <f>'Group 3 RIC'!M26</f>
        <v>1319</v>
      </c>
      <c r="N54" s="90">
        <f t="shared" si="9"/>
        <v>26690</v>
      </c>
    </row>
    <row r="55" spans="1:14" x14ac:dyDescent="0.2">
      <c r="A55" s="85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</row>
    <row r="56" spans="1:14" x14ac:dyDescent="0.2">
      <c r="A56" s="87" t="s">
        <v>11</v>
      </c>
      <c r="B56" s="90">
        <f t="shared" ref="B56:N56" si="10">SUM(B50:B55)</f>
        <v>27201</v>
      </c>
      <c r="C56" s="90">
        <f t="shared" si="10"/>
        <v>23050</v>
      </c>
      <c r="D56" s="90">
        <f t="shared" si="10"/>
        <v>27035</v>
      </c>
      <c r="E56" s="90">
        <f t="shared" si="10"/>
        <v>23245</v>
      </c>
      <c r="F56" s="90">
        <f t="shared" si="10"/>
        <v>25105</v>
      </c>
      <c r="G56" s="90">
        <f t="shared" si="10"/>
        <v>23422</v>
      </c>
      <c r="H56" s="90">
        <f t="shared" si="10"/>
        <v>21739</v>
      </c>
      <c r="I56" s="90">
        <f t="shared" si="10"/>
        <v>17163</v>
      </c>
      <c r="J56" s="90">
        <f t="shared" si="10"/>
        <v>17623</v>
      </c>
      <c r="K56" s="90">
        <f t="shared" si="10"/>
        <v>17507</v>
      </c>
      <c r="L56" s="90">
        <f t="shared" si="10"/>
        <v>15910</v>
      </c>
      <c r="M56" s="90">
        <f t="shared" si="10"/>
        <v>16742</v>
      </c>
      <c r="N56" s="90">
        <f t="shared" si="10"/>
        <v>255742</v>
      </c>
    </row>
    <row r="57" spans="1:14" ht="12.75" customHeight="1" x14ac:dyDescent="0.2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</row>
    <row r="58" spans="1:14" x14ac:dyDescent="0.2">
      <c r="A58" s="165" t="s">
        <v>29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</row>
    <row r="59" spans="1:14" x14ac:dyDescent="0.2">
      <c r="A59" s="82" t="s">
        <v>4</v>
      </c>
      <c r="B59" s="4" t="s">
        <v>44</v>
      </c>
      <c r="C59" s="4" t="s">
        <v>45</v>
      </c>
      <c r="D59" s="4" t="s">
        <v>53</v>
      </c>
      <c r="E59" s="4" t="s">
        <v>54</v>
      </c>
      <c r="F59" s="4" t="s">
        <v>55</v>
      </c>
      <c r="G59" s="4" t="s">
        <v>46</v>
      </c>
      <c r="H59" s="4" t="s">
        <v>47</v>
      </c>
      <c r="I59" s="4" t="s">
        <v>48</v>
      </c>
      <c r="J59" s="4" t="s">
        <v>49</v>
      </c>
      <c r="K59" s="4" t="s">
        <v>50</v>
      </c>
      <c r="L59" s="4" t="s">
        <v>51</v>
      </c>
      <c r="M59" s="4" t="s">
        <v>52</v>
      </c>
      <c r="N59" s="83" t="s">
        <v>0</v>
      </c>
    </row>
    <row r="60" spans="1:14" x14ac:dyDescent="0.2">
      <c r="A60" s="85" t="s">
        <v>8</v>
      </c>
      <c r="B60" s="86">
        <f>'Group 4 Wireless'!B58</f>
        <v>407370.42000000004</v>
      </c>
      <c r="C60" s="86">
        <f>'Group 4 Wireless'!C58</f>
        <v>381950.4</v>
      </c>
      <c r="D60" s="86">
        <f>'Group 4 Wireless'!D58</f>
        <v>491894</v>
      </c>
      <c r="E60" s="86">
        <f>'Group 4 Wireless'!E58</f>
        <v>435630</v>
      </c>
      <c r="F60" s="86">
        <f>'Group 4 Wireless'!F58</f>
        <v>525688.80000000005</v>
      </c>
      <c r="G60" s="86">
        <f>'Group 4 Wireless'!G58</f>
        <v>510738.8</v>
      </c>
      <c r="H60" s="86">
        <f>'Group 4 Wireless'!H58</f>
        <v>476413.6</v>
      </c>
      <c r="I60" s="86">
        <f>'Group 4 Wireless'!I58</f>
        <v>410945.6</v>
      </c>
      <c r="J60" s="86">
        <f>'Group 4 Wireless'!J58</f>
        <v>389512.41000000003</v>
      </c>
      <c r="K60" s="86">
        <f>'Group 4 Wireless'!K58</f>
        <v>394941.20999999996</v>
      </c>
      <c r="L60" s="86">
        <f>'Group 4 Wireless'!L58</f>
        <v>362919.61</v>
      </c>
      <c r="M60" s="86">
        <f>'Group 4 Wireless'!M58</f>
        <v>380380</v>
      </c>
      <c r="N60" s="86">
        <f t="shared" ref="N60:N64" si="11">SUM(B60:M60)</f>
        <v>5168384.8500000006</v>
      </c>
    </row>
    <row r="61" spans="1:14" x14ac:dyDescent="0.2">
      <c r="A61" s="85" t="s">
        <v>9</v>
      </c>
      <c r="B61" s="86">
        <f>'Group 4 Wireless'!B59</f>
        <v>346307.77999999997</v>
      </c>
      <c r="C61" s="86">
        <f>'Group 4 Wireless'!C59</f>
        <v>301965.56</v>
      </c>
      <c r="D61" s="86">
        <f>'Group 4 Wireless'!D59</f>
        <v>363391.07999999996</v>
      </c>
      <c r="E61" s="86">
        <f>'Group 4 Wireless'!E59</f>
        <v>328175.90000000002</v>
      </c>
      <c r="F61" s="86">
        <f>'Group 4 Wireless'!F59</f>
        <v>351730.33999999997</v>
      </c>
      <c r="G61" s="86">
        <f>'Group 4 Wireless'!G59</f>
        <v>328069.82</v>
      </c>
      <c r="H61" s="86">
        <f>'Group 4 Wireless'!H59</f>
        <v>337192.44</v>
      </c>
      <c r="I61" s="86">
        <f>'Group 4 Wireless'!I59</f>
        <v>291692.96000000002</v>
      </c>
      <c r="J61" s="86">
        <f>'Group 4 Wireless'!J59</f>
        <v>294512.40000000002</v>
      </c>
      <c r="K61" s="86">
        <f>'Group 4 Wireless'!K59</f>
        <v>282500.40000000002</v>
      </c>
      <c r="L61" s="86">
        <f>'Group 4 Wireless'!L59</f>
        <v>254233.46000000002</v>
      </c>
      <c r="M61" s="86">
        <f>'Group 4 Wireless'!M59</f>
        <v>257621</v>
      </c>
      <c r="N61" s="86">
        <f t="shared" si="11"/>
        <v>3737393.1399999997</v>
      </c>
    </row>
    <row r="62" spans="1:14" x14ac:dyDescent="0.2">
      <c r="A62" s="85" t="s">
        <v>39</v>
      </c>
      <c r="B62" s="86">
        <f>'Group 4 Wireless'!B60</f>
        <v>898372.22000000009</v>
      </c>
      <c r="C62" s="86">
        <f>'Group 4 Wireless'!C60</f>
        <v>811553.92</v>
      </c>
      <c r="D62" s="86">
        <f>'Group 4 Wireless'!D60</f>
        <v>963171.72</v>
      </c>
      <c r="E62" s="86">
        <f>'Group 4 Wireless'!E60</f>
        <v>835278.18</v>
      </c>
      <c r="F62" s="86">
        <f>'Group 4 Wireless'!F60</f>
        <v>904726.57</v>
      </c>
      <c r="G62" s="86">
        <f>'Group 4 Wireless'!G60</f>
        <v>842360.27</v>
      </c>
      <c r="H62" s="86">
        <f>'Group 4 Wireless'!H60</f>
        <v>903988.21</v>
      </c>
      <c r="I62" s="86">
        <f>'Group 4 Wireless'!I60</f>
        <v>761675.69</v>
      </c>
      <c r="J62" s="86">
        <f>'Group 4 Wireless'!J60</f>
        <v>820509.48</v>
      </c>
      <c r="K62" s="86">
        <f>'Group 4 Wireless'!K60</f>
        <v>807198.85</v>
      </c>
      <c r="L62" s="86">
        <f>'Group 4 Wireless'!L60</f>
        <v>751680.57</v>
      </c>
      <c r="M62" s="86">
        <f>'Group 4 Wireless'!M60</f>
        <v>767604.3</v>
      </c>
      <c r="N62" s="86">
        <f t="shared" si="11"/>
        <v>10068119.980000002</v>
      </c>
    </row>
    <row r="63" spans="1:14" x14ac:dyDescent="0.2">
      <c r="A63" s="85" t="s">
        <v>34</v>
      </c>
      <c r="B63" s="86">
        <f>'Group 4 Wireless'!B61</f>
        <v>147000.66</v>
      </c>
      <c r="C63" s="86">
        <f>'Group 4 Wireless'!C61</f>
        <v>123050.12</v>
      </c>
      <c r="D63" s="86">
        <f>'Group 4 Wireless'!D61</f>
        <v>143082.32999999999</v>
      </c>
      <c r="E63" s="86">
        <f>'Group 4 Wireless'!E61</f>
        <v>119696.47</v>
      </c>
      <c r="F63" s="86">
        <f>'Group 4 Wireless'!F61</f>
        <v>131353.65</v>
      </c>
      <c r="G63" s="86">
        <f>'Group 4 Wireless'!G61</f>
        <v>116265.95999999999</v>
      </c>
      <c r="H63" s="86">
        <f>'Group 4 Wireless'!H61</f>
        <v>118447.67</v>
      </c>
      <c r="I63" s="86">
        <f>'Group 4 Wireless'!I61</f>
        <v>93327.01</v>
      </c>
      <c r="J63" s="86">
        <f>'Group 4 Wireless'!J61</f>
        <v>92627.37</v>
      </c>
      <c r="K63" s="86">
        <f>'Group 4 Wireless'!K61</f>
        <v>91891.13</v>
      </c>
      <c r="L63" s="86">
        <f>'Group 4 Wireless'!L61</f>
        <v>85190.36</v>
      </c>
      <c r="M63" s="86">
        <f>'Group 4 Wireless'!M61</f>
        <v>83264.150000000009</v>
      </c>
      <c r="N63" s="86">
        <f t="shared" si="11"/>
        <v>1345196.8800000001</v>
      </c>
    </row>
    <row r="64" spans="1:14" x14ac:dyDescent="0.2">
      <c r="A64" s="85" t="s">
        <v>1</v>
      </c>
      <c r="B64" s="86">
        <f>'Group 4 Wireless'!B62</f>
        <v>367649.21</v>
      </c>
      <c r="C64" s="86">
        <f>'Group 4 Wireless'!C62</f>
        <v>316000.37</v>
      </c>
      <c r="D64" s="86">
        <f>'Group 4 Wireless'!D62</f>
        <v>387379.06</v>
      </c>
      <c r="E64" s="86">
        <f>'Group 4 Wireless'!E62</f>
        <v>333776.42000000004</v>
      </c>
      <c r="F64" s="86">
        <f>'Group 4 Wireless'!F62</f>
        <v>356339.92000000004</v>
      </c>
      <c r="G64" s="86">
        <f>'Group 4 Wireless'!G62</f>
        <v>345510.44</v>
      </c>
      <c r="H64" s="86">
        <f>'Group 4 Wireless'!H62</f>
        <v>364261.75</v>
      </c>
      <c r="I64" s="86">
        <f>'Group 4 Wireless'!I62</f>
        <v>285538.09999999998</v>
      </c>
      <c r="J64" s="86">
        <f>'Group 4 Wireless'!J62</f>
        <v>330544.95999999996</v>
      </c>
      <c r="K64" s="86">
        <f>'Group 4 Wireless'!K62</f>
        <v>311352.86</v>
      </c>
      <c r="L64" s="86">
        <f>'Group 4 Wireless'!L62</f>
        <v>269101.75</v>
      </c>
      <c r="M64" s="86">
        <f>'Group 4 Wireless'!M62</f>
        <v>274880.80000000005</v>
      </c>
      <c r="N64" s="86">
        <f t="shared" si="11"/>
        <v>3942335.6399999997</v>
      </c>
    </row>
    <row r="65" spans="1:14" x14ac:dyDescent="0.2">
      <c r="A65" s="85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</row>
    <row r="66" spans="1:14" x14ac:dyDescent="0.2">
      <c r="A66" s="87" t="s">
        <v>5</v>
      </c>
      <c r="B66" s="86">
        <f t="shared" ref="B66:N66" si="12">SUM(B60:B65)</f>
        <v>2166700.29</v>
      </c>
      <c r="C66" s="86">
        <f t="shared" si="12"/>
        <v>1934520.37</v>
      </c>
      <c r="D66" s="86">
        <f t="shared" si="12"/>
        <v>2348918.19</v>
      </c>
      <c r="E66" s="86">
        <f t="shared" si="12"/>
        <v>2052556.9700000002</v>
      </c>
      <c r="F66" s="86">
        <f t="shared" si="12"/>
        <v>2269839.2799999998</v>
      </c>
      <c r="G66" s="86">
        <f t="shared" si="12"/>
        <v>2142945.29</v>
      </c>
      <c r="H66" s="86">
        <f t="shared" si="12"/>
        <v>2200303.67</v>
      </c>
      <c r="I66" s="86">
        <f t="shared" si="12"/>
        <v>1843179.3599999999</v>
      </c>
      <c r="J66" s="86">
        <f t="shared" si="12"/>
        <v>1927706.62</v>
      </c>
      <c r="K66" s="86">
        <f t="shared" si="12"/>
        <v>1887884.4499999997</v>
      </c>
      <c r="L66" s="86">
        <f t="shared" si="12"/>
        <v>1723125.7500000002</v>
      </c>
      <c r="M66" s="86">
        <f t="shared" si="12"/>
        <v>1763750.25</v>
      </c>
      <c r="N66" s="86">
        <f t="shared" si="12"/>
        <v>24261430.490000002</v>
      </c>
    </row>
    <row r="67" spans="1:14" x14ac:dyDescent="0.2">
      <c r="A67" s="157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</row>
    <row r="68" spans="1:14" x14ac:dyDescent="0.2">
      <c r="A68" s="89" t="s">
        <v>26</v>
      </c>
      <c r="B68" s="4" t="s">
        <v>44</v>
      </c>
      <c r="C68" s="4" t="s">
        <v>45</v>
      </c>
      <c r="D68" s="4" t="s">
        <v>53</v>
      </c>
      <c r="E68" s="4" t="s">
        <v>54</v>
      </c>
      <c r="F68" s="4" t="s">
        <v>55</v>
      </c>
      <c r="G68" s="4" t="s">
        <v>46</v>
      </c>
      <c r="H68" s="4" t="s">
        <v>47</v>
      </c>
      <c r="I68" s="4" t="s">
        <v>48</v>
      </c>
      <c r="J68" s="4" t="s">
        <v>49</v>
      </c>
      <c r="K68" s="4" t="s">
        <v>50</v>
      </c>
      <c r="L68" s="4" t="s">
        <v>51</v>
      </c>
      <c r="M68" s="4" t="s">
        <v>52</v>
      </c>
      <c r="N68" s="83" t="s">
        <v>0</v>
      </c>
    </row>
    <row r="69" spans="1:14" x14ac:dyDescent="0.2">
      <c r="A69" s="85" t="s">
        <v>8</v>
      </c>
      <c r="B69" s="90">
        <f>'Group 4 Wireless'!B67</f>
        <v>2683</v>
      </c>
      <c r="C69" s="90">
        <f>'Group 4 Wireless'!C67</f>
        <v>2533</v>
      </c>
      <c r="D69" s="90">
        <f>'Group 4 Wireless'!D67</f>
        <v>3264</v>
      </c>
      <c r="E69" s="90">
        <f>'Group 4 Wireless'!E67</f>
        <v>2898</v>
      </c>
      <c r="F69" s="90">
        <f>'Group 4 Wireless'!F67</f>
        <v>3504</v>
      </c>
      <c r="G69" s="90">
        <f>'Group 4 Wireless'!G67</f>
        <v>3389</v>
      </c>
      <c r="H69" s="90">
        <f>'Group 4 Wireless'!H67</f>
        <v>3138</v>
      </c>
      <c r="I69" s="90">
        <f>'Group 4 Wireless'!I67</f>
        <v>2695</v>
      </c>
      <c r="J69" s="90">
        <f>'Group 4 Wireless'!J67</f>
        <v>2562</v>
      </c>
      <c r="K69" s="90">
        <f>'Group 4 Wireless'!K67</f>
        <v>2587</v>
      </c>
      <c r="L69" s="90">
        <f>'Group 4 Wireless'!L67</f>
        <v>2382</v>
      </c>
      <c r="M69" s="90">
        <f>'Group 4 Wireless'!M67</f>
        <v>2503</v>
      </c>
      <c r="N69" s="90">
        <f t="shared" ref="N69:N73" si="13">SUM(B69:M69)</f>
        <v>34138</v>
      </c>
    </row>
    <row r="70" spans="1:14" x14ac:dyDescent="0.2">
      <c r="A70" s="85" t="s">
        <v>9</v>
      </c>
      <c r="B70" s="90">
        <f>'Group 4 Wireless'!B68</f>
        <v>2561</v>
      </c>
      <c r="C70" s="90">
        <f>'Group 4 Wireless'!C68</f>
        <v>2238</v>
      </c>
      <c r="D70" s="90">
        <f>'Group 4 Wireless'!D68</f>
        <v>2672</v>
      </c>
      <c r="E70" s="90">
        <f>'Group 4 Wireless'!E68</f>
        <v>2393</v>
      </c>
      <c r="F70" s="90">
        <f>'Group 4 Wireless'!F68</f>
        <v>2580</v>
      </c>
      <c r="G70" s="90">
        <f>'Group 4 Wireless'!G68</f>
        <v>2395</v>
      </c>
      <c r="H70" s="90">
        <f>'Group 4 Wireless'!H68</f>
        <v>2468</v>
      </c>
      <c r="I70" s="90">
        <f>'Group 4 Wireless'!I68</f>
        <v>2139</v>
      </c>
      <c r="J70" s="90">
        <f>'Group 4 Wireless'!J68</f>
        <v>2172</v>
      </c>
      <c r="K70" s="90">
        <f>'Group 4 Wireless'!K68</f>
        <v>2099</v>
      </c>
      <c r="L70" s="90">
        <f>'Group 4 Wireless'!L68</f>
        <v>1901</v>
      </c>
      <c r="M70" s="90">
        <f>'Group 4 Wireless'!M68</f>
        <v>1923</v>
      </c>
      <c r="N70" s="90">
        <f t="shared" si="13"/>
        <v>27541</v>
      </c>
    </row>
    <row r="71" spans="1:14" x14ac:dyDescent="0.2">
      <c r="A71" s="85" t="s">
        <v>39</v>
      </c>
      <c r="B71" s="90">
        <f>'Group 4 Wireless'!B69</f>
        <v>5277</v>
      </c>
      <c r="C71" s="90">
        <f>'Group 4 Wireless'!C69</f>
        <v>4778</v>
      </c>
      <c r="D71" s="90">
        <f>'Group 4 Wireless'!D69</f>
        <v>5565</v>
      </c>
      <c r="E71" s="90">
        <f>'Group 4 Wireless'!E69</f>
        <v>4879</v>
      </c>
      <c r="F71" s="90">
        <f>'Group 4 Wireless'!F69</f>
        <v>5306</v>
      </c>
      <c r="G71" s="90">
        <f>'Group 4 Wireless'!G69</f>
        <v>4929</v>
      </c>
      <c r="H71" s="90">
        <f>'Group 4 Wireless'!H69</f>
        <v>5517</v>
      </c>
      <c r="I71" s="90">
        <f>'Group 4 Wireless'!I69</f>
        <v>4729</v>
      </c>
      <c r="J71" s="90">
        <f>'Group 4 Wireless'!J69</f>
        <v>5132</v>
      </c>
      <c r="K71" s="90">
        <f>'Group 4 Wireless'!K69</f>
        <v>5131</v>
      </c>
      <c r="L71" s="90">
        <f>'Group 4 Wireless'!L69</f>
        <v>4774</v>
      </c>
      <c r="M71" s="90">
        <f>'Group 4 Wireless'!M69</f>
        <v>4952</v>
      </c>
      <c r="N71" s="90">
        <f t="shared" si="13"/>
        <v>60969</v>
      </c>
    </row>
    <row r="72" spans="1:14" x14ac:dyDescent="0.2">
      <c r="A72" s="85" t="s">
        <v>34</v>
      </c>
      <c r="B72" s="90">
        <f>'Group 4 Wireless'!B70</f>
        <v>1367</v>
      </c>
      <c r="C72" s="90">
        <f>'Group 4 Wireless'!C70</f>
        <v>1147</v>
      </c>
      <c r="D72" s="90">
        <f>'Group 4 Wireless'!D70</f>
        <v>1324</v>
      </c>
      <c r="E72" s="90">
        <f>'Group 4 Wireless'!E70</f>
        <v>1103</v>
      </c>
      <c r="F72" s="90">
        <f>'Group 4 Wireless'!F70</f>
        <v>1227</v>
      </c>
      <c r="G72" s="90">
        <f>'Group 4 Wireless'!G70</f>
        <v>1091</v>
      </c>
      <c r="H72" s="90">
        <f>'Group 4 Wireless'!H70</f>
        <v>1103</v>
      </c>
      <c r="I72" s="90">
        <f>'Group 4 Wireless'!I70</f>
        <v>873</v>
      </c>
      <c r="J72" s="90">
        <f>'Group 4 Wireless'!J70</f>
        <v>858</v>
      </c>
      <c r="K72" s="90">
        <f>'Group 4 Wireless'!K70</f>
        <v>834</v>
      </c>
      <c r="L72" s="90">
        <f>'Group 4 Wireless'!L70</f>
        <v>785</v>
      </c>
      <c r="M72" s="90">
        <f>'Group 4 Wireless'!M70</f>
        <v>745</v>
      </c>
      <c r="N72" s="90">
        <f t="shared" si="13"/>
        <v>12457</v>
      </c>
    </row>
    <row r="73" spans="1:14" x14ac:dyDescent="0.2">
      <c r="A73" s="85" t="s">
        <v>1</v>
      </c>
      <c r="B73" s="90">
        <f>'Group 4 Wireless'!B71</f>
        <v>1457</v>
      </c>
      <c r="C73" s="90">
        <f>'Group 4 Wireless'!C71</f>
        <v>1273</v>
      </c>
      <c r="D73" s="90">
        <f>'Group 4 Wireless'!D71</f>
        <v>1530</v>
      </c>
      <c r="E73" s="90">
        <f>'Group 4 Wireless'!E71</f>
        <v>1329</v>
      </c>
      <c r="F73" s="90">
        <f>'Group 4 Wireless'!F71</f>
        <v>1443</v>
      </c>
      <c r="G73" s="90">
        <f>'Group 4 Wireless'!G71</f>
        <v>1363</v>
      </c>
      <c r="H73" s="90">
        <f>'Group 4 Wireless'!H71</f>
        <v>1537</v>
      </c>
      <c r="I73" s="90">
        <f>'Group 4 Wireless'!I71</f>
        <v>1212</v>
      </c>
      <c r="J73" s="90">
        <f>'Group 4 Wireless'!J71</f>
        <v>1401</v>
      </c>
      <c r="K73" s="90">
        <f>'Group 4 Wireless'!K71</f>
        <v>1320</v>
      </c>
      <c r="L73" s="90">
        <f>'Group 4 Wireless'!L71</f>
        <v>1148</v>
      </c>
      <c r="M73" s="90">
        <f>'Group 4 Wireless'!M71</f>
        <v>1172</v>
      </c>
      <c r="N73" s="90">
        <f t="shared" si="13"/>
        <v>16185</v>
      </c>
    </row>
    <row r="74" spans="1:14" x14ac:dyDescent="0.2">
      <c r="A74" s="85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</row>
    <row r="75" spans="1:14" x14ac:dyDescent="0.2">
      <c r="A75" s="87" t="s">
        <v>11</v>
      </c>
      <c r="B75" s="90">
        <f t="shared" ref="B75:N75" si="14">SUM(B69:B74)</f>
        <v>13345</v>
      </c>
      <c r="C75" s="90">
        <f t="shared" si="14"/>
        <v>11969</v>
      </c>
      <c r="D75" s="90">
        <f t="shared" si="14"/>
        <v>14355</v>
      </c>
      <c r="E75" s="90">
        <f t="shared" si="14"/>
        <v>12602</v>
      </c>
      <c r="F75" s="90">
        <f t="shared" si="14"/>
        <v>14060</v>
      </c>
      <c r="G75" s="90">
        <f t="shared" si="14"/>
        <v>13167</v>
      </c>
      <c r="H75" s="90">
        <f t="shared" si="14"/>
        <v>13763</v>
      </c>
      <c r="I75" s="90">
        <f t="shared" si="14"/>
        <v>11648</v>
      </c>
      <c r="J75" s="90">
        <f t="shared" si="14"/>
        <v>12125</v>
      </c>
      <c r="K75" s="90">
        <f t="shared" si="14"/>
        <v>11971</v>
      </c>
      <c r="L75" s="90">
        <f t="shared" si="14"/>
        <v>10990</v>
      </c>
      <c r="M75" s="90">
        <f t="shared" si="14"/>
        <v>11295</v>
      </c>
      <c r="N75" s="90">
        <f t="shared" si="14"/>
        <v>151290</v>
      </c>
    </row>
    <row r="76" spans="1:14" x14ac:dyDescent="0.2">
      <c r="A76" s="153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5"/>
    </row>
    <row r="77" spans="1:14" ht="11.25" customHeight="1" x14ac:dyDescent="0.2">
      <c r="A77" s="166" t="s">
        <v>25</v>
      </c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8"/>
    </row>
    <row r="78" spans="1:14" s="84" customFormat="1" x14ac:dyDescent="0.2">
      <c r="A78" s="91" t="s">
        <v>4</v>
      </c>
      <c r="B78" s="4" t="s">
        <v>44</v>
      </c>
      <c r="C78" s="4" t="s">
        <v>45</v>
      </c>
      <c r="D78" s="4" t="s">
        <v>53</v>
      </c>
      <c r="E78" s="4" t="s">
        <v>54</v>
      </c>
      <c r="F78" s="4" t="s">
        <v>55</v>
      </c>
      <c r="G78" s="4" t="s">
        <v>46</v>
      </c>
      <c r="H78" s="4" t="s">
        <v>47</v>
      </c>
      <c r="I78" s="4" t="s">
        <v>48</v>
      </c>
      <c r="J78" s="4" t="s">
        <v>49</v>
      </c>
      <c r="K78" s="4" t="s">
        <v>50</v>
      </c>
      <c r="L78" s="4" t="s">
        <v>51</v>
      </c>
      <c r="M78" s="4" t="s">
        <v>52</v>
      </c>
      <c r="N78" s="83" t="s">
        <v>0</v>
      </c>
    </row>
    <row r="79" spans="1:14" x14ac:dyDescent="0.2">
      <c r="A79" s="92" t="s">
        <v>8</v>
      </c>
      <c r="B79" s="93">
        <f>'Group 6 Remotes'!B3</f>
        <v>108030</v>
      </c>
      <c r="C79" s="93">
        <f>'Group 6 Remotes'!C3</f>
        <v>110110</v>
      </c>
      <c r="D79" s="93">
        <f>'Group 6 Remotes'!D3</f>
        <v>134160</v>
      </c>
      <c r="E79" s="93">
        <f>'Group 6 Remotes'!E3</f>
        <v>125320</v>
      </c>
      <c r="F79" s="93">
        <f>'Group 6 Remotes'!F3</f>
        <v>149890</v>
      </c>
      <c r="G79" s="93">
        <f>'Group 6 Remotes'!G3</f>
        <v>163540</v>
      </c>
      <c r="H79" s="93">
        <f>'Group 6 Remotes'!H3</f>
        <v>147810</v>
      </c>
      <c r="I79" s="93">
        <f>'Group 6 Remotes'!I3</f>
        <v>131690</v>
      </c>
      <c r="J79" s="93">
        <f>'Group 6 Remotes'!J3</f>
        <v>122850</v>
      </c>
      <c r="K79" s="93">
        <f>'Group 6 Remotes'!K3</f>
        <v>132210</v>
      </c>
      <c r="L79" s="93">
        <f>'Group 6 Remotes'!L3</f>
        <v>113490</v>
      </c>
      <c r="M79" s="93">
        <f>'Group 6 Remotes'!M3</f>
        <v>135200</v>
      </c>
      <c r="N79" s="94">
        <f t="shared" ref="N79:N83" si="15">SUM(B79:M79)</f>
        <v>1574300</v>
      </c>
    </row>
    <row r="80" spans="1:14" x14ac:dyDescent="0.2">
      <c r="A80" s="92" t="s">
        <v>9</v>
      </c>
      <c r="B80" s="93">
        <f>'Group 6 Remotes'!B4</f>
        <v>75977.2</v>
      </c>
      <c r="C80" s="93">
        <f>'Group 6 Remotes'!C4</f>
        <v>72618</v>
      </c>
      <c r="D80" s="93">
        <f>'Group 6 Remotes'!D4</f>
        <v>78348.399999999994</v>
      </c>
      <c r="E80" s="93">
        <f>'Group 6 Remotes'!E4</f>
        <v>71234.8</v>
      </c>
      <c r="F80" s="93">
        <f>'Group 6 Remotes'!F4</f>
        <v>77755.600000000006</v>
      </c>
      <c r="G80" s="93">
        <f>'Group 6 Remotes'!G4</f>
        <v>74396.399999999994</v>
      </c>
      <c r="H80" s="93">
        <f>'Group 6 Remotes'!H4</f>
        <v>83486</v>
      </c>
      <c r="I80" s="93">
        <f>'Group 6 Remotes'!I4</f>
        <v>79929.2</v>
      </c>
      <c r="J80" s="93">
        <f>'Group 6 Remotes'!J4</f>
        <v>89216.4</v>
      </c>
      <c r="K80" s="93">
        <f>'Group 6 Remotes'!K4</f>
        <v>80620.800000000003</v>
      </c>
      <c r="L80" s="93">
        <f>'Group 6 Remotes'!L4</f>
        <v>80423.200000000012</v>
      </c>
      <c r="M80" s="93">
        <f>'Group 6 Remotes'!M4</f>
        <v>83980</v>
      </c>
      <c r="N80" s="94">
        <f t="shared" si="15"/>
        <v>947986</v>
      </c>
    </row>
    <row r="81" spans="1:15" x14ac:dyDescent="0.2">
      <c r="A81" s="85" t="s">
        <v>39</v>
      </c>
      <c r="B81" s="93">
        <f>'Group 6 Remotes'!B5</f>
        <v>166400</v>
      </c>
      <c r="C81" s="93">
        <f>'Group 6 Remotes'!C5</f>
        <v>141232</v>
      </c>
      <c r="D81" s="93">
        <f>'Group 6 Remotes'!D5</f>
        <v>176176</v>
      </c>
      <c r="E81" s="93">
        <f>'Group 6 Remotes'!E5</f>
        <v>146432</v>
      </c>
      <c r="F81" s="93">
        <f>'Group 6 Remotes'!F5</f>
        <v>161616</v>
      </c>
      <c r="G81" s="93">
        <f>'Group 6 Remotes'!G5</f>
        <v>158600</v>
      </c>
      <c r="H81" s="93">
        <f>'Group 6 Remotes'!H5</f>
        <v>130728</v>
      </c>
      <c r="I81" s="93">
        <f>'Group 6 Remotes'!I5</f>
        <v>113880</v>
      </c>
      <c r="J81" s="93">
        <f>'Group 6 Remotes'!J5</f>
        <v>112632</v>
      </c>
      <c r="K81" s="93">
        <f>'Group 6 Remotes'!K5</f>
        <v>106080</v>
      </c>
      <c r="L81" s="93">
        <f>'Group 6 Remotes'!L5</f>
        <v>96928</v>
      </c>
      <c r="M81" s="93">
        <f>'Group 6 Remotes'!M5</f>
        <v>97864</v>
      </c>
      <c r="N81" s="94">
        <f t="shared" si="15"/>
        <v>1608568</v>
      </c>
    </row>
    <row r="82" spans="1:15" x14ac:dyDescent="0.2">
      <c r="A82" s="85" t="s">
        <v>34</v>
      </c>
      <c r="B82" s="93">
        <f>'Group 6 Remotes'!B6</f>
        <v>54497.04</v>
      </c>
      <c r="C82" s="93">
        <f>'Group 6 Remotes'!C6</f>
        <v>39521.040000000001</v>
      </c>
      <c r="D82" s="93">
        <f>'Group 6 Remotes'!D6</f>
        <v>44417.36</v>
      </c>
      <c r="E82" s="93">
        <f>'Group 6 Remotes'!E6</f>
        <v>37845.599999999999</v>
      </c>
      <c r="F82" s="93">
        <f>'Group 6 Remotes'!F6</f>
        <v>39276.639999999999</v>
      </c>
      <c r="G82" s="93">
        <f>'Group 6 Remotes'!G6</f>
        <v>32503.119999999999</v>
      </c>
      <c r="H82" s="93">
        <f>'Group 6 Remotes'!H6</f>
        <v>41028</v>
      </c>
      <c r="I82" s="93">
        <f>'Group 6 Remotes'!I6</f>
        <v>31283.200000000001</v>
      </c>
      <c r="J82" s="93">
        <f>'Group 6 Remotes'!J6</f>
        <v>30105.919999999998</v>
      </c>
      <c r="K82" s="93">
        <f>'Group 6 Remotes'!K6</f>
        <v>34430.239999999998</v>
      </c>
      <c r="L82" s="93">
        <f>'Group 6 Remotes'!L6</f>
        <v>30366.959999999999</v>
      </c>
      <c r="M82" s="93">
        <f>'Group 6 Remotes'!M6</f>
        <v>38149.279999999999</v>
      </c>
      <c r="N82" s="94">
        <f t="shared" si="15"/>
        <v>453424.4</v>
      </c>
    </row>
    <row r="83" spans="1:15" x14ac:dyDescent="0.2">
      <c r="A83" s="85" t="s">
        <v>1</v>
      </c>
      <c r="B83" s="93">
        <f>'Group 6 Remotes'!B7</f>
        <v>183003.6</v>
      </c>
      <c r="C83" s="93">
        <f>'Group 6 Remotes'!C7</f>
        <v>145718.56</v>
      </c>
      <c r="D83" s="93">
        <f>'Group 6 Remotes'!D7</f>
        <v>166610.07999999999</v>
      </c>
      <c r="E83" s="93">
        <f>'Group 6 Remotes'!E7</f>
        <v>159220.88</v>
      </c>
      <c r="F83" s="93">
        <f>'Group 6 Remotes'!F7</f>
        <v>174033.6</v>
      </c>
      <c r="G83" s="93">
        <f>'Group 6 Remotes'!G7</f>
        <v>178608.56</v>
      </c>
      <c r="H83" s="93">
        <f>'Group 6 Remotes'!H7</f>
        <v>170724.32</v>
      </c>
      <c r="I83" s="93">
        <f>'Group 6 Remotes'!I7</f>
        <v>148790.72</v>
      </c>
      <c r="J83" s="93">
        <f>'Group 6 Remotes'!J7</f>
        <v>168700.48</v>
      </c>
      <c r="K83" s="93">
        <f>'Group 6 Remotes'!K7</f>
        <v>159084.64000000001</v>
      </c>
      <c r="L83" s="93">
        <f>'Group 6 Remotes'!L7</f>
        <v>152544.07999999999</v>
      </c>
      <c r="M83" s="93">
        <f>'Group 6 Remotes'!M7</f>
        <v>157584.95999999999</v>
      </c>
      <c r="N83" s="94">
        <f t="shared" si="15"/>
        <v>1964624.48</v>
      </c>
    </row>
    <row r="84" spans="1:15" x14ac:dyDescent="0.2">
      <c r="A84" s="85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4"/>
      <c r="O84" s="88"/>
    </row>
    <row r="85" spans="1:15" x14ac:dyDescent="0.2">
      <c r="A85" s="87" t="s">
        <v>5</v>
      </c>
      <c r="B85" s="94">
        <f t="shared" ref="B85:N85" si="16">SUM(B79:B84)</f>
        <v>587907.83999999997</v>
      </c>
      <c r="C85" s="95">
        <f t="shared" si="16"/>
        <v>509199.6</v>
      </c>
      <c r="D85" s="95">
        <f t="shared" si="16"/>
        <v>599711.84</v>
      </c>
      <c r="E85" s="95">
        <f t="shared" si="16"/>
        <v>540053.28</v>
      </c>
      <c r="F85" s="95">
        <f t="shared" si="16"/>
        <v>602571.84</v>
      </c>
      <c r="G85" s="95">
        <f t="shared" si="16"/>
        <v>607648.08000000007</v>
      </c>
      <c r="H85" s="95">
        <f t="shared" si="16"/>
        <v>573776.32000000007</v>
      </c>
      <c r="I85" s="95">
        <f t="shared" si="16"/>
        <v>505573.12</v>
      </c>
      <c r="J85" s="95">
        <f t="shared" si="16"/>
        <v>523504.80000000005</v>
      </c>
      <c r="K85" s="95">
        <f t="shared" si="16"/>
        <v>512425.68</v>
      </c>
      <c r="L85" s="95">
        <f t="shared" si="16"/>
        <v>473752.24</v>
      </c>
      <c r="M85" s="95">
        <f t="shared" si="16"/>
        <v>512778.23999999999</v>
      </c>
      <c r="N85" s="94">
        <f t="shared" si="16"/>
        <v>6548902.8800000008</v>
      </c>
    </row>
    <row r="86" spans="1:15" ht="12" customHeight="1" x14ac:dyDescent="0.2">
      <c r="A86" s="156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</row>
    <row r="87" spans="1:15" x14ac:dyDescent="0.2">
      <c r="A87" s="89" t="s">
        <v>26</v>
      </c>
      <c r="B87" s="4" t="s">
        <v>44</v>
      </c>
      <c r="C87" s="4" t="s">
        <v>45</v>
      </c>
      <c r="D87" s="4" t="s">
        <v>53</v>
      </c>
      <c r="E87" s="4" t="s">
        <v>54</v>
      </c>
      <c r="F87" s="4" t="s">
        <v>55</v>
      </c>
      <c r="G87" s="4" t="s">
        <v>46</v>
      </c>
      <c r="H87" s="4" t="s">
        <v>47</v>
      </c>
      <c r="I87" s="4" t="s">
        <v>48</v>
      </c>
      <c r="J87" s="4" t="s">
        <v>49</v>
      </c>
      <c r="K87" s="4" t="s">
        <v>50</v>
      </c>
      <c r="L87" s="4" t="s">
        <v>51</v>
      </c>
      <c r="M87" s="4" t="s">
        <v>52</v>
      </c>
      <c r="N87" s="83" t="s">
        <v>0</v>
      </c>
    </row>
    <row r="88" spans="1:15" x14ac:dyDescent="0.2">
      <c r="A88" s="96" t="s">
        <v>8</v>
      </c>
      <c r="B88" s="97">
        <f>'Group 6 Remotes'!B22</f>
        <v>827</v>
      </c>
      <c r="C88" s="97">
        <f>'Group 6 Remotes'!C22</f>
        <v>839</v>
      </c>
      <c r="D88" s="97">
        <f>'Group 6 Remotes'!D22</f>
        <v>1029</v>
      </c>
      <c r="E88" s="97">
        <f>'Group 6 Remotes'!E22</f>
        <v>961</v>
      </c>
      <c r="F88" s="97">
        <f>'Group 6 Remotes'!F22</f>
        <v>1149</v>
      </c>
      <c r="G88" s="97">
        <f>'Group 6 Remotes'!G22</f>
        <v>1249</v>
      </c>
      <c r="H88" s="97">
        <f>'Group 6 Remotes'!H22</f>
        <v>1133</v>
      </c>
      <c r="I88" s="97">
        <f>'Group 6 Remotes'!I22</f>
        <v>1008</v>
      </c>
      <c r="J88" s="97">
        <f>'Group 6 Remotes'!J22</f>
        <v>942</v>
      </c>
      <c r="K88" s="97">
        <f>'Group 6 Remotes'!K22</f>
        <v>1010</v>
      </c>
      <c r="L88" s="97">
        <f>'Group 6 Remotes'!L22</f>
        <v>871</v>
      </c>
      <c r="M88" s="97">
        <f>'Group 6 Remotes'!M22</f>
        <v>1035</v>
      </c>
      <c r="N88" s="98">
        <f t="shared" ref="N88:N92" si="17">SUM(B88:M88)</f>
        <v>12053</v>
      </c>
    </row>
    <row r="89" spans="1:15" x14ac:dyDescent="0.2">
      <c r="A89" s="96" t="s">
        <v>9</v>
      </c>
      <c r="B89" s="97">
        <f>'Group 6 Remotes'!B23</f>
        <v>761</v>
      </c>
      <c r="C89" s="97">
        <f>'Group 6 Remotes'!C23</f>
        <v>729</v>
      </c>
      <c r="D89" s="97">
        <f>'Group 6 Remotes'!D23</f>
        <v>785</v>
      </c>
      <c r="E89" s="97">
        <f>'Group 6 Remotes'!E23</f>
        <v>717</v>
      </c>
      <c r="F89" s="97">
        <f>'Group 6 Remotes'!F23</f>
        <v>779</v>
      </c>
      <c r="G89" s="97">
        <f>'Group 6 Remotes'!G23</f>
        <v>746</v>
      </c>
      <c r="H89" s="97">
        <f>'Group 6 Remotes'!H23</f>
        <v>837</v>
      </c>
      <c r="I89" s="97">
        <f>'Group 6 Remotes'!I23</f>
        <v>809</v>
      </c>
      <c r="J89" s="97">
        <f>'Group 6 Remotes'!J23</f>
        <v>897</v>
      </c>
      <c r="K89" s="97">
        <f>'Group 6 Remotes'!K23</f>
        <v>810</v>
      </c>
      <c r="L89" s="97">
        <f>'Group 6 Remotes'!L23</f>
        <v>812</v>
      </c>
      <c r="M89" s="97">
        <f>'Group 6 Remotes'!M23</f>
        <v>845</v>
      </c>
      <c r="N89" s="98">
        <f t="shared" si="17"/>
        <v>9527</v>
      </c>
    </row>
    <row r="90" spans="1:15" x14ac:dyDescent="0.2">
      <c r="A90" s="85" t="s">
        <v>39</v>
      </c>
      <c r="B90" s="97">
        <f>'Group 6 Remotes'!B24</f>
        <v>1592</v>
      </c>
      <c r="C90" s="97">
        <f>'Group 6 Remotes'!C24</f>
        <v>1354</v>
      </c>
      <c r="D90" s="97">
        <f>'Group 6 Remotes'!D24</f>
        <v>1683</v>
      </c>
      <c r="E90" s="97">
        <f>'Group 6 Remotes'!E24</f>
        <v>1406</v>
      </c>
      <c r="F90" s="97">
        <f>'Group 6 Remotes'!F24</f>
        <v>1546</v>
      </c>
      <c r="G90" s="97">
        <f>'Group 6 Remotes'!G24</f>
        <v>1515</v>
      </c>
      <c r="H90" s="97">
        <f>'Group 6 Remotes'!H24</f>
        <v>1246</v>
      </c>
      <c r="I90" s="97">
        <f>'Group 6 Remotes'!I24</f>
        <v>1092</v>
      </c>
      <c r="J90" s="97">
        <f>'Group 6 Remotes'!J24</f>
        <v>1080</v>
      </c>
      <c r="K90" s="97">
        <f>'Group 6 Remotes'!K24</f>
        <v>1014</v>
      </c>
      <c r="L90" s="97">
        <f>'Group 6 Remotes'!L24</f>
        <v>928</v>
      </c>
      <c r="M90" s="97">
        <f>'Group 6 Remotes'!M24</f>
        <v>940</v>
      </c>
      <c r="N90" s="98">
        <f t="shared" si="17"/>
        <v>15396</v>
      </c>
    </row>
    <row r="91" spans="1:15" x14ac:dyDescent="0.2">
      <c r="A91" s="92" t="s">
        <v>34</v>
      </c>
      <c r="B91" s="97">
        <f>'Group 6 Remotes'!B25</f>
        <v>585</v>
      </c>
      <c r="C91" s="97">
        <f>'Group 6 Remotes'!C25</f>
        <v>425</v>
      </c>
      <c r="D91" s="97">
        <f>'Group 6 Remotes'!D25</f>
        <v>475</v>
      </c>
      <c r="E91" s="97">
        <f>'Group 6 Remotes'!E25</f>
        <v>402</v>
      </c>
      <c r="F91" s="97">
        <f>'Group 6 Remotes'!F25</f>
        <v>420</v>
      </c>
      <c r="G91" s="97">
        <f>'Group 6 Remotes'!G25</f>
        <v>344</v>
      </c>
      <c r="H91" s="97">
        <f>'Group 6 Remotes'!H25</f>
        <v>442</v>
      </c>
      <c r="I91" s="97">
        <f>'Group 6 Remotes'!I25</f>
        <v>334</v>
      </c>
      <c r="J91" s="97">
        <f>'Group 6 Remotes'!J25</f>
        <v>323</v>
      </c>
      <c r="K91" s="97">
        <f>'Group 6 Remotes'!K25</f>
        <v>367</v>
      </c>
      <c r="L91" s="97">
        <f>'Group 6 Remotes'!L25</f>
        <v>323</v>
      </c>
      <c r="M91" s="97">
        <f>'Group 6 Remotes'!M25</f>
        <v>406</v>
      </c>
      <c r="N91" s="98">
        <f t="shared" si="17"/>
        <v>4846</v>
      </c>
    </row>
    <row r="92" spans="1:15" x14ac:dyDescent="0.2">
      <c r="A92" s="92" t="s">
        <v>1</v>
      </c>
      <c r="B92" s="97">
        <f>'Group 6 Remotes'!B26</f>
        <v>1541</v>
      </c>
      <c r="C92" s="97">
        <f>'Group 6 Remotes'!C26</f>
        <v>1234</v>
      </c>
      <c r="D92" s="97">
        <f>'Group 6 Remotes'!D26</f>
        <v>1409</v>
      </c>
      <c r="E92" s="97">
        <f>'Group 6 Remotes'!E26</f>
        <v>1356</v>
      </c>
      <c r="F92" s="97">
        <f>'Group 6 Remotes'!F26</f>
        <v>1475</v>
      </c>
      <c r="G92" s="97">
        <f>'Group 6 Remotes'!G26</f>
        <v>1504</v>
      </c>
      <c r="H92" s="97">
        <f>'Group 6 Remotes'!H26</f>
        <v>1443</v>
      </c>
      <c r="I92" s="97">
        <f>'Group 6 Remotes'!I26</f>
        <v>1257</v>
      </c>
      <c r="J92" s="97">
        <f>'Group 6 Remotes'!J26</f>
        <v>1425</v>
      </c>
      <c r="K92" s="97">
        <f>'Group 6 Remotes'!K26</f>
        <v>1349</v>
      </c>
      <c r="L92" s="97">
        <f>'Group 6 Remotes'!L26</f>
        <v>1290</v>
      </c>
      <c r="M92" s="97">
        <f>'Group 6 Remotes'!M26</f>
        <v>1340</v>
      </c>
      <c r="N92" s="98">
        <f t="shared" si="17"/>
        <v>16623</v>
      </c>
    </row>
    <row r="93" spans="1:15" x14ac:dyDescent="0.2">
      <c r="A93" s="92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8"/>
    </row>
    <row r="94" spans="1:15" x14ac:dyDescent="0.2">
      <c r="A94" s="99" t="s">
        <v>7</v>
      </c>
      <c r="B94" s="98">
        <f t="shared" ref="B94:N94" si="18">SUM(B88:B93)</f>
        <v>5306</v>
      </c>
      <c r="C94" s="98">
        <f t="shared" si="18"/>
        <v>4581</v>
      </c>
      <c r="D94" s="98">
        <f t="shared" si="18"/>
        <v>5381</v>
      </c>
      <c r="E94" s="98">
        <f t="shared" si="18"/>
        <v>4842</v>
      </c>
      <c r="F94" s="98">
        <f t="shared" si="18"/>
        <v>5369</v>
      </c>
      <c r="G94" s="98">
        <f t="shared" si="18"/>
        <v>5358</v>
      </c>
      <c r="H94" s="98">
        <f t="shared" si="18"/>
        <v>5101</v>
      </c>
      <c r="I94" s="98">
        <f t="shared" si="18"/>
        <v>4500</v>
      </c>
      <c r="J94" s="98">
        <f t="shared" si="18"/>
        <v>4667</v>
      </c>
      <c r="K94" s="98">
        <f t="shared" si="18"/>
        <v>4550</v>
      </c>
      <c r="L94" s="98">
        <f t="shared" si="18"/>
        <v>4224</v>
      </c>
      <c r="M94" s="98">
        <f t="shared" si="18"/>
        <v>4566</v>
      </c>
      <c r="N94" s="98">
        <f t="shared" si="18"/>
        <v>58445</v>
      </c>
    </row>
    <row r="95" spans="1:15" ht="14.25" customHeight="1" x14ac:dyDescent="0.2">
      <c r="A95" s="100"/>
      <c r="B95" s="100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0"/>
    </row>
    <row r="96" spans="1:15" x14ac:dyDescent="0.2">
      <c r="A96" s="150" t="s">
        <v>28</v>
      </c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2"/>
    </row>
    <row r="97" spans="1:15" s="84" customFormat="1" x14ac:dyDescent="0.2">
      <c r="A97" s="82" t="s">
        <v>4</v>
      </c>
      <c r="B97" s="4" t="s">
        <v>44</v>
      </c>
      <c r="C97" s="137" t="s">
        <v>45</v>
      </c>
      <c r="D97" s="4" t="s">
        <v>53</v>
      </c>
      <c r="E97" s="4" t="s">
        <v>54</v>
      </c>
      <c r="F97" s="4" t="s">
        <v>55</v>
      </c>
      <c r="G97" s="4" t="s">
        <v>46</v>
      </c>
      <c r="H97" s="4" t="s">
        <v>47</v>
      </c>
      <c r="I97" s="4" t="s">
        <v>48</v>
      </c>
      <c r="J97" s="4" t="s">
        <v>49</v>
      </c>
      <c r="K97" s="4" t="s">
        <v>50</v>
      </c>
      <c r="L97" s="4" t="s">
        <v>51</v>
      </c>
      <c r="M97" s="4" t="s">
        <v>52</v>
      </c>
      <c r="N97" s="83" t="s">
        <v>0</v>
      </c>
    </row>
    <row r="98" spans="1:15" s="84" customFormat="1" x14ac:dyDescent="0.2">
      <c r="A98" s="85" t="s">
        <v>39</v>
      </c>
      <c r="B98" s="86">
        <f>'Group 7 CROS'!B3</f>
        <v>141648</v>
      </c>
      <c r="C98" s="86">
        <f>'Group 7 CROS'!C3</f>
        <v>137904</v>
      </c>
      <c r="D98" s="86">
        <f>'Group 7 CROS'!D3</f>
        <v>167544</v>
      </c>
      <c r="E98" s="86">
        <f>'Group 7 CROS'!E3</f>
        <v>140400</v>
      </c>
      <c r="F98" s="86">
        <f>'Group 7 CROS'!F3</f>
        <v>162552</v>
      </c>
      <c r="G98" s="86">
        <f>'Group 7 CROS'!G3</f>
        <v>147576</v>
      </c>
      <c r="H98" s="86">
        <f>'Group 7 CROS'!H3</f>
        <v>136344</v>
      </c>
      <c r="I98" s="86">
        <f>'Group 7 CROS'!I3</f>
        <v>126048</v>
      </c>
      <c r="J98" s="86">
        <f>'Group 7 CROS'!J3</f>
        <v>139152</v>
      </c>
      <c r="K98" s="86">
        <f>'Group 7 CROS'!K3</f>
        <v>132288</v>
      </c>
      <c r="L98" s="86">
        <f>'Group 7 CROS'!L3</f>
        <v>131664</v>
      </c>
      <c r="M98" s="86">
        <f>'Group 7 CROS'!M3</f>
        <v>132288</v>
      </c>
      <c r="N98" s="86">
        <f>SUM(B98:M98)</f>
        <v>1695408</v>
      </c>
    </row>
    <row r="99" spans="1:15" s="84" customFormat="1" x14ac:dyDescent="0.2">
      <c r="A99" s="103" t="s">
        <v>34</v>
      </c>
      <c r="B99" s="86">
        <f>'Group 7 CROS'!B4</f>
        <v>32147.08</v>
      </c>
      <c r="C99" s="86">
        <f>'Group 7 CROS'!C4</f>
        <v>25837.84</v>
      </c>
      <c r="D99" s="86">
        <f>'Group 7 CROS'!D4</f>
        <v>31846.639999999999</v>
      </c>
      <c r="E99" s="86">
        <f>'Group 7 CROS'!E4</f>
        <v>26438.720000000001</v>
      </c>
      <c r="F99" s="86">
        <f>'Group 7 CROS'!F4</f>
        <v>33949.72</v>
      </c>
      <c r="G99" s="86">
        <f>'Group 7 CROS'!G4</f>
        <v>30644.880000000001</v>
      </c>
      <c r="H99" s="86">
        <f>'Group 7 CROS'!H4</f>
        <v>19528.599999999999</v>
      </c>
      <c r="I99" s="86">
        <f>'Group 7 CROS'!I4</f>
        <v>10815.8</v>
      </c>
      <c r="J99" s="86">
        <f>'Group 7 CROS'!J4</f>
        <v>9914.52</v>
      </c>
      <c r="K99" s="86">
        <f>'Group 7 CROS'!K4</f>
        <v>10815.84</v>
      </c>
      <c r="L99" s="86">
        <f>'Group 7 CROS'!L4</f>
        <v>13820.24</v>
      </c>
      <c r="M99" s="86">
        <f>'Group 7 CROS'!M4</f>
        <v>12017.6</v>
      </c>
      <c r="N99" s="86">
        <f>SUM(B99:M99)</f>
        <v>257777.47999999998</v>
      </c>
    </row>
    <row r="100" spans="1:15" s="84" customFormat="1" x14ac:dyDescent="0.2">
      <c r="A100" s="103" t="s">
        <v>1</v>
      </c>
      <c r="B100" s="86">
        <f>'Group 7 CROS'!B5</f>
        <v>19968</v>
      </c>
      <c r="C100" s="86">
        <f>'Group 7 CROS'!C5</f>
        <v>13104</v>
      </c>
      <c r="D100" s="86">
        <f>'Group 7 CROS'!D5</f>
        <v>16224</v>
      </c>
      <c r="E100" s="86">
        <f>'Group 7 CROS'!E5</f>
        <v>50726</v>
      </c>
      <c r="F100" s="86">
        <f>'Group 7 CROS'!F5</f>
        <v>17160</v>
      </c>
      <c r="G100" s="86">
        <f>'Group 7 CROS'!G5</f>
        <v>13104</v>
      </c>
      <c r="H100" s="86">
        <f>'Group 7 CROS'!H5</f>
        <v>18408</v>
      </c>
      <c r="I100" s="86">
        <f>'Group 7 CROS'!I5</f>
        <v>18096</v>
      </c>
      <c r="J100" s="86">
        <f>'Group 7 CROS'!J5</f>
        <v>16848</v>
      </c>
      <c r="K100" s="86">
        <f>'Group 7 CROS'!K5</f>
        <v>19032</v>
      </c>
      <c r="L100" s="86">
        <f>'Group 7 CROS'!L5</f>
        <v>19344</v>
      </c>
      <c r="M100" s="86">
        <f>'Group 7 CROS'!M5</f>
        <v>14976</v>
      </c>
      <c r="N100" s="86">
        <f>SUM(B100:M100)</f>
        <v>236990</v>
      </c>
    </row>
    <row r="101" spans="1:15" x14ac:dyDescent="0.2">
      <c r="A101" s="85"/>
      <c r="B101" s="102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</row>
    <row r="102" spans="1:15" x14ac:dyDescent="0.2">
      <c r="A102" s="87" t="s">
        <v>5</v>
      </c>
      <c r="B102" s="86">
        <f>'Group 7 CROS'!B7</f>
        <v>193763.08000000002</v>
      </c>
      <c r="C102" s="86">
        <f t="shared" ref="C102:N102" si="19">SUM(C98:C101)</f>
        <v>176845.84</v>
      </c>
      <c r="D102" s="86">
        <f t="shared" si="19"/>
        <v>215614.64</v>
      </c>
      <c r="E102" s="86">
        <f t="shared" si="19"/>
        <v>217564.72</v>
      </c>
      <c r="F102" s="86">
        <f t="shared" si="19"/>
        <v>213661.72</v>
      </c>
      <c r="G102" s="86">
        <f t="shared" si="19"/>
        <v>191324.88</v>
      </c>
      <c r="H102" s="86">
        <f t="shared" si="19"/>
        <v>174280.6</v>
      </c>
      <c r="I102" s="86">
        <f t="shared" si="19"/>
        <v>154959.79999999999</v>
      </c>
      <c r="J102" s="86">
        <f t="shared" si="19"/>
        <v>165914.51999999999</v>
      </c>
      <c r="K102" s="86">
        <f t="shared" si="19"/>
        <v>162135.84</v>
      </c>
      <c r="L102" s="86">
        <f t="shared" si="19"/>
        <v>164828.24</v>
      </c>
      <c r="M102" s="86">
        <f t="shared" si="19"/>
        <v>159281.60000000001</v>
      </c>
      <c r="N102" s="86">
        <f t="shared" si="19"/>
        <v>2190175.48</v>
      </c>
      <c r="O102" s="88"/>
    </row>
    <row r="103" spans="1:15" ht="12" customHeight="1" x14ac:dyDescent="0.2">
      <c r="A103" s="153"/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5"/>
    </row>
    <row r="104" spans="1:15" ht="12" customHeight="1" x14ac:dyDescent="0.2">
      <c r="A104" s="89" t="s">
        <v>26</v>
      </c>
      <c r="B104" s="4" t="s">
        <v>44</v>
      </c>
      <c r="C104" s="4" t="s">
        <v>45</v>
      </c>
      <c r="D104" s="4" t="s">
        <v>53</v>
      </c>
      <c r="E104" s="4" t="s">
        <v>54</v>
      </c>
      <c r="F104" s="4" t="s">
        <v>55</v>
      </c>
      <c r="G104" s="4" t="s">
        <v>46</v>
      </c>
      <c r="H104" s="4" t="s">
        <v>47</v>
      </c>
      <c r="I104" s="4" t="s">
        <v>48</v>
      </c>
      <c r="J104" s="4" t="s">
        <v>49</v>
      </c>
      <c r="K104" s="4" t="s">
        <v>50</v>
      </c>
      <c r="L104" s="4" t="s">
        <v>51</v>
      </c>
      <c r="M104" s="4" t="s">
        <v>52</v>
      </c>
      <c r="N104" s="83" t="s">
        <v>0</v>
      </c>
    </row>
    <row r="105" spans="1:15" x14ac:dyDescent="0.2">
      <c r="A105" s="85" t="s">
        <v>39</v>
      </c>
      <c r="B105" s="104">
        <f>'Group 7 CROS'!B17</f>
        <v>453</v>
      </c>
      <c r="C105" s="104">
        <f>'Group 7 CROS'!C17</f>
        <v>442</v>
      </c>
      <c r="D105" s="104">
        <f>'Group 7 CROS'!D17</f>
        <v>535</v>
      </c>
      <c r="E105" s="104">
        <f>'Group 7 CROS'!E17</f>
        <v>449</v>
      </c>
      <c r="F105" s="104">
        <f>'Group 7 CROS'!F17</f>
        <v>520</v>
      </c>
      <c r="G105" s="104">
        <f>'Group 7 CROS'!G17</f>
        <v>473</v>
      </c>
      <c r="H105" s="104">
        <f>'Group 7 CROS'!H17</f>
        <v>435</v>
      </c>
      <c r="I105" s="104">
        <f>'Group 7 CROS'!I17</f>
        <v>403</v>
      </c>
      <c r="J105" s="104">
        <f>'Group 7 CROS'!J17</f>
        <v>446</v>
      </c>
      <c r="K105" s="104">
        <f>'Group 7 CROS'!K17</f>
        <v>423</v>
      </c>
      <c r="L105" s="104">
        <f>'Group 7 CROS'!L17</f>
        <v>422</v>
      </c>
      <c r="M105" s="104">
        <f>'Group 7 CROS'!M17</f>
        <v>422</v>
      </c>
      <c r="N105" s="104">
        <f>SUM(B105:M105)</f>
        <v>5423</v>
      </c>
    </row>
    <row r="106" spans="1:15" x14ac:dyDescent="0.2">
      <c r="A106" s="85" t="s">
        <v>34</v>
      </c>
      <c r="B106" s="104">
        <f>'Group 7 CROS'!B18</f>
        <v>107</v>
      </c>
      <c r="C106" s="104">
        <f>'Group 7 CROS'!C18</f>
        <v>86</v>
      </c>
      <c r="D106" s="104">
        <f>'Group 7 CROS'!D18</f>
        <v>106</v>
      </c>
      <c r="E106" s="104">
        <f>'Group 7 CROS'!E18</f>
        <v>88</v>
      </c>
      <c r="F106" s="104">
        <f>'Group 7 CROS'!F18</f>
        <v>113</v>
      </c>
      <c r="G106" s="104">
        <f>'Group 7 CROS'!G18</f>
        <v>102</v>
      </c>
      <c r="H106" s="104">
        <f>'Group 7 CROS'!H18</f>
        <v>65</v>
      </c>
      <c r="I106" s="104">
        <f>'Group 7 CROS'!I18</f>
        <v>36</v>
      </c>
      <c r="J106" s="104">
        <f>'Group 7 CROS'!J18</f>
        <v>33</v>
      </c>
      <c r="K106" s="104">
        <f>'Group 7 CROS'!K18</f>
        <v>36</v>
      </c>
      <c r="L106" s="104">
        <f>'Group 7 CROS'!L18</f>
        <v>46</v>
      </c>
      <c r="M106" s="104">
        <f>'Group 7 CROS'!M18</f>
        <v>40</v>
      </c>
      <c r="N106" s="104">
        <f>SUM(B106:M106)</f>
        <v>858</v>
      </c>
    </row>
    <row r="107" spans="1:15" x14ac:dyDescent="0.2">
      <c r="A107" s="85" t="s">
        <v>1</v>
      </c>
      <c r="B107" s="104">
        <f>'Group 7 CROS'!B19</f>
        <v>63</v>
      </c>
      <c r="C107" s="104">
        <f>'Group 7 CROS'!C19</f>
        <v>42</v>
      </c>
      <c r="D107" s="104">
        <f>'Group 7 CROS'!D19</f>
        <v>52</v>
      </c>
      <c r="E107" s="104">
        <f>'Group 7 CROS'!E19</f>
        <v>159</v>
      </c>
      <c r="F107" s="104">
        <f>'Group 7 CROS'!F19</f>
        <v>55</v>
      </c>
      <c r="G107" s="104">
        <f>'Group 7 CROS'!G19</f>
        <v>42</v>
      </c>
      <c r="H107" s="104">
        <f>'Group 7 CROS'!H19</f>
        <v>59</v>
      </c>
      <c r="I107" s="104">
        <f>'Group 7 CROS'!I19</f>
        <v>56</v>
      </c>
      <c r="J107" s="104">
        <f>'Group 7 CROS'!J19</f>
        <v>54</v>
      </c>
      <c r="K107" s="104">
        <f>'Group 7 CROS'!K19</f>
        <v>60</v>
      </c>
      <c r="L107" s="104">
        <f>'Group 7 CROS'!L19</f>
        <v>62</v>
      </c>
      <c r="M107" s="104">
        <f>'Group 7 CROS'!M19</f>
        <v>47</v>
      </c>
      <c r="N107" s="104">
        <f>SUM(B107:M107)</f>
        <v>751</v>
      </c>
    </row>
    <row r="108" spans="1:15" x14ac:dyDescent="0.2">
      <c r="A108" s="85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</row>
    <row r="109" spans="1:15" x14ac:dyDescent="0.2">
      <c r="A109" s="87" t="s">
        <v>11</v>
      </c>
      <c r="B109" s="104">
        <f t="shared" ref="B109:N109" si="20">SUM(B105:B108)</f>
        <v>623</v>
      </c>
      <c r="C109" s="104">
        <f t="shared" si="20"/>
        <v>570</v>
      </c>
      <c r="D109" s="104">
        <f t="shared" si="20"/>
        <v>693</v>
      </c>
      <c r="E109" s="104">
        <f t="shared" si="20"/>
        <v>696</v>
      </c>
      <c r="F109" s="104">
        <f t="shared" si="20"/>
        <v>688</v>
      </c>
      <c r="G109" s="104">
        <f t="shared" si="20"/>
        <v>617</v>
      </c>
      <c r="H109" s="104">
        <f t="shared" si="20"/>
        <v>559</v>
      </c>
      <c r="I109" s="104">
        <f t="shared" si="20"/>
        <v>495</v>
      </c>
      <c r="J109" s="104">
        <f t="shared" si="20"/>
        <v>533</v>
      </c>
      <c r="K109" s="104">
        <f t="shared" si="20"/>
        <v>519</v>
      </c>
      <c r="L109" s="104">
        <f t="shared" si="20"/>
        <v>530</v>
      </c>
      <c r="M109" s="104">
        <f t="shared" si="20"/>
        <v>509</v>
      </c>
      <c r="N109" s="104">
        <f t="shared" si="20"/>
        <v>7032</v>
      </c>
    </row>
    <row r="110" spans="1:15" x14ac:dyDescent="0.2">
      <c r="A110" s="100"/>
      <c r="B110" s="100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0"/>
    </row>
    <row r="111" spans="1:15" x14ac:dyDescent="0.2">
      <c r="A111" s="150" t="s">
        <v>41</v>
      </c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2"/>
    </row>
    <row r="112" spans="1:15" x14ac:dyDescent="0.2">
      <c r="A112" s="82" t="s">
        <v>4</v>
      </c>
      <c r="B112" s="4" t="s">
        <v>44</v>
      </c>
      <c r="C112" s="4" t="s">
        <v>45</v>
      </c>
      <c r="D112" s="4" t="s">
        <v>53</v>
      </c>
      <c r="E112" s="4" t="s">
        <v>54</v>
      </c>
      <c r="F112" s="4" t="s">
        <v>55</v>
      </c>
      <c r="G112" s="4" t="s">
        <v>46</v>
      </c>
      <c r="H112" s="4" t="s">
        <v>47</v>
      </c>
      <c r="I112" s="4" t="s">
        <v>48</v>
      </c>
      <c r="J112" s="4" t="s">
        <v>49</v>
      </c>
      <c r="K112" s="4" t="s">
        <v>50</v>
      </c>
      <c r="L112" s="4" t="s">
        <v>51</v>
      </c>
      <c r="M112" s="4" t="s">
        <v>52</v>
      </c>
      <c r="N112" s="83" t="s">
        <v>0</v>
      </c>
    </row>
    <row r="113" spans="1:14" x14ac:dyDescent="0.2">
      <c r="A113" s="5" t="s">
        <v>8</v>
      </c>
      <c r="B113" s="90">
        <f>'Group 8 Rechargeable '!B3</f>
        <v>3145157.6</v>
      </c>
      <c r="C113" s="90">
        <f>'Group 8 Rechargeable '!C3</f>
        <v>3253827.2</v>
      </c>
      <c r="D113" s="90">
        <f>'Group 8 Rechargeable '!D3</f>
        <v>4776543.2</v>
      </c>
      <c r="E113" s="90">
        <f>'Group 8 Rechargeable '!E3</f>
        <v>4591402.4000000004</v>
      </c>
      <c r="F113" s="90">
        <f>'Group 8 Rechargeable '!F3</f>
        <v>5884257.5999999996</v>
      </c>
      <c r="G113" s="90">
        <f>'Group 8 Rechargeable '!G3</f>
        <v>6424922.7999999998</v>
      </c>
      <c r="H113" s="90">
        <f>'Group 8 Rechargeable '!H3</f>
        <v>4768046.4000000004</v>
      </c>
      <c r="I113" s="90">
        <f>'Group 8 Rechargeable '!I3</f>
        <v>4169692.8</v>
      </c>
      <c r="J113" s="90">
        <f>'Group 8 Rechargeable '!J3</f>
        <v>3967558.4</v>
      </c>
      <c r="K113" s="90">
        <f>'Group 8 Rechargeable '!K3</f>
        <v>4070414.4</v>
      </c>
      <c r="L113" s="90">
        <f>'Group 8 Rechargeable '!L3</f>
        <v>3630369.6</v>
      </c>
      <c r="M113" s="90">
        <f>'Group 8 Rechargeable '!M3</f>
        <v>3992154.4</v>
      </c>
      <c r="N113" s="86">
        <f>SUM(B113:M113)</f>
        <v>52674346.799999997</v>
      </c>
    </row>
    <row r="114" spans="1:14" x14ac:dyDescent="0.2">
      <c r="A114" s="5" t="s">
        <v>9</v>
      </c>
      <c r="B114" s="90"/>
      <c r="C114" s="90"/>
      <c r="D114" s="90"/>
      <c r="E114" s="90"/>
      <c r="F114" s="90"/>
      <c r="G114" s="90"/>
      <c r="H114" s="90">
        <f>'Group 8 Rechargeable '!H4</f>
        <v>3114376.72</v>
      </c>
      <c r="I114" s="90">
        <f>'Group 8 Rechargeable '!I4</f>
        <v>3010230.08</v>
      </c>
      <c r="J114" s="90">
        <f>'Group 8 Rechargeable '!J4</f>
        <v>3136600.48</v>
      </c>
      <c r="K114" s="90">
        <f>'Group 8 Rechargeable '!K4</f>
        <v>3109147.6</v>
      </c>
      <c r="L114" s="90">
        <f>'Group 8 Rechargeable '!L4</f>
        <v>2812395.04</v>
      </c>
      <c r="M114" s="90">
        <f>'Group 8 Rechargeable '!M4</f>
        <v>3146187.2</v>
      </c>
      <c r="N114" s="86">
        <f>SUM(B114:M114)</f>
        <v>18328937.120000001</v>
      </c>
    </row>
    <row r="115" spans="1:14" x14ac:dyDescent="0.2">
      <c r="A115" s="85" t="s">
        <v>39</v>
      </c>
      <c r="B115" s="90">
        <f>'Group 8 Rechargeable '!B5</f>
        <v>1812291</v>
      </c>
      <c r="C115" s="90">
        <f>'Group 8 Rechargeable '!C5</f>
        <v>1580969</v>
      </c>
      <c r="D115" s="90">
        <f>'Group 8 Rechargeable '!D5</f>
        <v>1935609</v>
      </c>
      <c r="E115" s="90">
        <f>'Group 8 Rechargeable '!E5</f>
        <v>1810276</v>
      </c>
      <c r="F115" s="90">
        <f>'Group 8 Rechargeable '!F5</f>
        <v>2081898</v>
      </c>
      <c r="G115" s="90">
        <f>'Group 8 Rechargeable '!G5</f>
        <v>1996059</v>
      </c>
      <c r="H115" s="90">
        <f>'Group 8 Rechargeable '!H5</f>
        <v>6638619</v>
      </c>
      <c r="I115" s="90">
        <f>'Group 8 Rechargeable '!I5</f>
        <v>6283576</v>
      </c>
      <c r="J115" s="90">
        <f>'Group 8 Rechargeable '!J5</f>
        <v>7338630</v>
      </c>
      <c r="K115" s="90">
        <f>'Group 8 Rechargeable '!K5</f>
        <v>8010431</v>
      </c>
      <c r="L115" s="90">
        <f>'Group 8 Rechargeable '!L5</f>
        <v>7581639</v>
      </c>
      <c r="M115" s="90">
        <f>'Group 8 Rechargeable '!M5</f>
        <v>8528689</v>
      </c>
      <c r="N115" s="86">
        <f>SUM(B115:M115)</f>
        <v>55598686</v>
      </c>
    </row>
    <row r="116" spans="1:14" x14ac:dyDescent="0.2">
      <c r="A116" s="103" t="s">
        <v>34</v>
      </c>
      <c r="B116" s="90">
        <f>'Group 8 Rechargeable '!B6</f>
        <v>2198793.59</v>
      </c>
      <c r="C116" s="90">
        <f>'Group 8 Rechargeable '!C6</f>
        <v>1750432.32</v>
      </c>
      <c r="D116" s="90">
        <f>'Group 8 Rechargeable '!D6</f>
        <v>2053859.29</v>
      </c>
      <c r="E116" s="90">
        <f>'Group 8 Rechargeable '!E6</f>
        <v>1814483.93</v>
      </c>
      <c r="F116" s="90">
        <f>'Group 8 Rechargeable '!F6</f>
        <v>2004301.11</v>
      </c>
      <c r="G116" s="90">
        <f>'Group 8 Rechargeable '!G6</f>
        <v>1926691.13</v>
      </c>
      <c r="H116" s="90">
        <f>'Group 8 Rechargeable '!H6</f>
        <v>1931422.2</v>
      </c>
      <c r="I116" s="90">
        <f>'Group 8 Rechargeable '!I6</f>
        <v>1686742.03</v>
      </c>
      <c r="J116" s="90">
        <f>'Group 8 Rechargeable '!J6</f>
        <v>1616733.15</v>
      </c>
      <c r="K116" s="90">
        <f>'Group 8 Rechargeable '!K6</f>
        <v>1680948.28</v>
      </c>
      <c r="L116" s="90">
        <f>'Group 8 Rechargeable '!L6</f>
        <v>1522900.22</v>
      </c>
      <c r="M116" s="90">
        <f>'Group 8 Rechargeable '!M6</f>
        <v>1627118.92</v>
      </c>
      <c r="N116" s="86">
        <f>SUM(B116:M116)</f>
        <v>21814426.170000002</v>
      </c>
    </row>
    <row r="117" spans="1:14" x14ac:dyDescent="0.2">
      <c r="A117" s="103" t="s">
        <v>1</v>
      </c>
      <c r="B117" s="90">
        <f>'Group 8 Rechargeable '!B7</f>
        <v>1045276</v>
      </c>
      <c r="C117" s="90">
        <f>'Group 8 Rechargeable '!C7</f>
        <v>887764</v>
      </c>
      <c r="D117" s="90">
        <f>'Group 8 Rechargeable '!D7</f>
        <v>1099284</v>
      </c>
      <c r="E117" s="90">
        <f>'Group 8 Rechargeable '!E7</f>
        <v>1035932</v>
      </c>
      <c r="F117" s="90">
        <f>'Group 8 Rechargeable '!F7</f>
        <v>1177732</v>
      </c>
      <c r="G117" s="90">
        <f>'Group 8 Rechargeable '!G7</f>
        <v>1086364</v>
      </c>
      <c r="H117" s="90">
        <f>'Group 8 Rechargeable '!H7</f>
        <v>1893736</v>
      </c>
      <c r="I117" s="90">
        <f>'Group 8 Rechargeable '!I7</f>
        <v>1426414</v>
      </c>
      <c r="J117" s="90">
        <f>'Group 8 Rechargeable '!J7</f>
        <v>1527656</v>
      </c>
      <c r="K117" s="90">
        <f>'Group 8 Rechargeable '!K7</f>
        <v>1449456</v>
      </c>
      <c r="L117" s="90">
        <f>'Group 8 Rechargeable '!L7</f>
        <v>1285104</v>
      </c>
      <c r="M117" s="90">
        <f>'Group 8 Rechargeable '!M7</f>
        <v>1406496</v>
      </c>
      <c r="N117" s="86">
        <f>SUM(B117:M117)</f>
        <v>15321214</v>
      </c>
    </row>
    <row r="118" spans="1:14" x14ac:dyDescent="0.2">
      <c r="A118" s="87" t="s">
        <v>5</v>
      </c>
      <c r="B118" s="90">
        <f>SUM(B113:B117)</f>
        <v>8201518.1899999995</v>
      </c>
      <c r="C118" s="90">
        <f t="shared" ref="C118:M118" si="21">SUM(C113:C117)</f>
        <v>7472992.5200000005</v>
      </c>
      <c r="D118" s="90">
        <f t="shared" si="21"/>
        <v>9865295.4900000002</v>
      </c>
      <c r="E118" s="90">
        <f t="shared" si="21"/>
        <v>9252094.3300000001</v>
      </c>
      <c r="F118" s="90">
        <f t="shared" si="21"/>
        <v>11148188.709999999</v>
      </c>
      <c r="G118" s="90">
        <f t="shared" si="21"/>
        <v>11434036.93</v>
      </c>
      <c r="H118" s="90">
        <f t="shared" si="21"/>
        <v>18346200.32</v>
      </c>
      <c r="I118" s="90">
        <f t="shared" si="21"/>
        <v>16576654.909999998</v>
      </c>
      <c r="J118" s="90">
        <f t="shared" si="21"/>
        <v>17587178.030000001</v>
      </c>
      <c r="K118" s="90">
        <f t="shared" si="21"/>
        <v>18320397.280000001</v>
      </c>
      <c r="L118" s="90">
        <f t="shared" si="21"/>
        <v>16832407.859999999</v>
      </c>
      <c r="M118" s="90">
        <f t="shared" si="21"/>
        <v>18700645.52</v>
      </c>
      <c r="N118" s="86">
        <f>SUM(N113:N117)</f>
        <v>163737610.09</v>
      </c>
    </row>
    <row r="119" spans="1:14" x14ac:dyDescent="0.2">
      <c r="A119" s="153"/>
      <c r="B119" s="154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5"/>
    </row>
    <row r="120" spans="1:14" x14ac:dyDescent="0.2">
      <c r="A120" s="89" t="s">
        <v>26</v>
      </c>
      <c r="B120" s="4" t="s">
        <v>44</v>
      </c>
      <c r="C120" s="4" t="s">
        <v>45</v>
      </c>
      <c r="D120" s="4" t="s">
        <v>53</v>
      </c>
      <c r="E120" s="4" t="s">
        <v>54</v>
      </c>
      <c r="F120" s="4" t="s">
        <v>55</v>
      </c>
      <c r="G120" s="4" t="s">
        <v>46</v>
      </c>
      <c r="H120" s="4" t="s">
        <v>47</v>
      </c>
      <c r="I120" s="4" t="s">
        <v>48</v>
      </c>
      <c r="J120" s="4" t="s">
        <v>49</v>
      </c>
      <c r="K120" s="4" t="s">
        <v>50</v>
      </c>
      <c r="L120" s="4" t="s">
        <v>51</v>
      </c>
      <c r="M120" s="4" t="s">
        <v>52</v>
      </c>
      <c r="N120" s="83" t="s">
        <v>0</v>
      </c>
    </row>
    <row r="121" spans="1:14" x14ac:dyDescent="0.2">
      <c r="A121" s="5" t="s">
        <v>8</v>
      </c>
      <c r="B121" s="104">
        <f>'Group 8 Rechargeable '!B19</f>
        <v>7027</v>
      </c>
      <c r="C121" s="104">
        <f>'Group 8 Rechargeable '!C19</f>
        <v>7256</v>
      </c>
      <c r="D121" s="104">
        <f>'Group 8 Rechargeable '!D19</f>
        <v>10650</v>
      </c>
      <c r="E121" s="104">
        <f>'Group 8 Rechargeable '!E19</f>
        <v>10227</v>
      </c>
      <c r="F121" s="104">
        <f>'Group 8 Rechargeable '!F19</f>
        <v>13134</v>
      </c>
      <c r="G121" s="104">
        <f>'Group 8 Rechargeable '!G19</f>
        <v>14328</v>
      </c>
      <c r="H121" s="104">
        <f>'Group 8 Rechargeable '!H19</f>
        <v>10642</v>
      </c>
      <c r="I121" s="104">
        <f>'Group 8 Rechargeable '!I19</f>
        <v>9304</v>
      </c>
      <c r="J121" s="104">
        <f>'Group 8 Rechargeable '!J19</f>
        <v>8849</v>
      </c>
      <c r="K121" s="104">
        <f>'Group 8 Rechargeable '!K19</f>
        <v>9078</v>
      </c>
      <c r="L121" s="104">
        <f>'Group 8 Rechargeable '!L19</f>
        <v>8105</v>
      </c>
      <c r="M121" s="104">
        <f>'Group 8 Rechargeable '!M19</f>
        <v>8897</v>
      </c>
      <c r="N121" s="104">
        <f>'Group 8 Rechargeable '!N19</f>
        <v>117497</v>
      </c>
    </row>
    <row r="122" spans="1:14" x14ac:dyDescent="0.2">
      <c r="A122" s="5" t="s">
        <v>9</v>
      </c>
      <c r="B122" s="104"/>
      <c r="C122" s="104"/>
      <c r="D122" s="104"/>
      <c r="E122" s="104"/>
      <c r="F122" s="104"/>
      <c r="G122" s="104"/>
      <c r="H122" s="104">
        <f>'Group 8 Rechargeable '!H20</f>
        <v>7123</v>
      </c>
      <c r="I122" s="104">
        <f>'Group 8 Rechargeable '!I20</f>
        <v>6893</v>
      </c>
      <c r="J122" s="104">
        <f>'Group 8 Rechargeable '!J20</f>
        <v>7186</v>
      </c>
      <c r="K122" s="104">
        <f>'Group 8 Rechargeable '!K20</f>
        <v>7120</v>
      </c>
      <c r="L122" s="104">
        <f>'Group 8 Rechargeable '!L20</f>
        <v>6448</v>
      </c>
      <c r="M122" s="104">
        <f>'Group 8 Rechargeable '!M20</f>
        <v>7207</v>
      </c>
      <c r="N122" s="104">
        <f>'Group 8 Rechargeable '!N20</f>
        <v>41977</v>
      </c>
    </row>
    <row r="123" spans="1:14" x14ac:dyDescent="0.2">
      <c r="A123" s="85" t="s">
        <v>39</v>
      </c>
      <c r="B123" s="104">
        <f>'Group 8 Rechargeable '!B21</f>
        <v>4485</v>
      </c>
      <c r="C123" s="104">
        <f>'Group 8 Rechargeable '!C21</f>
        <v>3923</v>
      </c>
      <c r="D123" s="104">
        <f>'Group 8 Rechargeable '!D21</f>
        <v>4794</v>
      </c>
      <c r="E123" s="104">
        <f>'Group 8 Rechargeable '!E21</f>
        <v>4488</v>
      </c>
      <c r="F123" s="104">
        <f>'Group 8 Rechargeable '!F21</f>
        <v>5145</v>
      </c>
      <c r="G123" s="104">
        <f>'Group 8 Rechargeable '!G21</f>
        <v>4950</v>
      </c>
      <c r="H123" s="104">
        <f>'Group 8 Rechargeable '!H21</f>
        <v>16448</v>
      </c>
      <c r="I123" s="104">
        <f>'Group 8 Rechargeable '!I21</f>
        <v>15575</v>
      </c>
      <c r="J123" s="104">
        <f>'Group 8 Rechargeable '!J21</f>
        <v>18189</v>
      </c>
      <c r="K123" s="104">
        <f>'Group 8 Rechargeable '!K21</f>
        <v>19856</v>
      </c>
      <c r="L123" s="104">
        <f>'Group 8 Rechargeable '!L21</f>
        <v>18781</v>
      </c>
      <c r="M123" s="104">
        <f>'Group 8 Rechargeable '!M21</f>
        <v>21124</v>
      </c>
      <c r="N123" s="104">
        <f>SUM(B123:M123)</f>
        <v>137758</v>
      </c>
    </row>
    <row r="124" spans="1:14" x14ac:dyDescent="0.2">
      <c r="A124" s="85" t="s">
        <v>34</v>
      </c>
      <c r="B124" s="104">
        <f>'Group 8 Rechargeable '!B22</f>
        <v>4702</v>
      </c>
      <c r="C124" s="104">
        <f>'Group 8 Rechargeable '!C22</f>
        <v>3740</v>
      </c>
      <c r="D124" s="104">
        <f>'Group 8 Rechargeable '!D22</f>
        <v>4387</v>
      </c>
      <c r="E124" s="104">
        <f>'Group 8 Rechargeable '!E22</f>
        <v>3867</v>
      </c>
      <c r="F124" s="104">
        <f>'Group 8 Rechargeable '!F22</f>
        <v>4281</v>
      </c>
      <c r="G124" s="104">
        <f>'Group 8 Rechargeable '!G22</f>
        <v>4111</v>
      </c>
      <c r="H124" s="104">
        <f>'Group 8 Rechargeable '!H22</f>
        <v>4140</v>
      </c>
      <c r="I124" s="104">
        <f>'Group 8 Rechargeable '!I22</f>
        <v>3624</v>
      </c>
      <c r="J124" s="104">
        <f>'Group 8 Rechargeable '!J22</f>
        <v>3472</v>
      </c>
      <c r="K124" s="104">
        <f>'Group 8 Rechargeable '!K22</f>
        <v>3612</v>
      </c>
      <c r="L124" s="104">
        <f>'Group 8 Rechargeable '!L22</f>
        <v>3267</v>
      </c>
      <c r="M124" s="104">
        <f>'Group 8 Rechargeable '!M22</f>
        <v>3489</v>
      </c>
      <c r="N124" s="104">
        <f>SUM(B124:M124)</f>
        <v>46692</v>
      </c>
    </row>
    <row r="125" spans="1:14" x14ac:dyDescent="0.2">
      <c r="A125" s="85" t="s">
        <v>1</v>
      </c>
      <c r="B125" s="104">
        <f>'Group 8 Rechargeable '!B23</f>
        <v>2462</v>
      </c>
      <c r="C125" s="104">
        <f>'Group 8 Rechargeable '!C23</f>
        <v>2093</v>
      </c>
      <c r="D125" s="104">
        <f>'Group 8 Rechargeable '!D23</f>
        <v>2589</v>
      </c>
      <c r="E125" s="104">
        <f>'Group 8 Rechargeable '!E23</f>
        <v>2439</v>
      </c>
      <c r="F125" s="104">
        <f>'Group 8 Rechargeable '!F23</f>
        <v>2776</v>
      </c>
      <c r="G125" s="104">
        <f>'Group 8 Rechargeable '!G23</f>
        <v>2556</v>
      </c>
      <c r="H125" s="104">
        <f>'Group 8 Rechargeable '!H23</f>
        <v>4453</v>
      </c>
      <c r="I125" s="104">
        <f>'Group 8 Rechargeable '!I23</f>
        <v>3362</v>
      </c>
      <c r="J125" s="104">
        <f>'Group 8 Rechargeable '!J23</f>
        <v>3597</v>
      </c>
      <c r="K125" s="104">
        <f>'Group 8 Rechargeable '!K23</f>
        <v>3418</v>
      </c>
      <c r="L125" s="104">
        <f>'Group 8 Rechargeable '!L23</f>
        <v>3033</v>
      </c>
      <c r="M125" s="104">
        <f>'Group 8 Rechargeable '!M23</f>
        <v>3315</v>
      </c>
      <c r="N125" s="104">
        <f>SUM(B125:M125)</f>
        <v>36093</v>
      </c>
    </row>
    <row r="126" spans="1:14" x14ac:dyDescent="0.2">
      <c r="A126" s="87" t="s">
        <v>11</v>
      </c>
      <c r="B126" s="104">
        <f>SUM(B121:B125)</f>
        <v>18676</v>
      </c>
      <c r="C126" s="104">
        <f t="shared" ref="C126:M126" si="22">SUM(C121:C125)</f>
        <v>17012</v>
      </c>
      <c r="D126" s="104">
        <f t="shared" si="22"/>
        <v>22420</v>
      </c>
      <c r="E126" s="104">
        <f t="shared" si="22"/>
        <v>21021</v>
      </c>
      <c r="F126" s="104">
        <f t="shared" si="22"/>
        <v>25336</v>
      </c>
      <c r="G126" s="104">
        <f t="shared" si="22"/>
        <v>25945</v>
      </c>
      <c r="H126" s="104">
        <f t="shared" si="22"/>
        <v>42806</v>
      </c>
      <c r="I126" s="104">
        <f t="shared" si="22"/>
        <v>38758</v>
      </c>
      <c r="J126" s="104">
        <f t="shared" si="22"/>
        <v>41293</v>
      </c>
      <c r="K126" s="104">
        <f t="shared" si="22"/>
        <v>43084</v>
      </c>
      <c r="L126" s="104">
        <f t="shared" si="22"/>
        <v>39634</v>
      </c>
      <c r="M126" s="104">
        <f t="shared" si="22"/>
        <v>44032</v>
      </c>
      <c r="N126" s="104">
        <f>SUM(N121:N125)</f>
        <v>380017</v>
      </c>
    </row>
    <row r="127" spans="1:14" ht="11.25" customHeight="1" x14ac:dyDescent="0.2">
      <c r="A127" s="147"/>
      <c r="B127" s="148"/>
      <c r="C127" s="148"/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9"/>
    </row>
    <row r="128" spans="1:14" ht="11.25" customHeight="1" x14ac:dyDescent="0.2">
      <c r="A128" s="150" t="s">
        <v>40</v>
      </c>
      <c r="B128" s="151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2"/>
    </row>
    <row r="129" spans="1:14" ht="11.25" customHeight="1" x14ac:dyDescent="0.2">
      <c r="A129" s="82" t="s">
        <v>4</v>
      </c>
      <c r="B129" s="4" t="s">
        <v>44</v>
      </c>
      <c r="C129" s="4" t="s">
        <v>45</v>
      </c>
      <c r="D129" s="4" t="s">
        <v>53</v>
      </c>
      <c r="E129" s="4" t="s">
        <v>54</v>
      </c>
      <c r="F129" s="4" t="s">
        <v>55</v>
      </c>
      <c r="G129" s="4" t="s">
        <v>46</v>
      </c>
      <c r="H129" s="4" t="s">
        <v>47</v>
      </c>
      <c r="I129" s="4" t="s">
        <v>48</v>
      </c>
      <c r="J129" s="4" t="s">
        <v>49</v>
      </c>
      <c r="K129" s="4" t="s">
        <v>50</v>
      </c>
      <c r="L129" s="4" t="s">
        <v>51</v>
      </c>
      <c r="M129" s="4" t="s">
        <v>52</v>
      </c>
      <c r="N129" s="83" t="s">
        <v>0</v>
      </c>
    </row>
    <row r="130" spans="1:14" ht="11.25" customHeight="1" x14ac:dyDescent="0.2">
      <c r="A130" s="105" t="s">
        <v>9</v>
      </c>
      <c r="B130" s="6">
        <f>'Group 9 Hybrid Rechargeable'!B3</f>
        <v>1457352</v>
      </c>
      <c r="C130" s="6">
        <f>'Group 9 Hybrid Rechargeable'!C3</f>
        <v>1198717</v>
      </c>
      <c r="D130" s="6">
        <f>'Group 9 Hybrid Rechargeable'!D3</f>
        <v>1456452.4</v>
      </c>
      <c r="E130" s="6">
        <f>'Group 9 Hybrid Rechargeable'!E3</f>
        <v>1324661</v>
      </c>
      <c r="F130" s="6">
        <f>'Group 9 Hybrid Rechargeable'!F3</f>
        <v>1361544.6</v>
      </c>
      <c r="G130" s="6">
        <f>'Group 9 Hybrid Rechargeable'!G3</f>
        <v>1230652.8</v>
      </c>
      <c r="H130" s="86">
        <f>'Group 9 Hybrid Rechargeable'!H3</f>
        <v>249189.2</v>
      </c>
      <c r="I130" s="86">
        <f>'Group 9 Hybrid Rechargeable'!I3</f>
        <v>92209</v>
      </c>
      <c r="J130" s="86">
        <f>'Group 9 Hybrid Rechargeable'!J3</f>
        <v>56674.8</v>
      </c>
      <c r="K130" s="86">
        <f>'Group 9 Hybrid Rechargeable'!K3</f>
        <v>35084.400000000001</v>
      </c>
      <c r="L130" s="86">
        <f>'Group 9 Hybrid Rechargeable'!L3</f>
        <v>32385.599999999999</v>
      </c>
      <c r="M130" s="86">
        <f>'Group 9 Hybrid Rechargeable'!M3</f>
        <v>35984</v>
      </c>
      <c r="N130" s="86">
        <f>SUM(B130:M130)</f>
        <v>8530906.8000000007</v>
      </c>
    </row>
    <row r="131" spans="1:14" ht="11.25" customHeight="1" x14ac:dyDescent="0.2">
      <c r="A131" s="85" t="s">
        <v>39</v>
      </c>
      <c r="B131" s="86">
        <f>'Group 9 Hybrid Rechargeable'!B5</f>
        <v>153011.04</v>
      </c>
      <c r="C131" s="86">
        <f>'Group 9 Hybrid Rechargeable'!C5</f>
        <v>106520.96000000001</v>
      </c>
      <c r="D131" s="86">
        <f>'Group 9 Hybrid Rechargeable'!D5</f>
        <v>144435.20000000001</v>
      </c>
      <c r="E131" s="86">
        <f>'Group 9 Hybrid Rechargeable'!E5</f>
        <v>94785</v>
      </c>
      <c r="F131" s="86">
        <f>'Group 9 Hybrid Rechargeable'!F5</f>
        <v>91626.08</v>
      </c>
      <c r="G131" s="86">
        <f>'Group 9 Hybrid Rechargeable'!G5</f>
        <v>84855.679999999993</v>
      </c>
      <c r="H131" s="86">
        <f>'Group 9 Hybrid Rechargeable'!H5</f>
        <v>39268.32</v>
      </c>
      <c r="I131" s="86">
        <f>'Group 9 Hybrid Rechargeable'!I5</f>
        <v>25276.16</v>
      </c>
      <c r="J131" s="86">
        <f>'Group 9 Hybrid Rechargeable'!J5</f>
        <v>11735.36</v>
      </c>
      <c r="K131" s="86">
        <f>'Group 9 Hybrid Rechargeable'!K5</f>
        <v>9027.2000000000007</v>
      </c>
      <c r="L131" s="86">
        <f>'Group 9 Hybrid Rechargeable'!L5</f>
        <v>10832.640000000001</v>
      </c>
      <c r="M131" s="86">
        <f>'Group 9 Hybrid Rechargeable'!M5</f>
        <v>11735.36</v>
      </c>
      <c r="N131" s="86">
        <f>SUM(B131:M131)</f>
        <v>783108.99999999988</v>
      </c>
    </row>
    <row r="132" spans="1:14" ht="11.25" customHeight="1" x14ac:dyDescent="0.2">
      <c r="A132" s="103" t="s">
        <v>34</v>
      </c>
      <c r="B132" s="86">
        <f>'Group 9 Hybrid Rechargeable'!B4</f>
        <v>20628.68</v>
      </c>
      <c r="C132" s="86">
        <f>'Group 9 Hybrid Rechargeable'!C4</f>
        <v>11381.48</v>
      </c>
      <c r="D132" s="86">
        <f>'Group 9 Hybrid Rechargeable'!D4</f>
        <v>13909</v>
      </c>
      <c r="E132" s="86">
        <f>'Group 9 Hybrid Rechargeable'!E4</f>
        <v>6295.88</v>
      </c>
      <c r="F132" s="86">
        <f>'Group 9 Hybrid Rechargeable'!F4</f>
        <v>9308.32</v>
      </c>
      <c r="G132" s="86">
        <f>'Group 9 Hybrid Rechargeable'!G4</f>
        <v>11335.64</v>
      </c>
      <c r="H132" s="86">
        <f>'Group 9 Hybrid Rechargeable'!H4</f>
        <v>0</v>
      </c>
      <c r="I132" s="86">
        <f>'Group 9 Hybrid Rechargeable'!I4</f>
        <v>0</v>
      </c>
      <c r="J132" s="86">
        <f>'Group 9 Hybrid Rechargeable'!J4</f>
        <v>0</v>
      </c>
      <c r="K132" s="86">
        <f>'Group 9 Hybrid Rechargeable'!K4</f>
        <v>0</v>
      </c>
      <c r="L132" s="86">
        <f>'Group 9 Hybrid Rechargeable'!L4</f>
        <v>0</v>
      </c>
      <c r="M132" s="86">
        <f>'Group 9 Hybrid Rechargeable'!M4</f>
        <v>0</v>
      </c>
      <c r="N132" s="86">
        <f>SUM(B132:M132)</f>
        <v>72859</v>
      </c>
    </row>
    <row r="133" spans="1:14" ht="11.25" customHeight="1" x14ac:dyDescent="0.2">
      <c r="A133" s="87" t="s">
        <v>5</v>
      </c>
      <c r="B133" s="86">
        <f t="shared" ref="B133:N133" si="23">SUM(B130:B132)</f>
        <v>1630991.72</v>
      </c>
      <c r="C133" s="86">
        <f t="shared" si="23"/>
        <v>1316619.44</v>
      </c>
      <c r="D133" s="86">
        <f t="shared" si="23"/>
        <v>1614796.5999999999</v>
      </c>
      <c r="E133" s="86">
        <f t="shared" si="23"/>
        <v>1425741.88</v>
      </c>
      <c r="F133" s="86">
        <f t="shared" si="23"/>
        <v>1462479.0000000002</v>
      </c>
      <c r="G133" s="86">
        <f t="shared" si="23"/>
        <v>1326844.1199999999</v>
      </c>
      <c r="H133" s="86">
        <f t="shared" si="23"/>
        <v>288457.52</v>
      </c>
      <c r="I133" s="86">
        <f t="shared" si="23"/>
        <v>117485.16</v>
      </c>
      <c r="J133" s="86">
        <f t="shared" si="23"/>
        <v>68410.16</v>
      </c>
      <c r="K133" s="86">
        <f t="shared" si="23"/>
        <v>44111.600000000006</v>
      </c>
      <c r="L133" s="86">
        <f t="shared" si="23"/>
        <v>43218.239999999998</v>
      </c>
      <c r="M133" s="86">
        <f t="shared" si="23"/>
        <v>47719.360000000001</v>
      </c>
      <c r="N133" s="86">
        <f t="shared" si="23"/>
        <v>9386874.8000000007</v>
      </c>
    </row>
    <row r="134" spans="1:14" ht="11.25" customHeight="1" x14ac:dyDescent="0.2">
      <c r="A134" s="153"/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5"/>
    </row>
    <row r="135" spans="1:14" ht="11.25" customHeight="1" x14ac:dyDescent="0.2">
      <c r="A135" s="89" t="s">
        <v>26</v>
      </c>
      <c r="B135" s="4" t="s">
        <v>44</v>
      </c>
      <c r="C135" s="4" t="s">
        <v>45</v>
      </c>
      <c r="D135" s="4" t="s">
        <v>53</v>
      </c>
      <c r="E135" s="4" t="s">
        <v>54</v>
      </c>
      <c r="F135" s="4" t="s">
        <v>55</v>
      </c>
      <c r="G135" s="4" t="s">
        <v>46</v>
      </c>
      <c r="H135" s="4" t="s">
        <v>47</v>
      </c>
      <c r="I135" s="4" t="s">
        <v>48</v>
      </c>
      <c r="J135" s="4" t="s">
        <v>49</v>
      </c>
      <c r="K135" s="4" t="s">
        <v>50</v>
      </c>
      <c r="L135" s="4" t="s">
        <v>51</v>
      </c>
      <c r="M135" s="4" t="s">
        <v>52</v>
      </c>
      <c r="N135" s="83" t="s">
        <v>0</v>
      </c>
    </row>
    <row r="136" spans="1:14" ht="11.25" customHeight="1" x14ac:dyDescent="0.2">
      <c r="A136" s="106" t="s">
        <v>9</v>
      </c>
      <c r="B136" s="19">
        <f>'Group 9 Hybrid Rechargeable'!B15</f>
        <v>3231</v>
      </c>
      <c r="C136" s="19">
        <f>'Group 9 Hybrid Rechargeable'!C15</f>
        <v>2656</v>
      </c>
      <c r="D136" s="19">
        <f>'Group 9 Hybrid Rechargeable'!D15</f>
        <v>3233</v>
      </c>
      <c r="E136" s="19">
        <f>'Group 9 Hybrid Rechargeable'!E15</f>
        <v>2935</v>
      </c>
      <c r="F136" s="19">
        <f>'Group 9 Hybrid Rechargeable'!F15</f>
        <v>3023</v>
      </c>
      <c r="G136" s="19">
        <f>'Group 9 Hybrid Rechargeable'!G15</f>
        <v>2726</v>
      </c>
      <c r="H136" s="127">
        <f>'Group 9 Hybrid Rechargeable'!H15</f>
        <v>548</v>
      </c>
      <c r="I136" s="127">
        <f>'Group 9 Hybrid Rechargeable'!I15</f>
        <v>203</v>
      </c>
      <c r="J136" s="127">
        <f>'Group 9 Hybrid Rechargeable'!J15</f>
        <v>124</v>
      </c>
      <c r="K136" s="127">
        <f>'Group 9 Hybrid Rechargeable'!K15</f>
        <v>77</v>
      </c>
      <c r="L136" s="127">
        <f>'Group 9 Hybrid Rechargeable'!L15</f>
        <v>72</v>
      </c>
      <c r="M136" s="127">
        <f>'Group 9 Hybrid Rechargeable'!M15</f>
        <v>80</v>
      </c>
      <c r="N136" s="19">
        <f>SUM(B136:M136)</f>
        <v>18908</v>
      </c>
    </row>
    <row r="137" spans="1:14" ht="11.25" customHeight="1" x14ac:dyDescent="0.2">
      <c r="A137" s="85" t="s">
        <v>39</v>
      </c>
      <c r="B137" s="104">
        <f>'Group 9 Hybrid Rechargeable'!B17</f>
        <v>339</v>
      </c>
      <c r="C137" s="104">
        <f>'Group 9 Hybrid Rechargeable'!C17</f>
        <v>234</v>
      </c>
      <c r="D137" s="104">
        <f>'Group 9 Hybrid Rechargeable'!D17</f>
        <v>320</v>
      </c>
      <c r="E137" s="104">
        <f>'Group 9 Hybrid Rechargeable'!E17</f>
        <v>210</v>
      </c>
      <c r="F137" s="104">
        <f>'Group 9 Hybrid Rechargeable'!F17</f>
        <v>203</v>
      </c>
      <c r="G137" s="104">
        <f>'Group 9 Hybrid Rechargeable'!G17</f>
        <v>188</v>
      </c>
      <c r="H137" s="104">
        <f>'Group 9 Hybrid Rechargeable'!H17</f>
        <v>87</v>
      </c>
      <c r="I137" s="104">
        <f>'Group 9 Hybrid Rechargeable'!I17</f>
        <v>56</v>
      </c>
      <c r="J137" s="104">
        <f>'Group 9 Hybrid Rechargeable'!J17</f>
        <v>26</v>
      </c>
      <c r="K137" s="104">
        <f>'Group 9 Hybrid Rechargeable'!K17</f>
        <v>20</v>
      </c>
      <c r="L137" s="104">
        <f>'Group 9 Hybrid Rechargeable'!L17</f>
        <v>24</v>
      </c>
      <c r="M137" s="104">
        <f>'Group 9 Hybrid Rechargeable'!M17</f>
        <v>24</v>
      </c>
      <c r="N137" s="104">
        <f>SUM(B137:M137)</f>
        <v>1731</v>
      </c>
    </row>
    <row r="138" spans="1:14" ht="11.25" customHeight="1" x14ac:dyDescent="0.2">
      <c r="A138" s="85" t="s">
        <v>34</v>
      </c>
      <c r="B138" s="104">
        <f>'Group 9 Hybrid Rechargeable'!B16</f>
        <v>49</v>
      </c>
      <c r="C138" s="104">
        <f>'Group 9 Hybrid Rechargeable'!C16</f>
        <v>26</v>
      </c>
      <c r="D138" s="104">
        <f>'Group 9 Hybrid Rechargeable'!D16</f>
        <v>33</v>
      </c>
      <c r="E138" s="104">
        <f>'Group 9 Hybrid Rechargeable'!E16</f>
        <v>15</v>
      </c>
      <c r="F138" s="104">
        <f>'Group 9 Hybrid Rechargeable'!F16</f>
        <v>22</v>
      </c>
      <c r="G138" s="104">
        <f>'Group 9 Hybrid Rechargeable'!G16</f>
        <v>27</v>
      </c>
      <c r="H138" s="104">
        <f>'Group 9 Hybrid Rechargeable'!H16</f>
        <v>0</v>
      </c>
      <c r="I138" s="104">
        <f>'Group 9 Hybrid Rechargeable'!I16</f>
        <v>0</v>
      </c>
      <c r="J138" s="104">
        <f>'Group 9 Hybrid Rechargeable'!J16</f>
        <v>0</v>
      </c>
      <c r="K138" s="104">
        <f>'Group 9 Hybrid Rechargeable'!K16</f>
        <v>0</v>
      </c>
      <c r="L138" s="104">
        <f>'Group 9 Hybrid Rechargeable'!L16</f>
        <v>0</v>
      </c>
      <c r="M138" s="104">
        <f>'Group 9 Hybrid Rechargeable'!M16</f>
        <v>0</v>
      </c>
      <c r="N138" s="104">
        <f>SUM(B138:M138)</f>
        <v>172</v>
      </c>
    </row>
    <row r="139" spans="1:14" ht="11.25" customHeight="1" x14ac:dyDescent="0.2">
      <c r="A139" s="87" t="s">
        <v>11</v>
      </c>
      <c r="B139" s="104">
        <f>SUM(B136:B138)</f>
        <v>3619</v>
      </c>
      <c r="C139" s="104">
        <f t="shared" ref="C139:M139" si="24">SUM(C136:C138)</f>
        <v>2916</v>
      </c>
      <c r="D139" s="104">
        <f t="shared" si="24"/>
        <v>3586</v>
      </c>
      <c r="E139" s="104">
        <f t="shared" si="24"/>
        <v>3160</v>
      </c>
      <c r="F139" s="104">
        <f t="shared" si="24"/>
        <v>3248</v>
      </c>
      <c r="G139" s="104">
        <f t="shared" si="24"/>
        <v>2941</v>
      </c>
      <c r="H139" s="104">
        <f t="shared" si="24"/>
        <v>635</v>
      </c>
      <c r="I139" s="104">
        <f t="shared" si="24"/>
        <v>259</v>
      </c>
      <c r="J139" s="104">
        <f t="shared" si="24"/>
        <v>150</v>
      </c>
      <c r="K139" s="104">
        <f t="shared" si="24"/>
        <v>97</v>
      </c>
      <c r="L139" s="104">
        <f t="shared" si="24"/>
        <v>96</v>
      </c>
      <c r="M139" s="104">
        <f t="shared" si="24"/>
        <v>104</v>
      </c>
      <c r="N139" s="104">
        <f t="shared" ref="N139" si="25">SUM(N136:N138)</f>
        <v>20811</v>
      </c>
    </row>
    <row r="140" spans="1:14" x14ac:dyDescent="0.2">
      <c r="A140" s="150" t="s">
        <v>32</v>
      </c>
      <c r="B140" s="151"/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2"/>
    </row>
    <row r="141" spans="1:14" x14ac:dyDescent="0.2">
      <c r="A141" s="82" t="s">
        <v>4</v>
      </c>
      <c r="B141" s="4" t="s">
        <v>44</v>
      </c>
      <c r="C141" s="4" t="s">
        <v>45</v>
      </c>
      <c r="D141" s="4" t="s">
        <v>53</v>
      </c>
      <c r="E141" s="4" t="s">
        <v>54</v>
      </c>
      <c r="F141" s="4" t="s">
        <v>55</v>
      </c>
      <c r="G141" s="4" t="s">
        <v>46</v>
      </c>
      <c r="H141" s="4" t="s">
        <v>47</v>
      </c>
      <c r="I141" s="4" t="s">
        <v>48</v>
      </c>
      <c r="J141" s="4" t="s">
        <v>49</v>
      </c>
      <c r="K141" s="4" t="s">
        <v>50</v>
      </c>
      <c r="L141" s="4" t="s">
        <v>51</v>
      </c>
      <c r="M141" s="4" t="s">
        <v>52</v>
      </c>
      <c r="N141" s="83" t="s">
        <v>0</v>
      </c>
    </row>
    <row r="142" spans="1:14" x14ac:dyDescent="0.2">
      <c r="A142" s="85" t="s">
        <v>8</v>
      </c>
      <c r="B142" s="107">
        <f t="shared" ref="B142:M142" si="26">SUM(B3,B22,B41,B60,B79,B113)</f>
        <v>6047748.0199999996</v>
      </c>
      <c r="C142" s="107">
        <f t="shared" si="26"/>
        <v>5708357.2000000002</v>
      </c>
      <c r="D142" s="107">
        <f t="shared" si="26"/>
        <v>7601146.8000000007</v>
      </c>
      <c r="E142" s="107">
        <f t="shared" si="26"/>
        <v>7061085.2000000002</v>
      </c>
      <c r="F142" s="107">
        <f t="shared" si="26"/>
        <v>8604538.8000000007</v>
      </c>
      <c r="G142" s="107">
        <f t="shared" si="26"/>
        <v>8995210</v>
      </c>
      <c r="H142" s="107">
        <f t="shared" si="26"/>
        <v>7187398.4000000004</v>
      </c>
      <c r="I142" s="107">
        <f t="shared" si="26"/>
        <v>6194312.7999999998</v>
      </c>
      <c r="J142" s="107">
        <f t="shared" si="26"/>
        <v>5970220.0099999998</v>
      </c>
      <c r="K142" s="107">
        <f t="shared" si="26"/>
        <v>5988654.0099999998</v>
      </c>
      <c r="L142" s="107">
        <f t="shared" si="26"/>
        <v>5409114.0099999998</v>
      </c>
      <c r="M142" s="107">
        <f t="shared" si="26"/>
        <v>5831170.7999999998</v>
      </c>
      <c r="N142" s="86">
        <f>SUM(B142:M142)</f>
        <v>80598956.049999997</v>
      </c>
    </row>
    <row r="143" spans="1:14" x14ac:dyDescent="0.2">
      <c r="A143" s="85" t="s">
        <v>9</v>
      </c>
      <c r="B143" s="86">
        <f t="shared" ref="B143:G143" si="27">SUM(B4,B23,B42,B61,B80,B130)</f>
        <v>5482529.7799999993</v>
      </c>
      <c r="C143" s="86">
        <f t="shared" si="27"/>
        <v>4588801.3599999994</v>
      </c>
      <c r="D143" s="86">
        <f t="shared" si="27"/>
        <v>5492431.8799999999</v>
      </c>
      <c r="E143" s="86">
        <f t="shared" si="27"/>
        <v>4905306.9000000004</v>
      </c>
      <c r="F143" s="86">
        <f t="shared" si="27"/>
        <v>5286096.1399999997</v>
      </c>
      <c r="G143" s="86">
        <f t="shared" si="27"/>
        <v>4976095.0199999996</v>
      </c>
      <c r="H143" s="86">
        <f t="shared" ref="H143:M143" si="28">SUM(H4,H23,H42,H61,H80,H114,H130)</f>
        <v>6416026.7600000007</v>
      </c>
      <c r="I143" s="86">
        <f t="shared" si="28"/>
        <v>5565709.2400000002</v>
      </c>
      <c r="J143" s="86">
        <f t="shared" si="28"/>
        <v>5575800.8799999999</v>
      </c>
      <c r="K143" s="86">
        <f t="shared" si="28"/>
        <v>5442918</v>
      </c>
      <c r="L143" s="86">
        <f t="shared" si="28"/>
        <v>4876717.3</v>
      </c>
      <c r="M143" s="86">
        <f t="shared" si="28"/>
        <v>5297263.4000000004</v>
      </c>
      <c r="N143" s="86">
        <f t="shared" ref="N143:N146" si="29">SUM(B143:M143)</f>
        <v>63905696.660000004</v>
      </c>
    </row>
    <row r="144" spans="1:14" x14ac:dyDescent="0.2">
      <c r="A144" s="85" t="s">
        <v>39</v>
      </c>
      <c r="B144" s="86">
        <f t="shared" ref="B144:M144" si="30">SUM(B5,B24,B43,B62,B81,B98,B115,B131)</f>
        <v>8412492.4100000001</v>
      </c>
      <c r="C144" s="86">
        <f t="shared" si="30"/>
        <v>7364904.3599999994</v>
      </c>
      <c r="D144" s="86">
        <f t="shared" si="30"/>
        <v>8826087.0399999991</v>
      </c>
      <c r="E144" s="86">
        <f t="shared" si="30"/>
        <v>7611900.9399999995</v>
      </c>
      <c r="F144" s="86">
        <f t="shared" si="30"/>
        <v>8467372.5700000003</v>
      </c>
      <c r="G144" s="86">
        <f t="shared" si="30"/>
        <v>8126711.1099999994</v>
      </c>
      <c r="H144" s="86">
        <f t="shared" si="30"/>
        <v>13526776.17</v>
      </c>
      <c r="I144" s="86">
        <f t="shared" si="30"/>
        <v>12135112.57</v>
      </c>
      <c r="J144" s="86">
        <f t="shared" si="30"/>
        <v>13645419.24</v>
      </c>
      <c r="K144" s="86">
        <f t="shared" si="30"/>
        <v>14269149.689999998</v>
      </c>
      <c r="L144" s="86">
        <f t="shared" si="30"/>
        <v>13421851.33</v>
      </c>
      <c r="M144" s="107">
        <f t="shared" si="30"/>
        <v>14806979.779999997</v>
      </c>
      <c r="N144" s="86">
        <f t="shared" si="29"/>
        <v>130614757.20999999</v>
      </c>
    </row>
    <row r="145" spans="1:14" x14ac:dyDescent="0.2">
      <c r="A145" s="85" t="s">
        <v>34</v>
      </c>
      <c r="B145" s="107">
        <f t="shared" ref="B145:M145" si="31">SUM(B6,B25,B44,B63,B82,B99,B116,B132)</f>
        <v>3963962.32</v>
      </c>
      <c r="C145" s="107">
        <f t="shared" si="31"/>
        <v>3181304.25</v>
      </c>
      <c r="D145" s="107">
        <f t="shared" si="31"/>
        <v>3651296.41</v>
      </c>
      <c r="E145" s="107">
        <f t="shared" si="31"/>
        <v>3154942.46</v>
      </c>
      <c r="F145" s="107">
        <f t="shared" si="31"/>
        <v>3462309.6199999996</v>
      </c>
      <c r="G145" s="107">
        <f t="shared" si="31"/>
        <v>3310590.1599999997</v>
      </c>
      <c r="H145" s="107">
        <f t="shared" si="31"/>
        <v>3045190.8200000003</v>
      </c>
      <c r="I145" s="107">
        <f t="shared" si="31"/>
        <v>2556348.9900000002</v>
      </c>
      <c r="J145" s="107">
        <f t="shared" si="31"/>
        <v>2536911.6799999997</v>
      </c>
      <c r="K145" s="107">
        <f t="shared" si="31"/>
        <v>2548996.3600000003</v>
      </c>
      <c r="L145" s="107">
        <f t="shared" si="31"/>
        <v>2350399.25</v>
      </c>
      <c r="M145" s="107">
        <f t="shared" si="31"/>
        <v>2482120.11</v>
      </c>
      <c r="N145" s="86">
        <f t="shared" si="29"/>
        <v>36244372.43</v>
      </c>
    </row>
    <row r="146" spans="1:14" x14ac:dyDescent="0.2">
      <c r="A146" s="85" t="s">
        <v>1</v>
      </c>
      <c r="B146" s="107">
        <f t="shared" ref="B146:M146" si="32">SUM(B7,B26,B45,B64,B83,B100,B117)</f>
        <v>4649402.7300000004</v>
      </c>
      <c r="C146" s="107">
        <f t="shared" si="32"/>
        <v>3922383.65</v>
      </c>
      <c r="D146" s="107">
        <f t="shared" si="32"/>
        <v>4696884.0999999996</v>
      </c>
      <c r="E146" s="107">
        <f t="shared" si="32"/>
        <v>4283083.3</v>
      </c>
      <c r="F146" s="107">
        <f t="shared" si="32"/>
        <v>4896710.16</v>
      </c>
      <c r="G146" s="107">
        <f t="shared" si="32"/>
        <v>4700428.04</v>
      </c>
      <c r="H146" s="107">
        <f t="shared" si="32"/>
        <v>5099607.43</v>
      </c>
      <c r="I146" s="107">
        <f t="shared" si="32"/>
        <v>4096190.5800000005</v>
      </c>
      <c r="J146" s="107">
        <f t="shared" si="32"/>
        <v>4493504.8000000007</v>
      </c>
      <c r="K146" s="107">
        <f t="shared" si="32"/>
        <v>4376327.74</v>
      </c>
      <c r="L146" s="107">
        <f t="shared" si="32"/>
        <v>3964155.1100000003</v>
      </c>
      <c r="M146" s="107">
        <f t="shared" si="32"/>
        <v>4124193.2800000003</v>
      </c>
      <c r="N146" s="86">
        <f t="shared" si="29"/>
        <v>53302870.920000009</v>
      </c>
    </row>
    <row r="147" spans="1:14" x14ac:dyDescent="0.2">
      <c r="A147" s="85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</row>
    <row r="148" spans="1:14" x14ac:dyDescent="0.2">
      <c r="A148" s="87" t="s">
        <v>5</v>
      </c>
      <c r="B148" s="86">
        <f>SUM(B142:B147)</f>
        <v>28556135.260000002</v>
      </c>
      <c r="C148" s="86">
        <f t="shared" ref="C148:M148" si="33">SUM(C142:C147)</f>
        <v>24765750.819999997</v>
      </c>
      <c r="D148" s="86">
        <f t="shared" si="33"/>
        <v>30267846.229999997</v>
      </c>
      <c r="E148" s="86">
        <f t="shared" si="33"/>
        <v>27016318.800000001</v>
      </c>
      <c r="F148" s="86">
        <f t="shared" si="33"/>
        <v>30717027.290000003</v>
      </c>
      <c r="G148" s="86">
        <f t="shared" si="33"/>
        <v>30109034.329999998</v>
      </c>
      <c r="H148" s="86">
        <f t="shared" si="33"/>
        <v>35274999.579999998</v>
      </c>
      <c r="I148" s="86">
        <f t="shared" si="33"/>
        <v>30547674.180000003</v>
      </c>
      <c r="J148" s="86">
        <f t="shared" si="33"/>
        <v>32221856.610000003</v>
      </c>
      <c r="K148" s="86">
        <f t="shared" si="33"/>
        <v>32626045.799999997</v>
      </c>
      <c r="L148" s="86">
        <f t="shared" si="33"/>
        <v>30022237</v>
      </c>
      <c r="M148" s="86">
        <f t="shared" si="33"/>
        <v>32541727.369999997</v>
      </c>
      <c r="N148" s="86">
        <f>SUM(B148:M148)</f>
        <v>364666653.27000004</v>
      </c>
    </row>
    <row r="149" spans="1:14" x14ac:dyDescent="0.2">
      <c r="A149" s="153"/>
      <c r="B149" s="154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5"/>
    </row>
    <row r="150" spans="1:14" x14ac:dyDescent="0.2">
      <c r="A150" s="108" t="s">
        <v>6</v>
      </c>
      <c r="B150" s="4" t="s">
        <v>44</v>
      </c>
      <c r="C150" s="4" t="s">
        <v>45</v>
      </c>
      <c r="D150" s="4" t="s">
        <v>53</v>
      </c>
      <c r="E150" s="4" t="s">
        <v>54</v>
      </c>
      <c r="F150" s="4" t="s">
        <v>55</v>
      </c>
      <c r="G150" s="4" t="s">
        <v>46</v>
      </c>
      <c r="H150" s="4" t="s">
        <v>47</v>
      </c>
      <c r="I150" s="4" t="s">
        <v>48</v>
      </c>
      <c r="J150" s="4" t="s">
        <v>49</v>
      </c>
      <c r="K150" s="4" t="s">
        <v>50</v>
      </c>
      <c r="L150" s="4" t="s">
        <v>51</v>
      </c>
      <c r="M150" s="4" t="s">
        <v>52</v>
      </c>
      <c r="N150" s="83" t="s">
        <v>0</v>
      </c>
    </row>
    <row r="151" spans="1:14" x14ac:dyDescent="0.2">
      <c r="A151" s="85" t="s">
        <v>8</v>
      </c>
      <c r="B151" s="109">
        <f>B142/B148</f>
        <v>0.2117845417433423</v>
      </c>
      <c r="C151" s="109">
        <f t="shared" ref="C151:M151" si="34">C142/C148</f>
        <v>0.23049400930700314</v>
      </c>
      <c r="D151" s="109">
        <f t="shared" si="34"/>
        <v>0.25112942434820879</v>
      </c>
      <c r="E151" s="109">
        <f t="shared" si="34"/>
        <v>0.2613637058502582</v>
      </c>
      <c r="F151" s="109">
        <f t="shared" si="34"/>
        <v>0.28012277095580884</v>
      </c>
      <c r="G151" s="109">
        <f t="shared" si="34"/>
        <v>0.29875451671451864</v>
      </c>
      <c r="H151" s="128">
        <f t="shared" si="34"/>
        <v>0.20375332347488012</v>
      </c>
      <c r="I151" s="131">
        <f t="shared" si="34"/>
        <v>0.20277526739025861</v>
      </c>
      <c r="J151" s="131">
        <f t="shared" si="34"/>
        <v>0.18528479231538605</v>
      </c>
      <c r="K151" s="131">
        <f t="shared" si="34"/>
        <v>0.18355439230088988</v>
      </c>
      <c r="L151" s="131">
        <f t="shared" si="34"/>
        <v>0.18017025213677448</v>
      </c>
      <c r="M151" s="56">
        <f t="shared" si="34"/>
        <v>0.17919057380388839</v>
      </c>
      <c r="N151" s="109">
        <f>N142/N148</f>
        <v>0.22102091136456159</v>
      </c>
    </row>
    <row r="152" spans="1:14" x14ac:dyDescent="0.2">
      <c r="A152" s="85" t="s">
        <v>9</v>
      </c>
      <c r="B152" s="109">
        <f>B143/B148</f>
        <v>0.19199130870064379</v>
      </c>
      <c r="C152" s="109">
        <f t="shared" ref="C152:M152" si="35">C143/C148</f>
        <v>0.18528819874478572</v>
      </c>
      <c r="D152" s="109">
        <f t="shared" si="35"/>
        <v>0.18146094169581753</v>
      </c>
      <c r="E152" s="109">
        <f t="shared" si="35"/>
        <v>0.18156829345676806</v>
      </c>
      <c r="F152" s="109">
        <f t="shared" si="35"/>
        <v>0.17209009485500898</v>
      </c>
      <c r="G152" s="109">
        <f t="shared" si="35"/>
        <v>0.16526916690389917</v>
      </c>
      <c r="H152" s="128">
        <f t="shared" si="35"/>
        <v>0.18188594858659388</v>
      </c>
      <c r="I152" s="131">
        <f t="shared" si="35"/>
        <v>0.18219747949400183</v>
      </c>
      <c r="J152" s="131">
        <f t="shared" si="35"/>
        <v>0.17304405973520343</v>
      </c>
      <c r="K152" s="131">
        <f t="shared" si="35"/>
        <v>0.16682738795149979</v>
      </c>
      <c r="L152" s="131">
        <f t="shared" si="35"/>
        <v>0.16243683973316178</v>
      </c>
      <c r="M152" s="56">
        <f t="shared" si="35"/>
        <v>0.16278371887792017</v>
      </c>
      <c r="N152" s="109">
        <f>N143/N148</f>
        <v>0.17524414718744266</v>
      </c>
    </row>
    <row r="153" spans="1:14" x14ac:dyDescent="0.2">
      <c r="A153" s="85" t="s">
        <v>39</v>
      </c>
      <c r="B153" s="109">
        <f>B144/B148</f>
        <v>0.29459492096550605</v>
      </c>
      <c r="C153" s="109">
        <f t="shared" ref="C153:M153" si="36">C144/C148</f>
        <v>0.29738263998248532</v>
      </c>
      <c r="D153" s="109">
        <f t="shared" si="36"/>
        <v>0.2915994409688793</v>
      </c>
      <c r="E153" s="109">
        <f t="shared" si="36"/>
        <v>0.28175196614869674</v>
      </c>
      <c r="F153" s="109">
        <f t="shared" si="36"/>
        <v>0.27565729229132052</v>
      </c>
      <c r="G153" s="109">
        <f t="shared" si="36"/>
        <v>0.26990939068088005</v>
      </c>
      <c r="H153" s="128">
        <f t="shared" si="36"/>
        <v>0.38346637366565212</v>
      </c>
      <c r="I153" s="131">
        <f t="shared" si="36"/>
        <v>0.39725160411541349</v>
      </c>
      <c r="J153" s="131">
        <f t="shared" si="36"/>
        <v>0.42348333322807863</v>
      </c>
      <c r="K153" s="131">
        <f t="shared" si="36"/>
        <v>0.43735455339794804</v>
      </c>
      <c r="L153" s="131">
        <f t="shared" si="36"/>
        <v>0.44706366584208901</v>
      </c>
      <c r="M153" s="56">
        <f t="shared" si="36"/>
        <v>0.45501517518244755</v>
      </c>
      <c r="N153" s="109">
        <f>N144/N148</f>
        <v>0.35817576419111874</v>
      </c>
    </row>
    <row r="154" spans="1:14" x14ac:dyDescent="0.2">
      <c r="A154" s="85" t="s">
        <v>34</v>
      </c>
      <c r="B154" s="109">
        <f>B145/B148</f>
        <v>0.13881298305630729</v>
      </c>
      <c r="C154" s="109">
        <f t="shared" ref="C154:M154" si="37">C145/C148</f>
        <v>0.12845579660079937</v>
      </c>
      <c r="D154" s="109">
        <f t="shared" si="37"/>
        <v>0.12063284523961322</v>
      </c>
      <c r="E154" s="109">
        <f t="shared" si="37"/>
        <v>0.11677913942886993</v>
      </c>
      <c r="F154" s="109">
        <f t="shared" si="37"/>
        <v>0.11271629859596349</v>
      </c>
      <c r="G154" s="109">
        <f t="shared" si="37"/>
        <v>0.10995338222127564</v>
      </c>
      <c r="H154" s="128">
        <f t="shared" si="37"/>
        <v>8.6327168143370978E-2</v>
      </c>
      <c r="I154" s="131">
        <f t="shared" si="37"/>
        <v>8.368391567020439E-2</v>
      </c>
      <c r="J154" s="131">
        <f t="shared" si="37"/>
        <v>7.8732635139735344E-2</v>
      </c>
      <c r="K154" s="131">
        <f t="shared" si="37"/>
        <v>7.8127652232989897E-2</v>
      </c>
      <c r="L154" s="131">
        <f t="shared" si="37"/>
        <v>7.8288611538174194E-2</v>
      </c>
      <c r="M154" s="56">
        <f t="shared" si="37"/>
        <v>7.627499553967286E-2</v>
      </c>
      <c r="N154" s="109">
        <f>N145/N148</f>
        <v>9.9390421649452498E-2</v>
      </c>
    </row>
    <row r="155" spans="1:14" x14ac:dyDescent="0.2">
      <c r="A155" s="85" t="s">
        <v>1</v>
      </c>
      <c r="B155" s="109">
        <f>B146/B148</f>
        <v>0.16281624553420049</v>
      </c>
      <c r="C155" s="109">
        <f t="shared" ref="C155:M155" si="38">C146/C148</f>
        <v>0.15837935536492653</v>
      </c>
      <c r="D155" s="109">
        <f t="shared" si="38"/>
        <v>0.15517734774748126</v>
      </c>
      <c r="E155" s="109">
        <f t="shared" si="38"/>
        <v>0.15853689511540706</v>
      </c>
      <c r="F155" s="109">
        <f t="shared" si="38"/>
        <v>0.15941354330189808</v>
      </c>
      <c r="G155" s="109">
        <f t="shared" si="38"/>
        <v>0.15611354347942652</v>
      </c>
      <c r="H155" s="128">
        <f t="shared" si="38"/>
        <v>0.14456718612950301</v>
      </c>
      <c r="I155" s="131">
        <f t="shared" si="38"/>
        <v>0.13409173333012156</v>
      </c>
      <c r="J155" s="131">
        <f t="shared" si="38"/>
        <v>0.13945517958159645</v>
      </c>
      <c r="K155" s="131">
        <f t="shared" si="38"/>
        <v>0.13413601411667242</v>
      </c>
      <c r="L155" s="131">
        <f t="shared" si="38"/>
        <v>0.13204063074980057</v>
      </c>
      <c r="M155" s="56">
        <f t="shared" si="38"/>
        <v>0.12673553659607101</v>
      </c>
      <c r="N155" s="109">
        <f>N146/N148</f>
        <v>0.1461687556074244</v>
      </c>
    </row>
    <row r="156" spans="1:14" ht="12" thickBot="1" x14ac:dyDescent="0.25">
      <c r="A156" s="110"/>
      <c r="B156" s="111"/>
      <c r="C156" s="111"/>
      <c r="D156" s="111"/>
      <c r="E156" s="111"/>
      <c r="F156" s="111"/>
      <c r="G156" s="111"/>
      <c r="H156" s="129"/>
      <c r="I156" s="132"/>
      <c r="J156" s="132"/>
      <c r="K156" s="132"/>
      <c r="L156" s="132"/>
      <c r="M156" s="112"/>
      <c r="N156" s="111"/>
    </row>
    <row r="157" spans="1:14" ht="12" thickBot="1" x14ac:dyDescent="0.25">
      <c r="A157" s="113" t="s">
        <v>17</v>
      </c>
      <c r="B157" s="114">
        <f t="shared" ref="B157:N157" si="39">SUM(B151:B156)</f>
        <v>1</v>
      </c>
      <c r="C157" s="114">
        <f t="shared" si="39"/>
        <v>1</v>
      </c>
      <c r="D157" s="114">
        <f t="shared" si="39"/>
        <v>1</v>
      </c>
      <c r="E157" s="114">
        <f t="shared" si="39"/>
        <v>1</v>
      </c>
      <c r="F157" s="114">
        <f t="shared" si="39"/>
        <v>0.99999999999999989</v>
      </c>
      <c r="G157" s="114">
        <f t="shared" si="39"/>
        <v>1</v>
      </c>
      <c r="H157" s="114">
        <f t="shared" si="39"/>
        <v>1</v>
      </c>
      <c r="I157" s="133">
        <f t="shared" si="39"/>
        <v>0.99999999999999989</v>
      </c>
      <c r="J157" s="133">
        <f t="shared" si="39"/>
        <v>1</v>
      </c>
      <c r="K157" s="133">
        <f t="shared" si="39"/>
        <v>1</v>
      </c>
      <c r="L157" s="133">
        <f t="shared" si="39"/>
        <v>1</v>
      </c>
      <c r="M157" s="133">
        <f>SUM(M151:M156)</f>
        <v>1</v>
      </c>
      <c r="N157" s="114">
        <f t="shared" si="39"/>
        <v>0.99999999999999989</v>
      </c>
    </row>
    <row r="158" spans="1:14" x14ac:dyDescent="0.2">
      <c r="A158" s="159"/>
      <c r="B158" s="160"/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1"/>
    </row>
    <row r="159" spans="1:14" x14ac:dyDescent="0.2">
      <c r="A159" s="89" t="s">
        <v>26</v>
      </c>
      <c r="B159" s="4" t="s">
        <v>44</v>
      </c>
      <c r="C159" s="4" t="s">
        <v>45</v>
      </c>
      <c r="D159" s="4" t="s">
        <v>53</v>
      </c>
      <c r="E159" s="4" t="s">
        <v>54</v>
      </c>
      <c r="F159" s="4" t="s">
        <v>55</v>
      </c>
      <c r="G159" s="4" t="s">
        <v>46</v>
      </c>
      <c r="H159" s="4" t="s">
        <v>47</v>
      </c>
      <c r="I159" s="4" t="s">
        <v>48</v>
      </c>
      <c r="J159" s="4" t="s">
        <v>49</v>
      </c>
      <c r="K159" s="4" t="s">
        <v>50</v>
      </c>
      <c r="L159" s="4" t="s">
        <v>51</v>
      </c>
      <c r="M159" s="4" t="s">
        <v>52</v>
      </c>
      <c r="N159" s="83" t="s">
        <v>0</v>
      </c>
    </row>
    <row r="160" spans="1:14" x14ac:dyDescent="0.2">
      <c r="A160" s="85" t="s">
        <v>8</v>
      </c>
      <c r="B160" s="115">
        <f t="shared" ref="B160:M160" si="40">SUM(B12,B31,B50,B69,B88,B121)</f>
        <v>17604</v>
      </c>
      <c r="C160" s="115">
        <f t="shared" si="40"/>
        <v>16477</v>
      </c>
      <c r="D160" s="115">
        <f t="shared" si="40"/>
        <v>21481</v>
      </c>
      <c r="E160" s="115">
        <f t="shared" si="40"/>
        <v>19789</v>
      </c>
      <c r="F160" s="115">
        <f t="shared" si="40"/>
        <v>23888</v>
      </c>
      <c r="G160" s="115">
        <f t="shared" si="40"/>
        <v>24631</v>
      </c>
      <c r="H160" s="115">
        <f t="shared" si="40"/>
        <v>20375</v>
      </c>
      <c r="I160" s="115">
        <f t="shared" si="40"/>
        <v>17537</v>
      </c>
      <c r="J160" s="115">
        <f t="shared" si="40"/>
        <v>16894</v>
      </c>
      <c r="K160" s="115">
        <f t="shared" si="40"/>
        <v>16898</v>
      </c>
      <c r="L160" s="115">
        <f t="shared" si="40"/>
        <v>15343</v>
      </c>
      <c r="M160" s="115">
        <f t="shared" si="40"/>
        <v>16483</v>
      </c>
      <c r="N160" s="90">
        <f t="shared" ref="N160:N164" si="41">SUM(B160:M160)</f>
        <v>227400</v>
      </c>
    </row>
    <row r="161" spans="1:14" x14ac:dyDescent="0.2">
      <c r="A161" s="85" t="s">
        <v>9</v>
      </c>
      <c r="B161" s="90">
        <f t="shared" ref="B161:G161" si="42">SUM(B13,B32,B51,B70,B89,B136)</f>
        <v>17335</v>
      </c>
      <c r="C161" s="90">
        <f t="shared" si="42"/>
        <v>14656</v>
      </c>
      <c r="D161" s="90">
        <f t="shared" si="42"/>
        <v>17440</v>
      </c>
      <c r="E161" s="90">
        <f t="shared" si="42"/>
        <v>15556</v>
      </c>
      <c r="F161" s="90">
        <f t="shared" si="42"/>
        <v>16841</v>
      </c>
      <c r="G161" s="90">
        <f t="shared" si="42"/>
        <v>15869</v>
      </c>
      <c r="H161" s="90">
        <f>SUM(H13,H32,H51,H70,H89,H122,H136)</f>
        <v>18824</v>
      </c>
      <c r="I161" s="90">
        <f>SUM(I13,I32,I51,I70,I89,I122,I136)</f>
        <v>16309</v>
      </c>
      <c r="J161" s="90">
        <f t="shared" ref="J161:M161" si="43">SUM(J13,J32,J51,J70,J89,J122,J136)</f>
        <v>16371</v>
      </c>
      <c r="K161" s="90">
        <f t="shared" si="43"/>
        <v>15900</v>
      </c>
      <c r="L161" s="90">
        <f t="shared" si="43"/>
        <v>14318</v>
      </c>
      <c r="M161" s="90">
        <f t="shared" si="43"/>
        <v>15368</v>
      </c>
      <c r="N161" s="90">
        <f t="shared" si="41"/>
        <v>194787</v>
      </c>
    </row>
    <row r="162" spans="1:14" x14ac:dyDescent="0.2">
      <c r="A162" s="85" t="s">
        <v>39</v>
      </c>
      <c r="B162" s="90">
        <f t="shared" ref="B162:M162" si="44">SUM(B14,B33,B52,B71,B90,B105,B123,B137)</f>
        <v>26083</v>
      </c>
      <c r="C162" s="90">
        <f t="shared" si="44"/>
        <v>22936</v>
      </c>
      <c r="D162" s="90">
        <f t="shared" si="44"/>
        <v>27334</v>
      </c>
      <c r="E162" s="90">
        <f t="shared" si="44"/>
        <v>23624</v>
      </c>
      <c r="F162" s="90">
        <f t="shared" si="44"/>
        <v>26196</v>
      </c>
      <c r="G162" s="90">
        <f t="shared" si="44"/>
        <v>25081</v>
      </c>
      <c r="H162" s="90">
        <f t="shared" si="44"/>
        <v>38810</v>
      </c>
      <c r="I162" s="90">
        <f t="shared" si="44"/>
        <v>34690</v>
      </c>
      <c r="J162" s="90">
        <f t="shared" si="44"/>
        <v>38762</v>
      </c>
      <c r="K162" s="90">
        <f t="shared" si="44"/>
        <v>40281</v>
      </c>
      <c r="L162" s="90">
        <f t="shared" si="44"/>
        <v>37841</v>
      </c>
      <c r="M162" s="90">
        <f t="shared" si="44"/>
        <v>41467</v>
      </c>
      <c r="N162" s="90">
        <f t="shared" si="41"/>
        <v>383105</v>
      </c>
    </row>
    <row r="163" spans="1:14" x14ac:dyDescent="0.2">
      <c r="A163" s="85" t="s">
        <v>34</v>
      </c>
      <c r="B163" s="90">
        <f t="shared" ref="B163:M163" si="45">SUM(B15,B34,B53,B72,B91,B106,B124,B138)</f>
        <v>10894</v>
      </c>
      <c r="C163" s="90">
        <f t="shared" si="45"/>
        <v>8742</v>
      </c>
      <c r="D163" s="90">
        <f t="shared" si="45"/>
        <v>9987</v>
      </c>
      <c r="E163" s="90">
        <f t="shared" si="45"/>
        <v>8560</v>
      </c>
      <c r="F163" s="90">
        <f t="shared" si="45"/>
        <v>9417</v>
      </c>
      <c r="G163" s="90">
        <f t="shared" si="45"/>
        <v>8896</v>
      </c>
      <c r="H163" s="90">
        <f t="shared" si="45"/>
        <v>8273</v>
      </c>
      <c r="I163" s="90">
        <f t="shared" si="45"/>
        <v>6856</v>
      </c>
      <c r="J163" s="90">
        <f t="shared" si="45"/>
        <v>6817</v>
      </c>
      <c r="K163" s="90">
        <f t="shared" si="45"/>
        <v>6824</v>
      </c>
      <c r="L163" s="90">
        <f t="shared" si="45"/>
        <v>6311</v>
      </c>
      <c r="M163" s="90">
        <f t="shared" si="45"/>
        <v>6628</v>
      </c>
      <c r="N163" s="90">
        <f t="shared" si="41"/>
        <v>98205</v>
      </c>
    </row>
    <row r="164" spans="1:14" x14ac:dyDescent="0.2">
      <c r="A164" s="85" t="s">
        <v>1</v>
      </c>
      <c r="B164" s="90">
        <f t="shared" ref="B164:M164" si="46">SUM(B16,B35,B54,B73,B92,B107,B125)</f>
        <v>13796</v>
      </c>
      <c r="C164" s="90">
        <f t="shared" si="46"/>
        <v>11625</v>
      </c>
      <c r="D164" s="90">
        <f t="shared" si="46"/>
        <v>13824</v>
      </c>
      <c r="E164" s="90">
        <f t="shared" si="46"/>
        <v>12633</v>
      </c>
      <c r="F164" s="90">
        <f t="shared" si="46"/>
        <v>14411</v>
      </c>
      <c r="G164" s="90">
        <f t="shared" si="46"/>
        <v>13868</v>
      </c>
      <c r="H164" s="90">
        <f t="shared" si="46"/>
        <v>14749</v>
      </c>
      <c r="I164" s="90">
        <f t="shared" si="46"/>
        <v>11952</v>
      </c>
      <c r="J164" s="90">
        <f t="shared" si="46"/>
        <v>13176</v>
      </c>
      <c r="K164" s="90">
        <f t="shared" si="46"/>
        <v>12804</v>
      </c>
      <c r="L164" s="90">
        <f t="shared" si="46"/>
        <v>11658</v>
      </c>
      <c r="M164" s="90">
        <f t="shared" si="46"/>
        <v>12086</v>
      </c>
      <c r="N164" s="90">
        <f t="shared" si="41"/>
        <v>156582</v>
      </c>
    </row>
    <row r="165" spans="1:14" x14ac:dyDescent="0.2">
      <c r="A165" s="85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</row>
    <row r="166" spans="1:14" x14ac:dyDescent="0.2">
      <c r="A166" s="87" t="s">
        <v>7</v>
      </c>
      <c r="B166" s="90">
        <f t="shared" ref="B166:N166" si="47">SUM(B160:B165)</f>
        <v>85712</v>
      </c>
      <c r="C166" s="90">
        <f t="shared" si="47"/>
        <v>74436</v>
      </c>
      <c r="D166" s="90">
        <f t="shared" si="47"/>
        <v>90066</v>
      </c>
      <c r="E166" s="90">
        <f t="shared" si="47"/>
        <v>80162</v>
      </c>
      <c r="F166" s="90">
        <f t="shared" si="47"/>
        <v>90753</v>
      </c>
      <c r="G166" s="90">
        <f t="shared" si="47"/>
        <v>88345</v>
      </c>
      <c r="H166" s="90">
        <f t="shared" si="47"/>
        <v>101031</v>
      </c>
      <c r="I166" s="90">
        <f t="shared" si="47"/>
        <v>87344</v>
      </c>
      <c r="J166" s="90">
        <f t="shared" si="47"/>
        <v>92020</v>
      </c>
      <c r="K166" s="90">
        <f t="shared" si="47"/>
        <v>92707</v>
      </c>
      <c r="L166" s="90">
        <f t="shared" si="47"/>
        <v>85471</v>
      </c>
      <c r="M166" s="90">
        <f t="shared" si="47"/>
        <v>92032</v>
      </c>
      <c r="N166" s="90">
        <f t="shared" si="47"/>
        <v>1060079</v>
      </c>
    </row>
    <row r="167" spans="1:14" x14ac:dyDescent="0.2">
      <c r="A167" s="158"/>
      <c r="B167" s="158"/>
      <c r="C167" s="158"/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</row>
    <row r="168" spans="1:14" x14ac:dyDescent="0.2">
      <c r="A168" s="108" t="s">
        <v>27</v>
      </c>
      <c r="B168" s="4" t="s">
        <v>44</v>
      </c>
      <c r="C168" s="4" t="s">
        <v>45</v>
      </c>
      <c r="D168" s="4" t="s">
        <v>53</v>
      </c>
      <c r="E168" s="4" t="s">
        <v>54</v>
      </c>
      <c r="F168" s="4" t="s">
        <v>55</v>
      </c>
      <c r="G168" s="4" t="s">
        <v>46</v>
      </c>
      <c r="H168" s="4" t="s">
        <v>47</v>
      </c>
      <c r="I168" s="4" t="s">
        <v>48</v>
      </c>
      <c r="J168" s="4" t="s">
        <v>49</v>
      </c>
      <c r="K168" s="4" t="s">
        <v>50</v>
      </c>
      <c r="L168" s="4" t="s">
        <v>51</v>
      </c>
      <c r="M168" s="4" t="s">
        <v>52</v>
      </c>
      <c r="N168" s="83" t="s">
        <v>0</v>
      </c>
    </row>
    <row r="169" spans="1:14" x14ac:dyDescent="0.2">
      <c r="A169" s="85" t="s">
        <v>8</v>
      </c>
      <c r="B169" s="109">
        <f>B160/B166</f>
        <v>0.20538547694605189</v>
      </c>
      <c r="C169" s="109">
        <f t="shared" ref="C169:L169" si="48">C160/C166</f>
        <v>0.22135794508033746</v>
      </c>
      <c r="D169" s="109">
        <f t="shared" si="48"/>
        <v>0.23850287566895387</v>
      </c>
      <c r="E169" s="109">
        <f t="shared" si="48"/>
        <v>0.24686260322846237</v>
      </c>
      <c r="F169" s="109">
        <f t="shared" si="48"/>
        <v>0.26321994865183518</v>
      </c>
      <c r="G169" s="109">
        <f t="shared" si="48"/>
        <v>0.27880468617352427</v>
      </c>
      <c r="H169" s="109">
        <f t="shared" si="48"/>
        <v>0.20167077431679387</v>
      </c>
      <c r="I169" s="56">
        <f t="shared" si="48"/>
        <v>0.20078082066312511</v>
      </c>
      <c r="J169" s="56">
        <f t="shared" si="48"/>
        <v>0.18359052379917409</v>
      </c>
      <c r="K169" s="56">
        <f t="shared" si="48"/>
        <v>0.1822731832547704</v>
      </c>
      <c r="L169" s="56">
        <f t="shared" si="48"/>
        <v>0.17951117923038223</v>
      </c>
      <c r="M169" s="56">
        <f t="shared" ref="M169" si="49">M160/M166</f>
        <v>0.17910074756606398</v>
      </c>
      <c r="N169" s="109">
        <f>N160/N166</f>
        <v>0.21451231464824791</v>
      </c>
    </row>
    <row r="170" spans="1:14" x14ac:dyDescent="0.2">
      <c r="A170" s="85" t="s">
        <v>9</v>
      </c>
      <c r="B170" s="109">
        <f>B161/B166</f>
        <v>0.20224705992159792</v>
      </c>
      <c r="C170" s="109">
        <f t="shared" ref="C170:L170" si="50">C161/C166</f>
        <v>0.19689397603310227</v>
      </c>
      <c r="D170" s="109">
        <f t="shared" si="50"/>
        <v>0.19363577820709257</v>
      </c>
      <c r="E170" s="109">
        <f t="shared" si="50"/>
        <v>0.19405703450512712</v>
      </c>
      <c r="F170" s="109">
        <f t="shared" si="50"/>
        <v>0.18556962304276442</v>
      </c>
      <c r="G170" s="109">
        <f t="shared" si="50"/>
        <v>0.1796253325032543</v>
      </c>
      <c r="H170" s="109">
        <f t="shared" si="50"/>
        <v>0.18631905058843326</v>
      </c>
      <c r="I170" s="56">
        <f t="shared" si="50"/>
        <v>0.18672146913354093</v>
      </c>
      <c r="J170" s="56">
        <f t="shared" si="50"/>
        <v>0.17790697674418604</v>
      </c>
      <c r="K170" s="56">
        <f t="shared" si="50"/>
        <v>0.17150808461065509</v>
      </c>
      <c r="L170" s="56">
        <f t="shared" si="50"/>
        <v>0.16751880754875922</v>
      </c>
      <c r="M170" s="56">
        <f t="shared" ref="M170" si="51">M161/M166</f>
        <v>0.16698539638386647</v>
      </c>
      <c r="N170" s="109">
        <f>N161/N166</f>
        <v>0.18374762635614894</v>
      </c>
    </row>
    <row r="171" spans="1:14" x14ac:dyDescent="0.2">
      <c r="A171" s="85" t="s">
        <v>39</v>
      </c>
      <c r="B171" s="109">
        <f>B162/B166</f>
        <v>0.30430978159417582</v>
      </c>
      <c r="C171" s="109">
        <f t="shared" ref="C171:L171" si="52">C162/C166</f>
        <v>0.30813047450158526</v>
      </c>
      <c r="D171" s="109">
        <f t="shared" si="52"/>
        <v>0.30348855283902915</v>
      </c>
      <c r="E171" s="109">
        <f t="shared" si="52"/>
        <v>0.29470322596741599</v>
      </c>
      <c r="F171" s="109">
        <f t="shared" si="52"/>
        <v>0.2886516148226505</v>
      </c>
      <c r="G171" s="109">
        <f t="shared" si="52"/>
        <v>0.28389835304771066</v>
      </c>
      <c r="H171" s="109">
        <f t="shared" si="52"/>
        <v>0.3841395215329948</v>
      </c>
      <c r="I171" s="56">
        <f t="shared" si="52"/>
        <v>0.39716523172742263</v>
      </c>
      <c r="J171" s="56">
        <f t="shared" si="52"/>
        <v>0.42123451423603564</v>
      </c>
      <c r="K171" s="56">
        <f t="shared" si="52"/>
        <v>0.43449793435231426</v>
      </c>
      <c r="L171" s="56">
        <f t="shared" si="52"/>
        <v>0.44273496273589874</v>
      </c>
      <c r="M171" s="56">
        <f t="shared" ref="M171" si="53">M162/M166</f>
        <v>0.45057154033379693</v>
      </c>
      <c r="N171" s="109">
        <f>N162/N166</f>
        <v>0.36139287732329384</v>
      </c>
    </row>
    <row r="172" spans="1:14" x14ac:dyDescent="0.2">
      <c r="A172" s="85" t="s">
        <v>34</v>
      </c>
      <c r="B172" s="109">
        <f>B163/B166</f>
        <v>0.12710005600149338</v>
      </c>
      <c r="C172" s="109">
        <f t="shared" ref="C172:L172" si="54">C163/C166</f>
        <v>0.1174431726583911</v>
      </c>
      <c r="D172" s="109">
        <f t="shared" si="54"/>
        <v>0.11088535074278862</v>
      </c>
      <c r="E172" s="109">
        <f t="shared" si="54"/>
        <v>0.10678376288016767</v>
      </c>
      <c r="F172" s="109">
        <f t="shared" si="54"/>
        <v>0.1037651647879409</v>
      </c>
      <c r="G172" s="109">
        <f t="shared" si="54"/>
        <v>0.10069613447280548</v>
      </c>
      <c r="H172" s="109">
        <f t="shared" si="54"/>
        <v>8.1885757836703585E-2</v>
      </c>
      <c r="I172" s="56">
        <f t="shared" si="54"/>
        <v>7.8494229712401539E-2</v>
      </c>
      <c r="J172" s="56">
        <f t="shared" si="54"/>
        <v>7.4081721364920666E-2</v>
      </c>
      <c r="K172" s="56">
        <f t="shared" si="54"/>
        <v>7.3608249646736498E-2</v>
      </c>
      <c r="L172" s="56">
        <f t="shared" si="54"/>
        <v>7.3837909934363705E-2</v>
      </c>
      <c r="M172" s="56">
        <f t="shared" ref="M172" si="55">M163/M166</f>
        <v>7.2018428372739918E-2</v>
      </c>
      <c r="N172" s="109">
        <f>N163/N166</f>
        <v>9.2639322163725529E-2</v>
      </c>
    </row>
    <row r="173" spans="1:14" x14ac:dyDescent="0.2">
      <c r="A173" s="85" t="s">
        <v>1</v>
      </c>
      <c r="B173" s="109">
        <f>B164/B166</f>
        <v>0.16095762553668097</v>
      </c>
      <c r="C173" s="109">
        <f t="shared" ref="C173:L173" si="56">C164/C166</f>
        <v>0.15617443172658391</v>
      </c>
      <c r="D173" s="109">
        <f t="shared" si="56"/>
        <v>0.15348744254213575</v>
      </c>
      <c r="E173" s="109">
        <f t="shared" si="56"/>
        <v>0.15759337341882687</v>
      </c>
      <c r="F173" s="109">
        <f t="shared" si="56"/>
        <v>0.158793648694809</v>
      </c>
      <c r="G173" s="109">
        <f t="shared" si="56"/>
        <v>0.15697549380270531</v>
      </c>
      <c r="H173" s="109">
        <f t="shared" si="56"/>
        <v>0.14598489572507448</v>
      </c>
      <c r="I173" s="56">
        <f t="shared" si="56"/>
        <v>0.13683824876350981</v>
      </c>
      <c r="J173" s="56">
        <f t="shared" si="56"/>
        <v>0.14318626385568356</v>
      </c>
      <c r="K173" s="56">
        <f t="shared" si="56"/>
        <v>0.13811254813552376</v>
      </c>
      <c r="L173" s="56">
        <f t="shared" si="56"/>
        <v>0.1363971405505961</v>
      </c>
      <c r="M173" s="56">
        <f t="shared" ref="M173" si="57">M164/M166</f>
        <v>0.13132388734353267</v>
      </c>
      <c r="N173" s="109">
        <f>N164/N166</f>
        <v>0.14770785950858378</v>
      </c>
    </row>
    <row r="174" spans="1:14" ht="12" thickBot="1" x14ac:dyDescent="0.25">
      <c r="A174" s="110"/>
      <c r="B174" s="111"/>
      <c r="C174" s="111"/>
      <c r="D174" s="111"/>
      <c r="E174" s="111"/>
      <c r="F174" s="111"/>
      <c r="G174" s="111"/>
      <c r="H174" s="111"/>
      <c r="I174" s="57"/>
      <c r="J174" s="57"/>
      <c r="K174" s="57"/>
      <c r="L174" s="57"/>
      <c r="M174" s="112"/>
      <c r="N174" s="111"/>
    </row>
    <row r="175" spans="1:14" x14ac:dyDescent="0.2">
      <c r="A175" s="116" t="s">
        <v>17</v>
      </c>
      <c r="B175" s="117">
        <f t="shared" ref="B175:M175" si="58">SUM(B169:B174)</f>
        <v>1</v>
      </c>
      <c r="C175" s="117">
        <f t="shared" si="58"/>
        <v>1</v>
      </c>
      <c r="D175" s="117">
        <f t="shared" si="58"/>
        <v>0.99999999999999989</v>
      </c>
      <c r="E175" s="117">
        <f t="shared" si="58"/>
        <v>1</v>
      </c>
      <c r="F175" s="117">
        <f t="shared" si="58"/>
        <v>1</v>
      </c>
      <c r="G175" s="117">
        <f t="shared" si="58"/>
        <v>1</v>
      </c>
      <c r="H175" s="117">
        <f t="shared" si="58"/>
        <v>1</v>
      </c>
      <c r="I175" s="134">
        <f t="shared" si="58"/>
        <v>0.99999999999999989</v>
      </c>
      <c r="J175" s="134">
        <f t="shared" si="58"/>
        <v>1</v>
      </c>
      <c r="K175" s="134">
        <f t="shared" si="58"/>
        <v>1</v>
      </c>
      <c r="L175" s="134">
        <f t="shared" si="58"/>
        <v>1</v>
      </c>
      <c r="M175" s="134">
        <f t="shared" si="58"/>
        <v>1</v>
      </c>
      <c r="N175" s="117">
        <f>SUM(N169:N174)</f>
        <v>1</v>
      </c>
    </row>
    <row r="176" spans="1:14" x14ac:dyDescent="0.2">
      <c r="A176" s="118"/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</row>
    <row r="177" spans="1:14" ht="10.15" customHeight="1" x14ac:dyDescent="0.2">
      <c r="A177" s="162" t="s">
        <v>30</v>
      </c>
      <c r="B177" s="163"/>
      <c r="C177" s="163"/>
      <c r="D177" s="163"/>
      <c r="E177" s="163"/>
      <c r="F177" s="163"/>
      <c r="G177" s="163"/>
      <c r="H177" s="163"/>
      <c r="I177" s="163"/>
      <c r="J177" s="163"/>
      <c r="K177" s="163"/>
      <c r="L177" s="163"/>
      <c r="M177" s="163"/>
      <c r="N177" s="164"/>
    </row>
    <row r="178" spans="1:14" x14ac:dyDescent="0.2">
      <c r="A178" s="82" t="s">
        <v>4</v>
      </c>
      <c r="B178" s="4" t="s">
        <v>44</v>
      </c>
      <c r="C178" s="4" t="s">
        <v>45</v>
      </c>
      <c r="D178" s="4" t="s">
        <v>53</v>
      </c>
      <c r="E178" s="4" t="s">
        <v>54</v>
      </c>
      <c r="F178" s="4" t="s">
        <v>55</v>
      </c>
      <c r="G178" s="4" t="s">
        <v>46</v>
      </c>
      <c r="H178" s="4" t="s">
        <v>47</v>
      </c>
      <c r="I178" s="4" t="s">
        <v>48</v>
      </c>
      <c r="J178" s="4" t="s">
        <v>49</v>
      </c>
      <c r="K178" s="4" t="s">
        <v>50</v>
      </c>
      <c r="L178" s="4" t="s">
        <v>51</v>
      </c>
      <c r="M178" s="4" t="s">
        <v>52</v>
      </c>
      <c r="N178" s="83" t="s">
        <v>0</v>
      </c>
    </row>
    <row r="179" spans="1:14" x14ac:dyDescent="0.2">
      <c r="A179" s="85" t="s">
        <v>8</v>
      </c>
      <c r="B179" s="120">
        <f t="shared" ref="B179:M179" si="59">B3+B22+B41</f>
        <v>2387190</v>
      </c>
      <c r="C179" s="120">
        <f t="shared" si="59"/>
        <v>1962469.6</v>
      </c>
      <c r="D179" s="120">
        <f t="shared" si="59"/>
        <v>2198549.6</v>
      </c>
      <c r="E179" s="120">
        <f t="shared" si="59"/>
        <v>1908732.7999999998</v>
      </c>
      <c r="F179" s="120">
        <f t="shared" si="59"/>
        <v>2044702.4</v>
      </c>
      <c r="G179" s="120">
        <f t="shared" si="59"/>
        <v>1896008.4000000001</v>
      </c>
      <c r="H179" s="120">
        <f t="shared" si="59"/>
        <v>1795128.4</v>
      </c>
      <c r="I179" s="120">
        <f t="shared" si="59"/>
        <v>1481984.4000000001</v>
      </c>
      <c r="J179" s="120">
        <f t="shared" si="59"/>
        <v>1490299.2</v>
      </c>
      <c r="K179" s="120">
        <f t="shared" si="59"/>
        <v>1391088.4</v>
      </c>
      <c r="L179" s="120">
        <f t="shared" si="59"/>
        <v>1302334.7999999998</v>
      </c>
      <c r="M179" s="120">
        <f t="shared" si="59"/>
        <v>1323436.3999999999</v>
      </c>
      <c r="N179" s="120">
        <f t="shared" ref="N179:N183" si="60">SUM(B179:M179)</f>
        <v>21181924.399999999</v>
      </c>
    </row>
    <row r="180" spans="1:14" x14ac:dyDescent="0.2">
      <c r="A180" s="85" t="s">
        <v>9</v>
      </c>
      <c r="B180" s="120">
        <f t="shared" ref="B180:M180" si="61">B4+B23+B42</f>
        <v>3602892.7999999998</v>
      </c>
      <c r="C180" s="120">
        <f t="shared" si="61"/>
        <v>3015500.8</v>
      </c>
      <c r="D180" s="120">
        <f t="shared" si="61"/>
        <v>3594240</v>
      </c>
      <c r="E180" s="120">
        <f t="shared" si="61"/>
        <v>3181235.2</v>
      </c>
      <c r="F180" s="120">
        <f t="shared" si="61"/>
        <v>3495065.5999999996</v>
      </c>
      <c r="G180" s="120">
        <f t="shared" si="61"/>
        <v>3342976</v>
      </c>
      <c r="H180" s="120">
        <f t="shared" si="61"/>
        <v>2631782.4000000004</v>
      </c>
      <c r="I180" s="120">
        <f t="shared" si="61"/>
        <v>2091648</v>
      </c>
      <c r="J180" s="120">
        <f t="shared" si="61"/>
        <v>1998796.8</v>
      </c>
      <c r="K180" s="120">
        <f t="shared" si="61"/>
        <v>1935564.7999999998</v>
      </c>
      <c r="L180" s="120">
        <f t="shared" si="61"/>
        <v>1697280</v>
      </c>
      <c r="M180" s="120">
        <f t="shared" si="61"/>
        <v>1773491.2000000002</v>
      </c>
      <c r="N180" s="120">
        <f t="shared" si="60"/>
        <v>32360473.599999998</v>
      </c>
    </row>
    <row r="181" spans="1:14" x14ac:dyDescent="0.2">
      <c r="A181" s="85" t="s">
        <v>39</v>
      </c>
      <c r="B181" s="120">
        <f t="shared" ref="B181:M181" si="62">B5+B24+B43</f>
        <v>5240770.1500000004</v>
      </c>
      <c r="C181" s="120">
        <f t="shared" si="62"/>
        <v>4586724.4799999995</v>
      </c>
      <c r="D181" s="120">
        <f t="shared" si="62"/>
        <v>5439151.1200000001</v>
      </c>
      <c r="E181" s="120">
        <f t="shared" si="62"/>
        <v>4584729.76</v>
      </c>
      <c r="F181" s="120">
        <f t="shared" si="62"/>
        <v>5064953.92</v>
      </c>
      <c r="G181" s="120">
        <f t="shared" si="62"/>
        <v>4897260.16</v>
      </c>
      <c r="H181" s="120">
        <f t="shared" si="62"/>
        <v>5677828.6399999997</v>
      </c>
      <c r="I181" s="120">
        <f t="shared" si="62"/>
        <v>4824656.72</v>
      </c>
      <c r="J181" s="120">
        <f t="shared" si="62"/>
        <v>5222760.4000000004</v>
      </c>
      <c r="K181" s="120">
        <f t="shared" si="62"/>
        <v>5204124.6399999997</v>
      </c>
      <c r="L181" s="120">
        <f t="shared" si="62"/>
        <v>4849107.1199999992</v>
      </c>
      <c r="M181" s="120">
        <f t="shared" si="62"/>
        <v>5268799.1199999992</v>
      </c>
      <c r="N181" s="120">
        <f t="shared" si="60"/>
        <v>60860866.229999989</v>
      </c>
    </row>
    <row r="182" spans="1:14" x14ac:dyDescent="0.2">
      <c r="A182" s="85" t="s">
        <v>34</v>
      </c>
      <c r="B182" s="120">
        <f t="shared" ref="B182:M182" si="63">B6+B25+B44</f>
        <v>1510895.27</v>
      </c>
      <c r="C182" s="120">
        <f t="shared" si="63"/>
        <v>1231081.45</v>
      </c>
      <c r="D182" s="120">
        <f t="shared" si="63"/>
        <v>1364181.79</v>
      </c>
      <c r="E182" s="120">
        <f t="shared" si="63"/>
        <v>1150181.8600000001</v>
      </c>
      <c r="F182" s="120">
        <f t="shared" si="63"/>
        <v>1244120.18</v>
      </c>
      <c r="G182" s="120">
        <f t="shared" si="63"/>
        <v>1193149.43</v>
      </c>
      <c r="H182" s="120">
        <f t="shared" si="63"/>
        <v>934764.35000000009</v>
      </c>
      <c r="I182" s="120">
        <f t="shared" si="63"/>
        <v>734180.95</v>
      </c>
      <c r="J182" s="120">
        <f t="shared" si="63"/>
        <v>787530.72</v>
      </c>
      <c r="K182" s="120">
        <f t="shared" si="63"/>
        <v>730910.87000000011</v>
      </c>
      <c r="L182" s="120">
        <f t="shared" si="63"/>
        <v>698121.47</v>
      </c>
      <c r="M182" s="120">
        <f t="shared" si="63"/>
        <v>721570.15999999992</v>
      </c>
      <c r="N182" s="120">
        <f t="shared" si="60"/>
        <v>12300688.500000002</v>
      </c>
    </row>
    <row r="183" spans="1:14" x14ac:dyDescent="0.2">
      <c r="A183" s="85" t="s">
        <v>1</v>
      </c>
      <c r="B183" s="120">
        <f t="shared" ref="B183:M183" si="64">B7+B26+B45</f>
        <v>3033505.92</v>
      </c>
      <c r="C183" s="120">
        <f t="shared" si="64"/>
        <v>2559796.7199999997</v>
      </c>
      <c r="D183" s="120">
        <f t="shared" si="64"/>
        <v>3027386.96</v>
      </c>
      <c r="E183" s="120">
        <f t="shared" si="64"/>
        <v>2703428</v>
      </c>
      <c r="F183" s="120">
        <f t="shared" si="64"/>
        <v>3171444.6399999997</v>
      </c>
      <c r="G183" s="120">
        <f t="shared" si="64"/>
        <v>3076841.04</v>
      </c>
      <c r="H183" s="120">
        <f t="shared" si="64"/>
        <v>2652477.3600000003</v>
      </c>
      <c r="I183" s="120">
        <f t="shared" si="64"/>
        <v>2217351.7600000002</v>
      </c>
      <c r="J183" s="120">
        <f t="shared" si="64"/>
        <v>2449755.3600000003</v>
      </c>
      <c r="K183" s="120">
        <f t="shared" si="64"/>
        <v>2437402.2400000002</v>
      </c>
      <c r="L183" s="120">
        <f t="shared" si="64"/>
        <v>2238061.2800000003</v>
      </c>
      <c r="M183" s="120">
        <f t="shared" si="64"/>
        <v>2270255.52</v>
      </c>
      <c r="N183" s="120">
        <f t="shared" si="60"/>
        <v>31837706.800000001</v>
      </c>
    </row>
    <row r="184" spans="1:14" x14ac:dyDescent="0.2">
      <c r="A184" s="85"/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</row>
    <row r="185" spans="1:14" x14ac:dyDescent="0.2">
      <c r="A185" s="87" t="s">
        <v>5</v>
      </c>
      <c r="B185" s="120">
        <f t="shared" ref="B185:M185" si="65">SUM(B179:B184)</f>
        <v>15775254.139999999</v>
      </c>
      <c r="C185" s="120">
        <f t="shared" si="65"/>
        <v>13355573.049999997</v>
      </c>
      <c r="D185" s="120">
        <f t="shared" si="65"/>
        <v>15623509.469999999</v>
      </c>
      <c r="E185" s="120">
        <f t="shared" si="65"/>
        <v>13528307.619999999</v>
      </c>
      <c r="F185" s="120">
        <f t="shared" si="65"/>
        <v>15020286.739999998</v>
      </c>
      <c r="G185" s="120">
        <f t="shared" si="65"/>
        <v>14406235.030000001</v>
      </c>
      <c r="H185" s="120">
        <f t="shared" si="65"/>
        <v>13691981.150000002</v>
      </c>
      <c r="I185" s="120">
        <f t="shared" si="65"/>
        <v>11349821.83</v>
      </c>
      <c r="J185" s="120">
        <f t="shared" si="65"/>
        <v>11949142.48</v>
      </c>
      <c r="K185" s="120">
        <f t="shared" si="65"/>
        <v>11699090.950000001</v>
      </c>
      <c r="L185" s="120">
        <f t="shared" si="65"/>
        <v>10784904.669999998</v>
      </c>
      <c r="M185" s="120">
        <f t="shared" si="65"/>
        <v>11357552.399999999</v>
      </c>
      <c r="N185" s="120">
        <f>SUM(N179:N184)</f>
        <v>158541659.53</v>
      </c>
    </row>
    <row r="186" spans="1:14" x14ac:dyDescent="0.2">
      <c r="A186" s="118"/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</row>
    <row r="187" spans="1:14" x14ac:dyDescent="0.2">
      <c r="A187" s="89" t="s">
        <v>26</v>
      </c>
      <c r="B187" s="4" t="s">
        <v>44</v>
      </c>
      <c r="C187" s="4" t="s">
        <v>45</v>
      </c>
      <c r="D187" s="4" t="s">
        <v>53</v>
      </c>
      <c r="E187" s="4" t="s">
        <v>54</v>
      </c>
      <c r="F187" s="4" t="s">
        <v>55</v>
      </c>
      <c r="G187" s="4" t="s">
        <v>46</v>
      </c>
      <c r="H187" s="4" t="s">
        <v>47</v>
      </c>
      <c r="I187" s="4" t="s">
        <v>48</v>
      </c>
      <c r="J187" s="4" t="s">
        <v>49</v>
      </c>
      <c r="K187" s="4" t="s">
        <v>50</v>
      </c>
      <c r="L187" s="4" t="s">
        <v>51</v>
      </c>
      <c r="M187" s="4" t="s">
        <v>52</v>
      </c>
      <c r="N187" s="83" t="s">
        <v>0</v>
      </c>
    </row>
    <row r="188" spans="1:14" x14ac:dyDescent="0.2">
      <c r="A188" s="85" t="s">
        <v>8</v>
      </c>
      <c r="B188" s="121">
        <f t="shared" ref="B188:M188" si="66">B12+B31+B50</f>
        <v>7067</v>
      </c>
      <c r="C188" s="121">
        <f t="shared" si="66"/>
        <v>5849</v>
      </c>
      <c r="D188" s="121">
        <f t="shared" si="66"/>
        <v>6538</v>
      </c>
      <c r="E188" s="121">
        <f t="shared" si="66"/>
        <v>5703</v>
      </c>
      <c r="F188" s="121">
        <f t="shared" si="66"/>
        <v>6101</v>
      </c>
      <c r="G188" s="121">
        <f t="shared" si="66"/>
        <v>5665</v>
      </c>
      <c r="H188" s="121">
        <f t="shared" si="66"/>
        <v>5462</v>
      </c>
      <c r="I188" s="121">
        <f t="shared" si="66"/>
        <v>4530</v>
      </c>
      <c r="J188" s="121">
        <f t="shared" si="66"/>
        <v>4541</v>
      </c>
      <c r="K188" s="121">
        <f t="shared" si="66"/>
        <v>4223</v>
      </c>
      <c r="L188" s="121">
        <f t="shared" si="66"/>
        <v>3985</v>
      </c>
      <c r="M188" s="121">
        <f t="shared" si="66"/>
        <v>4048</v>
      </c>
      <c r="N188" s="121">
        <f t="shared" ref="N188:N192" si="67">SUM(B188:M188)</f>
        <v>63712</v>
      </c>
    </row>
    <row r="189" spans="1:14" x14ac:dyDescent="0.2">
      <c r="A189" s="85" t="s">
        <v>9</v>
      </c>
      <c r="B189" s="121">
        <f t="shared" ref="B189:M189" si="68">B13+B32+B51</f>
        <v>10782</v>
      </c>
      <c r="C189" s="121">
        <f t="shared" si="68"/>
        <v>9033</v>
      </c>
      <c r="D189" s="121">
        <f t="shared" si="68"/>
        <v>10750</v>
      </c>
      <c r="E189" s="121">
        <f t="shared" si="68"/>
        <v>9511</v>
      </c>
      <c r="F189" s="121">
        <f t="shared" si="68"/>
        <v>10459</v>
      </c>
      <c r="G189" s="121">
        <f t="shared" si="68"/>
        <v>10002</v>
      </c>
      <c r="H189" s="121">
        <f t="shared" si="68"/>
        <v>7848</v>
      </c>
      <c r="I189" s="121">
        <f t="shared" si="68"/>
        <v>6265</v>
      </c>
      <c r="J189" s="121">
        <f t="shared" si="68"/>
        <v>5992</v>
      </c>
      <c r="K189" s="121">
        <f t="shared" si="68"/>
        <v>5794</v>
      </c>
      <c r="L189" s="121">
        <f t="shared" si="68"/>
        <v>5085</v>
      </c>
      <c r="M189" s="121">
        <f t="shared" si="68"/>
        <v>5313</v>
      </c>
      <c r="N189" s="121">
        <f t="shared" si="67"/>
        <v>96834</v>
      </c>
    </row>
    <row r="190" spans="1:14" x14ac:dyDescent="0.2">
      <c r="A190" s="85" t="s">
        <v>39</v>
      </c>
      <c r="B190" s="121">
        <f t="shared" ref="B190:M190" si="69">B14+B33+B52</f>
        <v>13937</v>
      </c>
      <c r="C190" s="121">
        <f t="shared" si="69"/>
        <v>12205</v>
      </c>
      <c r="D190" s="121">
        <f t="shared" si="69"/>
        <v>14437</v>
      </c>
      <c r="E190" s="121">
        <f t="shared" si="69"/>
        <v>12192</v>
      </c>
      <c r="F190" s="121">
        <f t="shared" si="69"/>
        <v>13476</v>
      </c>
      <c r="G190" s="121">
        <f t="shared" si="69"/>
        <v>13026</v>
      </c>
      <c r="H190" s="121">
        <f t="shared" si="69"/>
        <v>15077</v>
      </c>
      <c r="I190" s="121">
        <f t="shared" si="69"/>
        <v>12835</v>
      </c>
      <c r="J190" s="121">
        <f t="shared" si="69"/>
        <v>13889</v>
      </c>
      <c r="K190" s="121">
        <f t="shared" si="69"/>
        <v>13837</v>
      </c>
      <c r="L190" s="121">
        <f t="shared" si="69"/>
        <v>12912</v>
      </c>
      <c r="M190" s="121">
        <f t="shared" si="69"/>
        <v>14005</v>
      </c>
      <c r="N190" s="121">
        <f t="shared" si="67"/>
        <v>161828</v>
      </c>
    </row>
    <row r="191" spans="1:14" x14ac:dyDescent="0.2">
      <c r="A191" s="85" t="s">
        <v>34</v>
      </c>
      <c r="B191" s="121">
        <f t="shared" ref="B191:M191" si="70">B15+B34+B53</f>
        <v>4084</v>
      </c>
      <c r="C191" s="121">
        <f t="shared" si="70"/>
        <v>3318</v>
      </c>
      <c r="D191" s="121">
        <f t="shared" si="70"/>
        <v>3662</v>
      </c>
      <c r="E191" s="121">
        <f t="shared" si="70"/>
        <v>3085</v>
      </c>
      <c r="F191" s="121">
        <f t="shared" si="70"/>
        <v>3354</v>
      </c>
      <c r="G191" s="121">
        <f t="shared" si="70"/>
        <v>3221</v>
      </c>
      <c r="H191" s="121">
        <f t="shared" si="70"/>
        <v>2523</v>
      </c>
      <c r="I191" s="121">
        <f t="shared" si="70"/>
        <v>1989</v>
      </c>
      <c r="J191" s="121">
        <f t="shared" si="70"/>
        <v>2131</v>
      </c>
      <c r="K191" s="121">
        <f t="shared" si="70"/>
        <v>1975</v>
      </c>
      <c r="L191" s="121">
        <f t="shared" si="70"/>
        <v>1890</v>
      </c>
      <c r="M191" s="121">
        <f t="shared" si="70"/>
        <v>1948</v>
      </c>
      <c r="N191" s="121">
        <f t="shared" si="67"/>
        <v>33180</v>
      </c>
    </row>
    <row r="192" spans="1:14" x14ac:dyDescent="0.2">
      <c r="A192" s="85" t="s">
        <v>1</v>
      </c>
      <c r="B192" s="121">
        <f t="shared" ref="B192:M192" si="71">B16+B35+B54</f>
        <v>8273</v>
      </c>
      <c r="C192" s="121">
        <f t="shared" si="71"/>
        <v>6983</v>
      </c>
      <c r="D192" s="121">
        <f t="shared" si="71"/>
        <v>8244</v>
      </c>
      <c r="E192" s="121">
        <f t="shared" si="71"/>
        <v>7350</v>
      </c>
      <c r="F192" s="121">
        <f t="shared" si="71"/>
        <v>8662</v>
      </c>
      <c r="G192" s="121">
        <f t="shared" si="71"/>
        <v>8403</v>
      </c>
      <c r="H192" s="121">
        <f t="shared" si="71"/>
        <v>7257</v>
      </c>
      <c r="I192" s="121">
        <f t="shared" si="71"/>
        <v>6065</v>
      </c>
      <c r="J192" s="121">
        <f t="shared" si="71"/>
        <v>6699</v>
      </c>
      <c r="K192" s="121">
        <f t="shared" si="71"/>
        <v>6657</v>
      </c>
      <c r="L192" s="121">
        <f t="shared" si="71"/>
        <v>6125</v>
      </c>
      <c r="M192" s="121">
        <f t="shared" si="71"/>
        <v>6212</v>
      </c>
      <c r="N192" s="121">
        <f t="shared" si="67"/>
        <v>86930</v>
      </c>
    </row>
    <row r="193" spans="1:14" x14ac:dyDescent="0.2">
      <c r="A193" s="85"/>
      <c r="B193" s="121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</row>
    <row r="194" spans="1:14" x14ac:dyDescent="0.2">
      <c r="A194" s="87" t="s">
        <v>7</v>
      </c>
      <c r="B194" s="121">
        <f t="shared" ref="B194:N194" si="72">SUM(B188:B193)</f>
        <v>44143</v>
      </c>
      <c r="C194" s="121">
        <f t="shared" si="72"/>
        <v>37388</v>
      </c>
      <c r="D194" s="121">
        <f t="shared" si="72"/>
        <v>43631</v>
      </c>
      <c r="E194" s="121">
        <f t="shared" si="72"/>
        <v>37841</v>
      </c>
      <c r="F194" s="121">
        <f t="shared" si="72"/>
        <v>42052</v>
      </c>
      <c r="G194" s="121">
        <f t="shared" si="72"/>
        <v>40317</v>
      </c>
      <c r="H194" s="121">
        <f t="shared" si="72"/>
        <v>38167</v>
      </c>
      <c r="I194" s="121">
        <f t="shared" si="72"/>
        <v>31684</v>
      </c>
      <c r="J194" s="121">
        <f t="shared" si="72"/>
        <v>33252</v>
      </c>
      <c r="K194" s="121">
        <f t="shared" si="72"/>
        <v>32486</v>
      </c>
      <c r="L194" s="121">
        <f t="shared" si="72"/>
        <v>29997</v>
      </c>
      <c r="M194" s="121">
        <f>SUM(M188:M193)</f>
        <v>31526</v>
      </c>
      <c r="N194" s="121">
        <f t="shared" si="72"/>
        <v>442484</v>
      </c>
    </row>
    <row r="195" spans="1:14" x14ac:dyDescent="0.2">
      <c r="A195" s="157"/>
      <c r="B195" s="157"/>
      <c r="C195" s="157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</row>
    <row r="196" spans="1:14" x14ac:dyDescent="0.2">
      <c r="A196" s="108" t="s">
        <v>10</v>
      </c>
      <c r="B196" s="4" t="s">
        <v>44</v>
      </c>
      <c r="C196" s="4" t="s">
        <v>45</v>
      </c>
      <c r="D196" s="4" t="s">
        <v>53</v>
      </c>
      <c r="E196" s="4" t="s">
        <v>54</v>
      </c>
      <c r="F196" s="4" t="s">
        <v>55</v>
      </c>
      <c r="G196" s="4" t="s">
        <v>46</v>
      </c>
      <c r="H196" s="4" t="s">
        <v>47</v>
      </c>
      <c r="I196" s="4" t="s">
        <v>48</v>
      </c>
      <c r="J196" s="4" t="s">
        <v>49</v>
      </c>
      <c r="K196" s="4" t="s">
        <v>50</v>
      </c>
      <c r="L196" s="4" t="s">
        <v>51</v>
      </c>
      <c r="M196" s="4" t="s">
        <v>52</v>
      </c>
      <c r="N196" s="83" t="s">
        <v>31</v>
      </c>
    </row>
    <row r="197" spans="1:14" x14ac:dyDescent="0.2">
      <c r="A197" s="85" t="s">
        <v>8</v>
      </c>
      <c r="B197" s="122">
        <f t="shared" ref="B197:B201" si="73">B179/B188</f>
        <v>337.79397198245368</v>
      </c>
      <c r="C197" s="122">
        <f t="shared" ref="C197:M197" si="74">C179/C188</f>
        <v>335.52224311848181</v>
      </c>
      <c r="D197" s="122">
        <f t="shared" si="74"/>
        <v>336.27249923524016</v>
      </c>
      <c r="E197" s="122">
        <f t="shared" si="74"/>
        <v>334.68925127126073</v>
      </c>
      <c r="F197" s="122">
        <f t="shared" si="74"/>
        <v>335.14217341419436</v>
      </c>
      <c r="G197" s="122">
        <f t="shared" si="74"/>
        <v>334.68815533980586</v>
      </c>
      <c r="H197" s="122">
        <f t="shared" si="74"/>
        <v>328.65770779934087</v>
      </c>
      <c r="I197" s="58">
        <f t="shared" si="74"/>
        <v>327.14887417218546</v>
      </c>
      <c r="J197" s="58">
        <f t="shared" si="74"/>
        <v>328.18744769874473</v>
      </c>
      <c r="K197" s="58">
        <f t="shared" si="74"/>
        <v>329.40762491120057</v>
      </c>
      <c r="L197" s="58">
        <f t="shared" si="74"/>
        <v>326.80923462986192</v>
      </c>
      <c r="M197" s="58">
        <f t="shared" si="74"/>
        <v>326.93586956521739</v>
      </c>
      <c r="N197" s="122">
        <f t="shared" ref="N197:N201" si="75">N179/N188</f>
        <v>332.46365519839276</v>
      </c>
    </row>
    <row r="198" spans="1:14" x14ac:dyDescent="0.2">
      <c r="A198" s="85" t="s">
        <v>9</v>
      </c>
      <c r="B198" s="122">
        <f t="shared" si="73"/>
        <v>334.15811537748095</v>
      </c>
      <c r="C198" s="122">
        <f t="shared" ref="C198:M198" si="76">C180/C189</f>
        <v>333.83159526181777</v>
      </c>
      <c r="D198" s="122">
        <f t="shared" si="76"/>
        <v>334.34790697674418</v>
      </c>
      <c r="E198" s="122">
        <f t="shared" si="76"/>
        <v>334.47957102302598</v>
      </c>
      <c r="F198" s="122">
        <f t="shared" si="76"/>
        <v>334.16823788125055</v>
      </c>
      <c r="G198" s="122">
        <f t="shared" si="76"/>
        <v>334.23075384923015</v>
      </c>
      <c r="H198" s="122">
        <f t="shared" si="76"/>
        <v>335.34434250764531</v>
      </c>
      <c r="I198" s="58">
        <f t="shared" si="76"/>
        <v>333.86241021548284</v>
      </c>
      <c r="J198" s="58">
        <f t="shared" si="76"/>
        <v>333.57757009345795</v>
      </c>
      <c r="K198" s="58">
        <f t="shared" si="76"/>
        <v>334.06365205384878</v>
      </c>
      <c r="L198" s="58">
        <f t="shared" si="76"/>
        <v>333.78171091445427</v>
      </c>
      <c r="M198" s="58">
        <f t="shared" si="76"/>
        <v>333.80222096743842</v>
      </c>
      <c r="N198" s="122">
        <f t="shared" si="75"/>
        <v>334.18503418220871</v>
      </c>
    </row>
    <row r="199" spans="1:14" x14ac:dyDescent="0.2">
      <c r="A199" s="85" t="s">
        <v>39</v>
      </c>
      <c r="B199" s="122">
        <f t="shared" si="73"/>
        <v>376.0328729281768</v>
      </c>
      <c r="C199" s="122">
        <f t="shared" ref="C199:M199" si="77">C181/C190</f>
        <v>375.80700368701349</v>
      </c>
      <c r="D199" s="122">
        <f t="shared" si="77"/>
        <v>376.75078755974232</v>
      </c>
      <c r="E199" s="122">
        <f t="shared" si="77"/>
        <v>376.04410761154855</v>
      </c>
      <c r="F199" s="122">
        <f t="shared" si="77"/>
        <v>375.84994953992282</v>
      </c>
      <c r="G199" s="122">
        <f t="shared" si="77"/>
        <v>375.96039920159683</v>
      </c>
      <c r="H199" s="122">
        <f t="shared" si="77"/>
        <v>376.58875373084828</v>
      </c>
      <c r="I199" s="58">
        <f t="shared" si="77"/>
        <v>375.89845890144136</v>
      </c>
      <c r="J199" s="58">
        <f t="shared" si="77"/>
        <v>376.03574051407594</v>
      </c>
      <c r="K199" s="58">
        <f t="shared" si="77"/>
        <v>376.10209149382086</v>
      </c>
      <c r="L199" s="58">
        <f t="shared" si="77"/>
        <v>375.55042750929363</v>
      </c>
      <c r="M199" s="58">
        <f t="shared" si="77"/>
        <v>376.20843413066757</v>
      </c>
      <c r="N199" s="122">
        <f t="shared" si="75"/>
        <v>376.08365814321371</v>
      </c>
    </row>
    <row r="200" spans="1:14" x14ac:dyDescent="0.2">
      <c r="A200" s="85" t="s">
        <v>34</v>
      </c>
      <c r="B200" s="122">
        <f t="shared" si="73"/>
        <v>369.95476738491675</v>
      </c>
      <c r="C200" s="122">
        <f t="shared" ref="C200:M200" si="78">C182/C191</f>
        <v>371.03117842073539</v>
      </c>
      <c r="D200" s="122">
        <f t="shared" si="78"/>
        <v>372.52370016384492</v>
      </c>
      <c r="E200" s="122">
        <f t="shared" si="78"/>
        <v>372.83042463533229</v>
      </c>
      <c r="F200" s="122">
        <f t="shared" si="78"/>
        <v>370.93624925462132</v>
      </c>
      <c r="G200" s="122">
        <f t="shared" si="78"/>
        <v>370.42826140950012</v>
      </c>
      <c r="H200" s="122">
        <f t="shared" si="78"/>
        <v>370.49716607213639</v>
      </c>
      <c r="I200" s="58">
        <f t="shared" si="78"/>
        <v>369.12063851181495</v>
      </c>
      <c r="J200" s="58">
        <f t="shared" si="78"/>
        <v>369.559230408259</v>
      </c>
      <c r="K200" s="58">
        <f t="shared" si="78"/>
        <v>370.08145316455705</v>
      </c>
      <c r="L200" s="58">
        <f t="shared" si="78"/>
        <v>369.37643915343915</v>
      </c>
      <c r="M200" s="58">
        <f t="shared" si="78"/>
        <v>370.41589322381924</v>
      </c>
      <c r="N200" s="122">
        <f t="shared" si="75"/>
        <v>370.72599457504526</v>
      </c>
    </row>
    <row r="201" spans="1:14" x14ac:dyDescent="0.2">
      <c r="A201" s="85" t="s">
        <v>1</v>
      </c>
      <c r="B201" s="122">
        <f t="shared" si="73"/>
        <v>366.67544058987068</v>
      </c>
      <c r="C201" s="122">
        <f t="shared" ref="C201:M201" si="79">C183/C192</f>
        <v>366.57550050121722</v>
      </c>
      <c r="D201" s="122">
        <f t="shared" si="79"/>
        <v>367.22306647258614</v>
      </c>
      <c r="E201" s="122">
        <f t="shared" si="79"/>
        <v>367.81333333333333</v>
      </c>
      <c r="F201" s="122">
        <f t="shared" si="79"/>
        <v>366.13306857538669</v>
      </c>
      <c r="G201" s="122">
        <f t="shared" si="79"/>
        <v>366.15982863263122</v>
      </c>
      <c r="H201" s="122">
        <f t="shared" si="79"/>
        <v>365.50604381976029</v>
      </c>
      <c r="I201" s="58">
        <f t="shared" si="79"/>
        <v>365.59798186314924</v>
      </c>
      <c r="J201" s="58">
        <f t="shared" si="79"/>
        <v>365.68970891177793</v>
      </c>
      <c r="K201" s="58">
        <f t="shared" si="79"/>
        <v>366.14124079915882</v>
      </c>
      <c r="L201" s="58">
        <f t="shared" si="79"/>
        <v>365.39776000000006</v>
      </c>
      <c r="M201" s="58">
        <f t="shared" si="79"/>
        <v>365.4628976175145</v>
      </c>
      <c r="N201" s="122">
        <f t="shared" si="75"/>
        <v>366.24533302657312</v>
      </c>
    </row>
    <row r="202" spans="1:14" x14ac:dyDescent="0.2">
      <c r="A202" s="85"/>
      <c r="B202" s="122"/>
      <c r="C202" s="122"/>
      <c r="D202" s="122"/>
      <c r="E202" s="122"/>
      <c r="F202" s="122"/>
      <c r="G202" s="122"/>
      <c r="H202" s="122"/>
      <c r="I202" s="58"/>
      <c r="J202" s="58"/>
      <c r="K202" s="58"/>
      <c r="L202" s="58"/>
      <c r="M202" s="58"/>
      <c r="N202" s="122"/>
    </row>
    <row r="203" spans="1:14" s="124" customFormat="1" x14ac:dyDescent="0.2">
      <c r="A203" s="87" t="s">
        <v>33</v>
      </c>
      <c r="B203" s="123">
        <f>B185/B194</f>
        <v>357.36706023605097</v>
      </c>
      <c r="C203" s="123">
        <f t="shared" ref="C203:M203" si="80">C185/C194</f>
        <v>357.21549828822072</v>
      </c>
      <c r="D203" s="123">
        <f t="shared" si="80"/>
        <v>358.08277302835137</v>
      </c>
      <c r="E203" s="123">
        <f t="shared" si="80"/>
        <v>357.5039671256045</v>
      </c>
      <c r="F203" s="123">
        <f t="shared" si="80"/>
        <v>357.18364738894695</v>
      </c>
      <c r="G203" s="123">
        <f t="shared" si="80"/>
        <v>357.32408239700379</v>
      </c>
      <c r="H203" s="123">
        <f t="shared" si="80"/>
        <v>358.73873110278521</v>
      </c>
      <c r="I203" s="135">
        <f t="shared" si="80"/>
        <v>358.21934825148338</v>
      </c>
      <c r="J203" s="135">
        <f t="shared" si="80"/>
        <v>359.35109106219176</v>
      </c>
      <c r="K203" s="135">
        <f t="shared" si="80"/>
        <v>360.12716093086254</v>
      </c>
      <c r="L203" s="135">
        <f t="shared" si="80"/>
        <v>359.53277561089436</v>
      </c>
      <c r="M203" s="135">
        <f t="shared" si="80"/>
        <v>360.25986170145273</v>
      </c>
      <c r="N203" s="123">
        <f>N185/N194</f>
        <v>358.29919167698722</v>
      </c>
    </row>
    <row r="204" spans="1:14" x14ac:dyDescent="0.2">
      <c r="A204" s="157"/>
      <c r="B204" s="157"/>
      <c r="C204" s="157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</row>
  </sheetData>
  <phoneticPr fontId="0" type="noConversion"/>
  <pageMargins left="0.5" right="0.5" top="0.4" bottom="0.4" header="0.25" footer="0.25"/>
  <pageSetup scale="90" fitToWidth="4" orientation="landscape" r:id="rId1"/>
  <headerFooter alignWithMargins="0">
    <oddHeader>&amp;CHEARING AID PROCUREMENT DISTRIBUTION NOV 1 2018 THROUGH OCT 31 2019</oddHeader>
    <oddFooter>&amp;L&amp;D&amp;C&amp;8Page &amp;P of &amp;N</oddFooter>
  </headerFooter>
  <rowBreaks count="3" manualBreakCount="3">
    <brk id="38" max="16383" man="1"/>
    <brk id="76" max="16383" man="1"/>
    <brk id="1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7"/>
  <sheetViews>
    <sheetView view="pageLayout" topLeftCell="A29" zoomScale="110" zoomScaleNormal="100" zoomScalePageLayoutView="110" workbookViewId="0">
      <selection activeCell="A47" sqref="A47:N47"/>
    </sheetView>
  </sheetViews>
  <sheetFormatPr defaultColWidth="9.140625" defaultRowHeight="11.25" x14ac:dyDescent="0.2"/>
  <cols>
    <col min="1" max="1" width="12.28515625" style="3" customWidth="1"/>
    <col min="2" max="3" width="9.140625" style="1"/>
    <col min="4" max="4" width="9.7109375" style="1" bestFit="1" customWidth="1"/>
    <col min="5" max="7" width="9.140625" style="1"/>
    <col min="8" max="9" width="10.42578125" style="1" bestFit="1" customWidth="1"/>
    <col min="10" max="11" width="9.140625" style="1"/>
    <col min="12" max="13" width="12.140625" style="1" bestFit="1" customWidth="1"/>
    <col min="14" max="14" width="12" style="1" customWidth="1"/>
    <col min="15" max="16384" width="9.140625" style="1"/>
  </cols>
  <sheetData>
    <row r="1" spans="1:14" x14ac:dyDescent="0.2">
      <c r="A1" s="169" t="s">
        <v>19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4" s="2" customFormat="1" x14ac:dyDescent="0.2">
      <c r="A2" s="18" t="s">
        <v>2</v>
      </c>
      <c r="B2" s="4" t="s">
        <v>44</v>
      </c>
      <c r="C2" s="4" t="s">
        <v>45</v>
      </c>
      <c r="D2" s="4" t="s">
        <v>53</v>
      </c>
      <c r="E2" s="4" t="s">
        <v>54</v>
      </c>
      <c r="F2" s="4" t="s">
        <v>55</v>
      </c>
      <c r="G2" s="4" t="s">
        <v>46</v>
      </c>
      <c r="H2" s="4" t="s">
        <v>47</v>
      </c>
      <c r="I2" s="4" t="s">
        <v>48</v>
      </c>
      <c r="J2" s="4" t="s">
        <v>49</v>
      </c>
      <c r="K2" s="4" t="s">
        <v>50</v>
      </c>
      <c r="L2" s="4" t="s">
        <v>51</v>
      </c>
      <c r="M2" s="4" t="s">
        <v>52</v>
      </c>
      <c r="N2" s="4" t="s">
        <v>0</v>
      </c>
    </row>
    <row r="3" spans="1:14" x14ac:dyDescent="0.2">
      <c r="A3" s="5" t="s">
        <v>8</v>
      </c>
      <c r="B3" s="6">
        <v>427783.2</v>
      </c>
      <c r="C3" s="6">
        <v>415698.4</v>
      </c>
      <c r="D3" s="6">
        <v>451266.4</v>
      </c>
      <c r="E3" s="6">
        <v>415355.2</v>
      </c>
      <c r="F3" s="6">
        <v>462020</v>
      </c>
      <c r="G3" s="6">
        <v>474354.4</v>
      </c>
      <c r="H3" s="6">
        <v>598696.80000000005</v>
      </c>
      <c r="I3" s="6">
        <v>511066.4</v>
      </c>
      <c r="J3" s="6">
        <v>516235.2</v>
      </c>
      <c r="K3" s="6">
        <v>458962.4</v>
      </c>
      <c r="L3" s="140">
        <v>446097.6</v>
      </c>
      <c r="M3" s="144">
        <v>475061.6</v>
      </c>
      <c r="N3" s="6">
        <f t="shared" ref="N3:N7" si="0">SUM(B3:M3)</f>
        <v>5652597.5999999996</v>
      </c>
    </row>
    <row r="4" spans="1:14" x14ac:dyDescent="0.2">
      <c r="A4" s="5" t="s">
        <v>9</v>
      </c>
      <c r="B4" s="6">
        <v>622668.80000000005</v>
      </c>
      <c r="C4" s="6">
        <v>433305.59999999998</v>
      </c>
      <c r="D4" s="6">
        <v>485222.40000000002</v>
      </c>
      <c r="E4" s="6">
        <v>443955.20000000001</v>
      </c>
      <c r="F4" s="6">
        <v>460928</v>
      </c>
      <c r="G4" s="6">
        <v>427980.79999999999</v>
      </c>
      <c r="H4" s="6">
        <v>422323.20000000001</v>
      </c>
      <c r="I4" s="6">
        <v>346444.79999999999</v>
      </c>
      <c r="J4" s="6">
        <v>367078.40000000002</v>
      </c>
      <c r="K4" s="6">
        <v>326144</v>
      </c>
      <c r="L4" s="140">
        <v>282880</v>
      </c>
      <c r="M4" s="140">
        <v>321484.79999999999</v>
      </c>
      <c r="N4" s="6">
        <f t="shared" si="0"/>
        <v>4940415.9999999991</v>
      </c>
    </row>
    <row r="5" spans="1:14" x14ac:dyDescent="0.2">
      <c r="A5" s="5" t="s">
        <v>39</v>
      </c>
      <c r="B5" s="6">
        <v>1453127.59</v>
      </c>
      <c r="C5" s="6">
        <v>1295186.8799999999</v>
      </c>
      <c r="D5" s="6">
        <v>1564311.84</v>
      </c>
      <c r="E5" s="6">
        <v>1318012.8</v>
      </c>
      <c r="F5" s="6">
        <v>1548480.96</v>
      </c>
      <c r="G5" s="6">
        <v>1563575.52</v>
      </c>
      <c r="H5" s="6">
        <v>1401216.96</v>
      </c>
      <c r="I5" s="6">
        <v>1271624.6399999999</v>
      </c>
      <c r="J5" s="6">
        <v>1484052.96</v>
      </c>
      <c r="K5" s="6">
        <v>1455336.48</v>
      </c>
      <c r="L5" s="140">
        <v>1353136</v>
      </c>
      <c r="M5" s="140">
        <v>1432142.4</v>
      </c>
      <c r="N5" s="6">
        <f t="shared" si="0"/>
        <v>17140205.030000001</v>
      </c>
    </row>
    <row r="6" spans="1:14" x14ac:dyDescent="0.2">
      <c r="A6" s="5" t="s">
        <v>34</v>
      </c>
      <c r="B6" s="6">
        <v>265052.43</v>
      </c>
      <c r="C6" s="6">
        <v>183747.05</v>
      </c>
      <c r="D6" s="6">
        <v>179175.15</v>
      </c>
      <c r="E6" s="6">
        <v>152100.14000000001</v>
      </c>
      <c r="F6" s="6">
        <v>195051.38</v>
      </c>
      <c r="G6" s="6">
        <v>174437.51</v>
      </c>
      <c r="H6" s="6">
        <v>184329.95</v>
      </c>
      <c r="I6" s="6">
        <v>156084.39000000001</v>
      </c>
      <c r="J6" s="6">
        <v>153763.16</v>
      </c>
      <c r="K6" s="6">
        <v>170006.15</v>
      </c>
      <c r="L6" s="140">
        <v>145438.26999999999</v>
      </c>
      <c r="M6" s="140">
        <v>164394.16</v>
      </c>
      <c r="N6" s="6">
        <f t="shared" si="0"/>
        <v>2123579.7399999998</v>
      </c>
    </row>
    <row r="7" spans="1:14" x14ac:dyDescent="0.2">
      <c r="A7" s="5" t="s">
        <v>1</v>
      </c>
      <c r="B7" s="6">
        <v>1723734.08</v>
      </c>
      <c r="C7" s="6">
        <v>1479562.24</v>
      </c>
      <c r="D7" s="6">
        <v>1707213.04</v>
      </c>
      <c r="E7" s="6">
        <v>1561125.28</v>
      </c>
      <c r="F7" s="6">
        <v>1834295.84</v>
      </c>
      <c r="G7" s="6">
        <v>1851941.52</v>
      </c>
      <c r="H7" s="6">
        <v>1736977.84</v>
      </c>
      <c r="I7" s="6">
        <v>1519869.52</v>
      </c>
      <c r="J7" s="6">
        <v>1728747.28</v>
      </c>
      <c r="K7" s="6">
        <v>1662137.36</v>
      </c>
      <c r="L7" s="140">
        <v>1576541.2</v>
      </c>
      <c r="M7" s="140">
        <v>1636741.6</v>
      </c>
      <c r="N7" s="6">
        <f t="shared" si="0"/>
        <v>20018886.800000001</v>
      </c>
    </row>
    <row r="8" spans="1:14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">
      <c r="A9" s="7" t="s">
        <v>5</v>
      </c>
      <c r="B9" s="6">
        <f t="shared" ref="B9:N9" si="1">SUM(B3:B8)</f>
        <v>4492366.0999999996</v>
      </c>
      <c r="C9" s="6">
        <f>SUM(C3:C8)</f>
        <v>3807500.17</v>
      </c>
      <c r="D9" s="6">
        <f t="shared" si="1"/>
        <v>4387188.83</v>
      </c>
      <c r="E9" s="6">
        <f t="shared" si="1"/>
        <v>3890548.62</v>
      </c>
      <c r="F9" s="6">
        <f t="shared" si="1"/>
        <v>4500776.18</v>
      </c>
      <c r="G9" s="6">
        <f t="shared" si="1"/>
        <v>4492289.75</v>
      </c>
      <c r="H9" s="6">
        <f t="shared" si="1"/>
        <v>4343544.75</v>
      </c>
      <c r="I9" s="6">
        <f t="shared" si="1"/>
        <v>3805089.75</v>
      </c>
      <c r="J9" s="6">
        <f t="shared" si="1"/>
        <v>4249877</v>
      </c>
      <c r="K9" s="6">
        <f t="shared" si="1"/>
        <v>4072586.3899999997</v>
      </c>
      <c r="L9" s="6">
        <f t="shared" si="1"/>
        <v>3804093.0700000003</v>
      </c>
      <c r="M9" s="145">
        <f t="shared" si="1"/>
        <v>4029824.56</v>
      </c>
      <c r="N9" s="6">
        <f t="shared" si="1"/>
        <v>49875685.170000002</v>
      </c>
    </row>
    <row r="10" spans="1:14" ht="1.5" customHeight="1" x14ac:dyDescent="0.2">
      <c r="A10" s="170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</row>
    <row r="11" spans="1:14" x14ac:dyDescent="0.2">
      <c r="A11" s="17" t="s">
        <v>6</v>
      </c>
      <c r="B11" s="4" t="s">
        <v>44</v>
      </c>
      <c r="C11" s="4" t="s">
        <v>45</v>
      </c>
      <c r="D11" s="4" t="s">
        <v>53</v>
      </c>
      <c r="E11" s="4" t="s">
        <v>54</v>
      </c>
      <c r="F11" s="4" t="s">
        <v>55</v>
      </c>
      <c r="G11" s="4" t="s">
        <v>46</v>
      </c>
      <c r="H11" s="4" t="s">
        <v>47</v>
      </c>
      <c r="I11" s="4" t="s">
        <v>48</v>
      </c>
      <c r="J11" s="4" t="s">
        <v>49</v>
      </c>
      <c r="K11" s="4" t="s">
        <v>50</v>
      </c>
      <c r="L11" s="4" t="s">
        <v>51</v>
      </c>
      <c r="M11" s="4" t="s">
        <v>52</v>
      </c>
      <c r="N11" s="4" t="s">
        <v>0</v>
      </c>
    </row>
    <row r="12" spans="1:14" x14ac:dyDescent="0.2">
      <c r="A12" s="5" t="s">
        <v>8</v>
      </c>
      <c r="B12" s="55">
        <f>B3/B9</f>
        <v>9.5224474247546306E-2</v>
      </c>
      <c r="C12" s="56">
        <f t="shared" ref="C12:M12" si="2">C3/C9</f>
        <v>0.10917882637940894</v>
      </c>
      <c r="D12" s="56">
        <f t="shared" si="2"/>
        <v>0.10286003577375082</v>
      </c>
      <c r="E12" s="56">
        <f>E3/E9</f>
        <v>0.10676005894510579</v>
      </c>
      <c r="F12" s="56">
        <f t="shared" si="2"/>
        <v>0.10265340499558012</v>
      </c>
      <c r="G12" s="56">
        <f t="shared" si="2"/>
        <v>0.1055930107803042</v>
      </c>
      <c r="H12" s="56">
        <f t="shared" si="2"/>
        <v>0.13783599213522552</v>
      </c>
      <c r="I12" s="56">
        <f t="shared" si="2"/>
        <v>0.13431126033229571</v>
      </c>
      <c r="J12" s="56">
        <f t="shared" si="2"/>
        <v>0.12147062138504244</v>
      </c>
      <c r="K12" s="56">
        <f t="shared" si="2"/>
        <v>0.11269555904988428</v>
      </c>
      <c r="L12" s="56">
        <f t="shared" si="2"/>
        <v>0.11726779334555028</v>
      </c>
      <c r="M12" s="56">
        <f t="shared" si="2"/>
        <v>0.11788642233100093</v>
      </c>
      <c r="N12" s="56">
        <f>N3/N9</f>
        <v>0.11333373327570868</v>
      </c>
    </row>
    <row r="13" spans="1:14" x14ac:dyDescent="0.2">
      <c r="A13" s="5" t="s">
        <v>9</v>
      </c>
      <c r="B13" s="55">
        <f t="shared" ref="B13:K13" si="3">B4/B9</f>
        <v>0.13860597870685565</v>
      </c>
      <c r="C13" s="56">
        <f t="shared" si="3"/>
        <v>0.11380317285711375</v>
      </c>
      <c r="D13" s="56">
        <f t="shared" si="3"/>
        <v>0.11059984395520081</v>
      </c>
      <c r="E13" s="56">
        <f t="shared" si="3"/>
        <v>0.11411120727749702</v>
      </c>
      <c r="F13" s="56">
        <f t="shared" si="3"/>
        <v>0.10241078017792034</v>
      </c>
      <c r="G13" s="56">
        <f t="shared" si="3"/>
        <v>9.5270079139485597E-2</v>
      </c>
      <c r="H13" s="56">
        <f t="shared" si="3"/>
        <v>9.7230079188202215E-2</v>
      </c>
      <c r="I13" s="56">
        <f t="shared" si="3"/>
        <v>9.1047734156599058E-2</v>
      </c>
      <c r="J13" s="56">
        <f t="shared" si="3"/>
        <v>8.6373887997229101E-2</v>
      </c>
      <c r="K13" s="56">
        <f t="shared" si="3"/>
        <v>8.0082770202451137E-2</v>
      </c>
      <c r="L13" s="56">
        <f>L4/L9</f>
        <v>7.4362008182938588E-2</v>
      </c>
      <c r="M13" s="56">
        <f>M4/M9</f>
        <v>7.9776376170579491E-2</v>
      </c>
      <c r="N13" s="56">
        <f>N4/N9</f>
        <v>9.9054599112988959E-2</v>
      </c>
    </row>
    <row r="14" spans="1:14" x14ac:dyDescent="0.2">
      <c r="A14" s="5" t="s">
        <v>39</v>
      </c>
      <c r="B14" s="55">
        <f t="shared" ref="B14:K14" si="4">B5/B9</f>
        <v>0.32346597709389718</v>
      </c>
      <c r="C14" s="55">
        <f t="shared" si="4"/>
        <v>0.34016725467408182</v>
      </c>
      <c r="D14" s="56">
        <f t="shared" si="4"/>
        <v>0.35656359929235143</v>
      </c>
      <c r="E14" s="56">
        <f t="shared" si="4"/>
        <v>0.33877299289476559</v>
      </c>
      <c r="F14" s="56">
        <f t="shared" si="4"/>
        <v>0.34404753715169195</v>
      </c>
      <c r="G14" s="56">
        <f t="shared" si="4"/>
        <v>0.34805758466492503</v>
      </c>
      <c r="H14" s="56">
        <f t="shared" si="4"/>
        <v>0.32259756504177839</v>
      </c>
      <c r="I14" s="56">
        <f t="shared" si="4"/>
        <v>0.33419044583639579</v>
      </c>
      <c r="J14" s="56">
        <f t="shared" si="4"/>
        <v>0.34919903799568786</v>
      </c>
      <c r="K14" s="56">
        <f t="shared" si="4"/>
        <v>0.35734944348227815</v>
      </c>
      <c r="L14" s="56">
        <f>L5/L9</f>
        <v>0.35570528246828614</v>
      </c>
      <c r="M14" s="56">
        <f>M5/M9</f>
        <v>0.35538579376765717</v>
      </c>
      <c r="N14" s="56">
        <f>N5/N9</f>
        <v>0.34365853765372945</v>
      </c>
    </row>
    <row r="15" spans="1:14" x14ac:dyDescent="0.2">
      <c r="A15" s="5" t="s">
        <v>34</v>
      </c>
      <c r="B15" s="55">
        <f t="shared" ref="B15:K15" si="5">B6/B9</f>
        <v>5.9000629979822888E-2</v>
      </c>
      <c r="C15" s="56">
        <f t="shared" si="5"/>
        <v>4.8259236190657868E-2</v>
      </c>
      <c r="D15" s="56">
        <f t="shared" si="5"/>
        <v>4.0840537515682902E-2</v>
      </c>
      <c r="E15" s="56">
        <f t="shared" si="5"/>
        <v>3.9094779388722821E-2</v>
      </c>
      <c r="F15" s="56">
        <f t="shared" si="5"/>
        <v>4.3337276105118387E-2</v>
      </c>
      <c r="G15" s="56">
        <f t="shared" si="5"/>
        <v>3.8830422725960635E-2</v>
      </c>
      <c r="H15" s="56">
        <f t="shared" si="5"/>
        <v>4.243767719902046E-2</v>
      </c>
      <c r="I15" s="56">
        <f t="shared" si="5"/>
        <v>4.1019897099667628E-2</v>
      </c>
      <c r="J15" s="56">
        <f t="shared" si="5"/>
        <v>3.618061416836299E-2</v>
      </c>
      <c r="K15" s="56">
        <f t="shared" si="5"/>
        <v>4.1744025471734683E-2</v>
      </c>
      <c r="L15" s="56">
        <f>L6/L9</f>
        <v>3.8232048302645753E-2</v>
      </c>
      <c r="M15" s="56">
        <f>M6/M9</f>
        <v>4.0794371455217894E-2</v>
      </c>
      <c r="N15" s="56">
        <f>N6/N9</f>
        <v>4.2577454981557294E-2</v>
      </c>
    </row>
    <row r="16" spans="1:14" x14ac:dyDescent="0.2">
      <c r="A16" s="5" t="s">
        <v>1</v>
      </c>
      <c r="B16" s="55">
        <f t="shared" ref="B16:K16" si="6">B7/B9</f>
        <v>0.3837029399718781</v>
      </c>
      <c r="C16" s="56">
        <f t="shared" si="6"/>
        <v>0.38859150989873759</v>
      </c>
      <c r="D16" s="56">
        <f t="shared" si="6"/>
        <v>0.38913598346301403</v>
      </c>
      <c r="E16" s="56">
        <f t="shared" si="6"/>
        <v>0.40126096149390877</v>
      </c>
      <c r="F16" s="56">
        <f t="shared" si="6"/>
        <v>0.40755100156968932</v>
      </c>
      <c r="G16" s="56">
        <f t="shared" si="6"/>
        <v>0.41224890268932451</v>
      </c>
      <c r="H16" s="56">
        <f t="shared" si="6"/>
        <v>0.39989868643577348</v>
      </c>
      <c r="I16" s="56">
        <f t="shared" si="6"/>
        <v>0.39943066257504178</v>
      </c>
      <c r="J16" s="56">
        <f t="shared" si="6"/>
        <v>0.4067758384536776</v>
      </c>
      <c r="K16" s="56">
        <f t="shared" si="6"/>
        <v>0.40812820179365189</v>
      </c>
      <c r="L16" s="56">
        <f>L7/L9</f>
        <v>0.41443286770057913</v>
      </c>
      <c r="M16" s="56">
        <f>M7/M9</f>
        <v>0.4061570362755445</v>
      </c>
      <c r="N16" s="56">
        <f>N7/N9</f>
        <v>0.40137567497601556</v>
      </c>
    </row>
    <row r="17" spans="1:14" x14ac:dyDescent="0.2">
      <c r="A17" s="5"/>
      <c r="B17" s="5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1:14" ht="12" thickBot="1" x14ac:dyDescent="0.25">
      <c r="A18" s="21" t="s">
        <v>16</v>
      </c>
      <c r="B18" s="55">
        <f t="shared" ref="B18:N18" si="7">SUM(B12:B17)</f>
        <v>1.0000000000000002</v>
      </c>
      <c r="C18" s="57">
        <f t="shared" si="7"/>
        <v>0.99999999999999989</v>
      </c>
      <c r="D18" s="57">
        <f t="shared" si="7"/>
        <v>1</v>
      </c>
      <c r="E18" s="57">
        <f t="shared" si="7"/>
        <v>1</v>
      </c>
      <c r="F18" s="57">
        <f t="shared" si="7"/>
        <v>1.0000000000000002</v>
      </c>
      <c r="G18" s="57">
        <f t="shared" si="7"/>
        <v>1</v>
      </c>
      <c r="H18" s="57">
        <f t="shared" si="7"/>
        <v>1</v>
      </c>
      <c r="I18" s="57">
        <f t="shared" si="7"/>
        <v>0.99999999999999989</v>
      </c>
      <c r="J18" s="57">
        <f t="shared" si="7"/>
        <v>0.99999999999999989</v>
      </c>
      <c r="K18" s="57">
        <f t="shared" si="7"/>
        <v>1.0000000000000002</v>
      </c>
      <c r="L18" s="57">
        <f t="shared" si="7"/>
        <v>0.99999999999999978</v>
      </c>
      <c r="M18" s="57">
        <f t="shared" si="7"/>
        <v>1</v>
      </c>
      <c r="N18" s="57">
        <f t="shared" si="7"/>
        <v>0.99999999999999989</v>
      </c>
    </row>
    <row r="19" spans="1:14" ht="2.25" customHeight="1" x14ac:dyDescent="0.2"/>
    <row r="20" spans="1:14" ht="1.5" customHeight="1" x14ac:dyDescent="0.2">
      <c r="A20" s="170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</row>
    <row r="21" spans="1:14" x14ac:dyDescent="0.2">
      <c r="A21" s="17" t="s">
        <v>26</v>
      </c>
      <c r="B21" s="4" t="s">
        <v>44</v>
      </c>
      <c r="C21" s="4" t="s">
        <v>45</v>
      </c>
      <c r="D21" s="4" t="s">
        <v>53</v>
      </c>
      <c r="E21" s="4" t="s">
        <v>54</v>
      </c>
      <c r="F21" s="4" t="s">
        <v>55</v>
      </c>
      <c r="G21" s="4" t="s">
        <v>46</v>
      </c>
      <c r="H21" s="4" t="s">
        <v>47</v>
      </c>
      <c r="I21" s="4" t="s">
        <v>48</v>
      </c>
      <c r="J21" s="4" t="s">
        <v>49</v>
      </c>
      <c r="K21" s="4" t="s">
        <v>50</v>
      </c>
      <c r="L21" s="4" t="s">
        <v>51</v>
      </c>
      <c r="M21" s="4" t="s">
        <v>52</v>
      </c>
      <c r="N21" s="4" t="s">
        <v>0</v>
      </c>
    </row>
    <row r="22" spans="1:14" x14ac:dyDescent="0.2">
      <c r="A22" s="5" t="s">
        <v>8</v>
      </c>
      <c r="B22" s="8">
        <v>1453</v>
      </c>
      <c r="C22" s="8">
        <v>1416</v>
      </c>
      <c r="D22" s="8">
        <v>1532</v>
      </c>
      <c r="E22" s="8">
        <v>1415</v>
      </c>
      <c r="F22" s="8">
        <v>1573</v>
      </c>
      <c r="G22" s="8">
        <v>1603</v>
      </c>
      <c r="H22" s="8">
        <v>2033</v>
      </c>
      <c r="I22" s="8">
        <v>1743</v>
      </c>
      <c r="J22" s="8">
        <v>1745</v>
      </c>
      <c r="K22" s="8">
        <v>1558</v>
      </c>
      <c r="L22" s="8">
        <v>1517</v>
      </c>
      <c r="M22" s="8">
        <f>'[5]Oct 19'!$H$11</f>
        <v>1615</v>
      </c>
      <c r="N22" s="8">
        <f t="shared" ref="N22:N26" si="8">SUM(B22:M22)</f>
        <v>19203</v>
      </c>
    </row>
    <row r="23" spans="1:14" x14ac:dyDescent="0.2">
      <c r="A23" s="5" t="s">
        <v>9</v>
      </c>
      <c r="B23" s="8">
        <v>1858</v>
      </c>
      <c r="C23" s="8">
        <v>1292</v>
      </c>
      <c r="D23" s="8">
        <v>1447</v>
      </c>
      <c r="E23" s="8">
        <v>1326</v>
      </c>
      <c r="F23" s="8">
        <v>1379</v>
      </c>
      <c r="G23" s="8">
        <v>1276</v>
      </c>
      <c r="H23" s="8">
        <v>1259</v>
      </c>
      <c r="I23" s="8">
        <v>1039</v>
      </c>
      <c r="J23" s="8">
        <v>1101</v>
      </c>
      <c r="K23" s="8">
        <v>974</v>
      </c>
      <c r="L23" s="8">
        <v>846</v>
      </c>
      <c r="M23" s="8">
        <f>'[1]Oct 19'!$H$9</f>
        <v>960</v>
      </c>
      <c r="N23" s="8">
        <f t="shared" si="8"/>
        <v>14757</v>
      </c>
    </row>
    <row r="24" spans="1:14" ht="14.25" customHeight="1" x14ac:dyDescent="0.2">
      <c r="A24" s="5" t="s">
        <v>39</v>
      </c>
      <c r="B24" s="8">
        <v>3945</v>
      </c>
      <c r="C24" s="8">
        <v>3513</v>
      </c>
      <c r="D24" s="8">
        <v>4232</v>
      </c>
      <c r="E24" s="8">
        <v>3572</v>
      </c>
      <c r="F24" s="8">
        <v>4201</v>
      </c>
      <c r="G24" s="8">
        <v>4231</v>
      </c>
      <c r="H24" s="8">
        <v>3799</v>
      </c>
      <c r="I24" s="8">
        <v>3448</v>
      </c>
      <c r="J24" s="8">
        <v>4026</v>
      </c>
      <c r="K24" s="8">
        <v>3949</v>
      </c>
      <c r="L24" s="8">
        <v>3671</v>
      </c>
      <c r="M24" s="8">
        <v>3881</v>
      </c>
      <c r="N24" s="8">
        <f t="shared" si="8"/>
        <v>46468</v>
      </c>
    </row>
    <row r="25" spans="1:14" x14ac:dyDescent="0.2">
      <c r="A25" s="5" t="s">
        <v>34</v>
      </c>
      <c r="B25" s="8">
        <v>754</v>
      </c>
      <c r="C25" s="8">
        <v>519</v>
      </c>
      <c r="D25" s="8">
        <v>507</v>
      </c>
      <c r="E25" s="8">
        <v>424</v>
      </c>
      <c r="F25" s="8">
        <v>555</v>
      </c>
      <c r="G25" s="8">
        <v>502</v>
      </c>
      <c r="H25" s="8">
        <v>523</v>
      </c>
      <c r="I25" s="8">
        <v>447</v>
      </c>
      <c r="J25" s="8">
        <v>437</v>
      </c>
      <c r="K25" s="8">
        <v>481</v>
      </c>
      <c r="L25" s="8">
        <v>418</v>
      </c>
      <c r="M25" s="8">
        <f>'[3]Oct 19'!$H$14</f>
        <v>463</v>
      </c>
      <c r="N25" s="8">
        <f t="shared" si="8"/>
        <v>6030</v>
      </c>
    </row>
    <row r="26" spans="1:14" x14ac:dyDescent="0.2">
      <c r="A26" s="5" t="s">
        <v>1</v>
      </c>
      <c r="B26" s="8">
        <v>4685</v>
      </c>
      <c r="C26" s="8">
        <v>4022</v>
      </c>
      <c r="D26" s="8">
        <v>4632</v>
      </c>
      <c r="E26" s="8">
        <v>4238</v>
      </c>
      <c r="F26" s="8">
        <v>4989</v>
      </c>
      <c r="G26" s="8">
        <v>5031</v>
      </c>
      <c r="H26" s="8">
        <v>4717</v>
      </c>
      <c r="I26" s="8">
        <v>4133</v>
      </c>
      <c r="J26" s="8">
        <v>4705</v>
      </c>
      <c r="K26" s="8">
        <v>4516</v>
      </c>
      <c r="L26" s="8">
        <v>4288</v>
      </c>
      <c r="M26" s="8">
        <f>'[4]Oct 19'!$H$9</f>
        <v>4445</v>
      </c>
      <c r="N26" s="8">
        <f t="shared" si="8"/>
        <v>54401</v>
      </c>
    </row>
    <row r="27" spans="1:14" x14ac:dyDescent="0.2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2">
      <c r="A28" s="7" t="s">
        <v>11</v>
      </c>
      <c r="B28" s="8">
        <f t="shared" ref="B28:G28" si="9">SUM(B22:B27)</f>
        <v>12695</v>
      </c>
      <c r="C28" s="8">
        <f t="shared" si="9"/>
        <v>10762</v>
      </c>
      <c r="D28" s="8">
        <f t="shared" si="9"/>
        <v>12350</v>
      </c>
      <c r="E28" s="8">
        <f t="shared" si="9"/>
        <v>10975</v>
      </c>
      <c r="F28" s="8">
        <f t="shared" si="9"/>
        <v>12697</v>
      </c>
      <c r="G28" s="8">
        <f t="shared" si="9"/>
        <v>12643</v>
      </c>
      <c r="H28" s="8">
        <f>SUM(H22:H27)</f>
        <v>12331</v>
      </c>
      <c r="I28" s="8">
        <f>SUM(I22:I27)</f>
        <v>10810</v>
      </c>
      <c r="J28" s="8">
        <f>SUM(J22:J27)</f>
        <v>12014</v>
      </c>
      <c r="K28" s="8">
        <f t="shared" ref="K28:M28" si="10">SUM(K22:K27)</f>
        <v>11478</v>
      </c>
      <c r="L28" s="8">
        <f t="shared" si="10"/>
        <v>10740</v>
      </c>
      <c r="M28" s="8">
        <f t="shared" si="10"/>
        <v>11364</v>
      </c>
      <c r="N28" s="8">
        <f t="shared" ref="N28" si="11">SUM(N22:N27)</f>
        <v>140859</v>
      </c>
    </row>
    <row r="29" spans="1:14" ht="1.5" customHeight="1" x14ac:dyDescent="0.2">
      <c r="A29" s="171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</row>
    <row r="30" spans="1:14" x14ac:dyDescent="0.2">
      <c r="A30" s="17" t="s">
        <v>27</v>
      </c>
      <c r="B30" s="4" t="s">
        <v>44</v>
      </c>
      <c r="C30" s="4" t="s">
        <v>45</v>
      </c>
      <c r="D30" s="4" t="s">
        <v>53</v>
      </c>
      <c r="E30" s="4" t="s">
        <v>54</v>
      </c>
      <c r="F30" s="4" t="s">
        <v>55</v>
      </c>
      <c r="G30" s="4" t="s">
        <v>46</v>
      </c>
      <c r="H30" s="4" t="s">
        <v>47</v>
      </c>
      <c r="I30" s="4" t="s">
        <v>48</v>
      </c>
      <c r="J30" s="4" t="s">
        <v>49</v>
      </c>
      <c r="K30" s="4" t="s">
        <v>50</v>
      </c>
      <c r="L30" s="4" t="s">
        <v>51</v>
      </c>
      <c r="M30" s="4" t="s">
        <v>52</v>
      </c>
      <c r="N30" s="4" t="s">
        <v>0</v>
      </c>
    </row>
    <row r="31" spans="1:14" x14ac:dyDescent="0.2">
      <c r="A31" s="5" t="s">
        <v>8</v>
      </c>
      <c r="B31" s="56">
        <f t="shared" ref="B31:M31" si="12">B22/B28</f>
        <v>0.11445450964946829</v>
      </c>
      <c r="C31" s="56">
        <f t="shared" si="12"/>
        <v>0.13157405686675339</v>
      </c>
      <c r="D31" s="56">
        <f>D22/D28</f>
        <v>0.12404858299595142</v>
      </c>
      <c r="E31" s="56">
        <f t="shared" si="12"/>
        <v>0.12892938496583142</v>
      </c>
      <c r="F31" s="56">
        <f t="shared" si="12"/>
        <v>0.12388753248798928</v>
      </c>
      <c r="G31" s="56">
        <f t="shared" si="12"/>
        <v>0.12678952780194575</v>
      </c>
      <c r="H31" s="56">
        <f t="shared" si="12"/>
        <v>0.16486902927580893</v>
      </c>
      <c r="I31" s="56">
        <f t="shared" si="12"/>
        <v>0.16123959296947271</v>
      </c>
      <c r="J31" s="56">
        <f t="shared" si="12"/>
        <v>0.14524721158648243</v>
      </c>
      <c r="K31" s="56">
        <f t="shared" si="12"/>
        <v>0.13573793343788115</v>
      </c>
      <c r="L31" s="56">
        <f t="shared" si="12"/>
        <v>0.14124767225325885</v>
      </c>
      <c r="M31" s="56">
        <f t="shared" si="12"/>
        <v>0.14211545230552622</v>
      </c>
      <c r="N31" s="56">
        <f>N22/N28</f>
        <v>0.13632781717888101</v>
      </c>
    </row>
    <row r="32" spans="1:14" x14ac:dyDescent="0.2">
      <c r="A32" s="5" t="s">
        <v>9</v>
      </c>
      <c r="B32" s="56">
        <f t="shared" ref="B32:L32" si="13">B23/B28</f>
        <v>0.14635683339897598</v>
      </c>
      <c r="C32" s="56">
        <f t="shared" si="13"/>
        <v>0.12005203493774391</v>
      </c>
      <c r="D32" s="56">
        <f t="shared" si="13"/>
        <v>0.11716599190283401</v>
      </c>
      <c r="E32" s="56">
        <f t="shared" si="13"/>
        <v>0.12082004555808656</v>
      </c>
      <c r="F32" s="56">
        <f t="shared" si="13"/>
        <v>0.10860833267701031</v>
      </c>
      <c r="G32" s="56">
        <f t="shared" si="13"/>
        <v>0.10092541327216642</v>
      </c>
      <c r="H32" s="56">
        <f t="shared" si="13"/>
        <v>0.10210039737247588</v>
      </c>
      <c r="I32" s="56">
        <f t="shared" si="13"/>
        <v>9.6114708603145235E-2</v>
      </c>
      <c r="J32" s="56">
        <f t="shared" si="13"/>
        <v>9.1643083069751954E-2</v>
      </c>
      <c r="K32" s="56">
        <f t="shared" si="13"/>
        <v>8.4857989196724173E-2</v>
      </c>
      <c r="L32" s="56">
        <f t="shared" si="13"/>
        <v>7.8770949720670391E-2</v>
      </c>
      <c r="M32" s="56">
        <f>M23/M28</f>
        <v>8.4477296726504753E-2</v>
      </c>
      <c r="N32" s="56">
        <f>N23/N28</f>
        <v>0.104764338806892</v>
      </c>
    </row>
    <row r="33" spans="1:14" ht="13.5" customHeight="1" x14ac:dyDescent="0.2">
      <c r="A33" s="5" t="s">
        <v>39</v>
      </c>
      <c r="B33" s="56">
        <f t="shared" ref="B33:M33" si="14">B24/B28</f>
        <v>0.31075226467113037</v>
      </c>
      <c r="C33" s="56">
        <f t="shared" si="14"/>
        <v>0.32642631481137335</v>
      </c>
      <c r="D33" s="56">
        <f t="shared" si="14"/>
        <v>0.34267206477732792</v>
      </c>
      <c r="E33" s="56">
        <f t="shared" si="14"/>
        <v>0.32546697038724376</v>
      </c>
      <c r="F33" s="56">
        <f t="shared" si="14"/>
        <v>0.33086555879341578</v>
      </c>
      <c r="G33" s="56">
        <f t="shared" si="14"/>
        <v>0.33465158585778693</v>
      </c>
      <c r="H33" s="56">
        <f t="shared" si="14"/>
        <v>0.30808531343767742</v>
      </c>
      <c r="I33" s="56">
        <f t="shared" si="14"/>
        <v>0.31896392229417209</v>
      </c>
      <c r="J33" s="56">
        <f t="shared" si="14"/>
        <v>0.33510903945397036</v>
      </c>
      <c r="K33" s="56">
        <f t="shared" si="14"/>
        <v>0.34404948597316604</v>
      </c>
      <c r="L33" s="56">
        <f t="shared" si="14"/>
        <v>0.34180633147113593</v>
      </c>
      <c r="M33" s="56">
        <f t="shared" si="14"/>
        <v>0.34151707145371346</v>
      </c>
      <c r="N33" s="56">
        <f>N24/N28</f>
        <v>0.32989017386180508</v>
      </c>
    </row>
    <row r="34" spans="1:14" x14ac:dyDescent="0.2">
      <c r="A34" s="5" t="s">
        <v>34</v>
      </c>
      <c r="B34" s="56">
        <f t="shared" ref="B34:M34" si="15">B25/B28</f>
        <v>5.9393461992910596E-2</v>
      </c>
      <c r="C34" s="56">
        <f t="shared" si="15"/>
        <v>4.8225236944805801E-2</v>
      </c>
      <c r="D34" s="56">
        <f t="shared" si="15"/>
        <v>4.1052631578947368E-2</v>
      </c>
      <c r="E34" s="56">
        <f t="shared" si="15"/>
        <v>3.8633257403189063E-2</v>
      </c>
      <c r="F34" s="56">
        <f t="shared" si="15"/>
        <v>4.3711112861305822E-2</v>
      </c>
      <c r="G34" s="56">
        <f t="shared" si="15"/>
        <v>3.970576603654196E-2</v>
      </c>
      <c r="H34" s="56">
        <f t="shared" si="15"/>
        <v>4.241342956775606E-2</v>
      </c>
      <c r="I34" s="56">
        <f t="shared" si="15"/>
        <v>4.1350601295097135E-2</v>
      </c>
      <c r="J34" s="56">
        <f t="shared" si="15"/>
        <v>3.6374230064924254E-2</v>
      </c>
      <c r="K34" s="56">
        <f t="shared" si="15"/>
        <v>4.1906255445199513E-2</v>
      </c>
      <c r="L34" s="56">
        <f t="shared" si="15"/>
        <v>3.8919925512104284E-2</v>
      </c>
      <c r="M34" s="56">
        <f t="shared" si="15"/>
        <v>4.0742696233720524E-2</v>
      </c>
      <c r="N34" s="56">
        <f>N25/N28</f>
        <v>4.2808766213021529E-2</v>
      </c>
    </row>
    <row r="35" spans="1:14" x14ac:dyDescent="0.2">
      <c r="A35" s="5" t="s">
        <v>1</v>
      </c>
      <c r="B35" s="56">
        <f t="shared" ref="B35:M35" si="16">B26/B28</f>
        <v>0.36904293028751478</v>
      </c>
      <c r="C35" s="56">
        <f t="shared" si="16"/>
        <v>0.37372235643932356</v>
      </c>
      <c r="D35" s="56">
        <f t="shared" si="16"/>
        <v>0.37506072874493929</v>
      </c>
      <c r="E35" s="56">
        <f t="shared" si="16"/>
        <v>0.38615034168564921</v>
      </c>
      <c r="F35" s="56">
        <f t="shared" si="16"/>
        <v>0.39292746318027882</v>
      </c>
      <c r="G35" s="56">
        <f t="shared" si="16"/>
        <v>0.39792770703155894</v>
      </c>
      <c r="H35" s="56">
        <f t="shared" si="16"/>
        <v>0.38253183034628174</v>
      </c>
      <c r="I35" s="56">
        <f t="shared" si="16"/>
        <v>0.38233117483811285</v>
      </c>
      <c r="J35" s="56">
        <f t="shared" si="16"/>
        <v>0.391626435824871</v>
      </c>
      <c r="K35" s="56">
        <f t="shared" si="16"/>
        <v>0.3934483359470291</v>
      </c>
      <c r="L35" s="56">
        <f t="shared" si="16"/>
        <v>0.39925512104283056</v>
      </c>
      <c r="M35" s="56">
        <f t="shared" si="16"/>
        <v>0.391147483280535</v>
      </c>
      <c r="N35" s="56">
        <f>N26/N28</f>
        <v>0.38620890393940038</v>
      </c>
    </row>
    <row r="36" spans="1:14" x14ac:dyDescent="0.2">
      <c r="A36" s="5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1:14" s="9" customFormat="1" ht="12" thickBot="1" x14ac:dyDescent="0.25">
      <c r="A37" s="11" t="s">
        <v>16</v>
      </c>
      <c r="B37" s="57">
        <f t="shared" ref="B37:N37" si="17">SUM(B31:B36)</f>
        <v>1</v>
      </c>
      <c r="C37" s="63">
        <f t="shared" si="17"/>
        <v>1</v>
      </c>
      <c r="D37" s="63">
        <f t="shared" si="17"/>
        <v>1</v>
      </c>
      <c r="E37" s="63">
        <f t="shared" si="17"/>
        <v>1</v>
      </c>
      <c r="F37" s="63">
        <f t="shared" si="17"/>
        <v>1</v>
      </c>
      <c r="G37" s="63">
        <f t="shared" si="17"/>
        <v>1</v>
      </c>
      <c r="H37" s="63">
        <f t="shared" si="17"/>
        <v>1</v>
      </c>
      <c r="I37" s="63">
        <f t="shared" si="17"/>
        <v>1</v>
      </c>
      <c r="J37" s="63">
        <f>SUM(J31:J36)</f>
        <v>1</v>
      </c>
      <c r="K37" s="63">
        <f t="shared" si="17"/>
        <v>1</v>
      </c>
      <c r="L37" s="63">
        <f t="shared" si="17"/>
        <v>1</v>
      </c>
      <c r="M37" s="63">
        <f t="shared" si="17"/>
        <v>1</v>
      </c>
      <c r="N37" s="63">
        <f t="shared" si="17"/>
        <v>1</v>
      </c>
    </row>
    <row r="38" spans="1:14" ht="2.4500000000000002" customHeight="1" x14ac:dyDescent="0.2">
      <c r="A38" s="12"/>
      <c r="B38" s="4" t="s">
        <v>44</v>
      </c>
      <c r="C38" s="4" t="s">
        <v>45</v>
      </c>
      <c r="D38" s="4" t="s">
        <v>53</v>
      </c>
      <c r="E38" s="4" t="s">
        <v>54</v>
      </c>
      <c r="F38" s="4" t="s">
        <v>55</v>
      </c>
      <c r="G38" s="4" t="s">
        <v>46</v>
      </c>
      <c r="H38" s="4" t="s">
        <v>47</v>
      </c>
      <c r="I38" s="4" t="s">
        <v>48</v>
      </c>
      <c r="J38" s="4" t="s">
        <v>49</v>
      </c>
      <c r="K38" s="4" t="s">
        <v>50</v>
      </c>
      <c r="L38" s="4" t="s">
        <v>51</v>
      </c>
      <c r="M38" s="4" t="s">
        <v>52</v>
      </c>
      <c r="N38" s="12"/>
    </row>
    <row r="39" spans="1:14" x14ac:dyDescent="0.2">
      <c r="A39" s="17" t="s">
        <v>10</v>
      </c>
      <c r="B39" s="4" t="s">
        <v>44</v>
      </c>
      <c r="C39" s="4" t="s">
        <v>45</v>
      </c>
      <c r="D39" s="4" t="s">
        <v>53</v>
      </c>
      <c r="E39" s="4" t="s">
        <v>54</v>
      </c>
      <c r="F39" s="4" t="s">
        <v>55</v>
      </c>
      <c r="G39" s="4" t="s">
        <v>46</v>
      </c>
      <c r="H39" s="4" t="s">
        <v>47</v>
      </c>
      <c r="I39" s="4" t="s">
        <v>48</v>
      </c>
      <c r="J39" s="4" t="s">
        <v>49</v>
      </c>
      <c r="K39" s="4" t="s">
        <v>50</v>
      </c>
      <c r="L39" s="4" t="s">
        <v>51</v>
      </c>
      <c r="M39" s="4" t="s">
        <v>52</v>
      </c>
      <c r="N39" s="4" t="s">
        <v>0</v>
      </c>
    </row>
    <row r="40" spans="1:14" x14ac:dyDescent="0.2">
      <c r="A40" s="5" t="s">
        <v>8</v>
      </c>
      <c r="B40" s="58">
        <f t="shared" ref="B40:N40" si="18">B3/B22</f>
        <v>294.41376462491399</v>
      </c>
      <c r="C40" s="58">
        <f t="shared" si="18"/>
        <v>293.57231638418079</v>
      </c>
      <c r="D40" s="58">
        <f t="shared" si="18"/>
        <v>294.56031331592692</v>
      </c>
      <c r="E40" s="58">
        <f t="shared" si="18"/>
        <v>293.53724381625443</v>
      </c>
      <c r="F40" s="58">
        <f t="shared" si="18"/>
        <v>293.71900826446279</v>
      </c>
      <c r="G40" s="58">
        <f t="shared" si="18"/>
        <v>295.91665626949469</v>
      </c>
      <c r="H40" s="58">
        <f t="shared" si="18"/>
        <v>294.48932611903592</v>
      </c>
      <c r="I40" s="58">
        <f t="shared" si="18"/>
        <v>293.21078600114748</v>
      </c>
      <c r="J40" s="58">
        <f t="shared" si="18"/>
        <v>295.83679083094557</v>
      </c>
      <c r="K40" s="58">
        <f t="shared" si="18"/>
        <v>294.58433889602054</v>
      </c>
      <c r="L40" s="58">
        <f t="shared" si="18"/>
        <v>294.06565589980221</v>
      </c>
      <c r="M40" s="58">
        <f t="shared" si="18"/>
        <v>294.15578947368419</v>
      </c>
      <c r="N40" s="58">
        <f t="shared" si="18"/>
        <v>294.36013122949538</v>
      </c>
    </row>
    <row r="41" spans="1:14" x14ac:dyDescent="0.2">
      <c r="A41" s="5" t="s">
        <v>9</v>
      </c>
      <c r="B41" s="58">
        <f t="shared" ref="B41:N41" si="19">B4/B23</f>
        <v>335.12852529601724</v>
      </c>
      <c r="C41" s="58">
        <f t="shared" si="19"/>
        <v>335.37585139318884</v>
      </c>
      <c r="D41" s="58">
        <f t="shared" si="19"/>
        <v>335.32992398064965</v>
      </c>
      <c r="E41" s="58">
        <f t="shared" si="19"/>
        <v>334.80784313725491</v>
      </c>
      <c r="F41" s="58">
        <f t="shared" si="19"/>
        <v>334.24800580130528</v>
      </c>
      <c r="G41" s="58">
        <f t="shared" si="19"/>
        <v>335.40815047021943</v>
      </c>
      <c r="H41" s="58">
        <f t="shared" si="19"/>
        <v>335.44336775218426</v>
      </c>
      <c r="I41" s="58">
        <f t="shared" si="19"/>
        <v>333.44061597690086</v>
      </c>
      <c r="J41" s="58">
        <f t="shared" si="19"/>
        <v>333.40454132606726</v>
      </c>
      <c r="K41" s="58">
        <f t="shared" si="19"/>
        <v>334.85010266940452</v>
      </c>
      <c r="L41" s="58">
        <f>L4/L23</f>
        <v>334.37352245862883</v>
      </c>
      <c r="M41" s="58">
        <f t="shared" si="19"/>
        <v>334.88</v>
      </c>
      <c r="N41" s="58">
        <f t="shared" si="19"/>
        <v>334.78457681100491</v>
      </c>
    </row>
    <row r="42" spans="1:14" ht="15" customHeight="1" x14ac:dyDescent="0.2">
      <c r="A42" s="5" t="s">
        <v>39</v>
      </c>
      <c r="B42" s="58">
        <f t="shared" ref="B42:N42" si="20">B5/B24</f>
        <v>368.34666413181242</v>
      </c>
      <c r="C42" s="58">
        <f t="shared" si="20"/>
        <v>368.68399658411613</v>
      </c>
      <c r="D42" s="58">
        <f t="shared" si="20"/>
        <v>369.63890359168244</v>
      </c>
      <c r="E42" s="58">
        <f t="shared" si="20"/>
        <v>368.98454647256438</v>
      </c>
      <c r="F42" s="58">
        <f t="shared" si="20"/>
        <v>368.59818138538441</v>
      </c>
      <c r="G42" s="58">
        <f t="shared" si="20"/>
        <v>369.55223824155047</v>
      </c>
      <c r="H42" s="58">
        <f t="shared" si="20"/>
        <v>368.83836799157672</v>
      </c>
      <c r="I42" s="58">
        <f t="shared" si="20"/>
        <v>368.80064965197215</v>
      </c>
      <c r="J42" s="58">
        <f t="shared" si="20"/>
        <v>368.61722801788375</v>
      </c>
      <c r="K42" s="58">
        <f t="shared" si="20"/>
        <v>368.53291466193974</v>
      </c>
      <c r="L42" s="58">
        <f>L5/L24</f>
        <v>368.60147098883141</v>
      </c>
      <c r="M42" s="58">
        <f>M5/M24</f>
        <v>369.01375934037617</v>
      </c>
      <c r="N42" s="58">
        <f t="shared" si="20"/>
        <v>368.86039919944909</v>
      </c>
    </row>
    <row r="43" spans="1:14" x14ac:dyDescent="0.2">
      <c r="A43" s="5" t="s">
        <v>34</v>
      </c>
      <c r="B43" s="58">
        <f t="shared" ref="B43:N43" si="21">B6/B25</f>
        <v>351.52842175066314</v>
      </c>
      <c r="C43" s="58">
        <f t="shared" si="21"/>
        <v>354.04055876685931</v>
      </c>
      <c r="D43" s="58">
        <f t="shared" si="21"/>
        <v>353.40266272189348</v>
      </c>
      <c r="E43" s="58">
        <f t="shared" si="21"/>
        <v>358.72674528301889</v>
      </c>
      <c r="F43" s="58">
        <f t="shared" si="21"/>
        <v>351.44392792792792</v>
      </c>
      <c r="G43" s="58">
        <f t="shared" si="21"/>
        <v>347.4850796812749</v>
      </c>
      <c r="H43" s="58">
        <f t="shared" si="21"/>
        <v>352.44732313575525</v>
      </c>
      <c r="I43" s="58">
        <f t="shared" si="21"/>
        <v>349.18208053691279</v>
      </c>
      <c r="J43" s="58">
        <f t="shared" si="21"/>
        <v>351.86077803203665</v>
      </c>
      <c r="K43" s="58">
        <f t="shared" si="21"/>
        <v>353.44313929313927</v>
      </c>
      <c r="L43" s="58">
        <f>L6/L25</f>
        <v>347.93844497607654</v>
      </c>
      <c r="M43" s="58">
        <f t="shared" si="21"/>
        <v>355.06298056155509</v>
      </c>
      <c r="N43" s="58">
        <f t="shared" si="21"/>
        <v>352.16911111111108</v>
      </c>
    </row>
    <row r="44" spans="1:14" x14ac:dyDescent="0.2">
      <c r="A44" s="5" t="s">
        <v>1</v>
      </c>
      <c r="B44" s="58">
        <f t="shared" ref="B44:N44" si="22">B7/B26</f>
        <v>367.92616435432234</v>
      </c>
      <c r="C44" s="58">
        <f t="shared" si="22"/>
        <v>367.86728990551961</v>
      </c>
      <c r="D44" s="58">
        <f t="shared" si="22"/>
        <v>368.56930915371333</v>
      </c>
      <c r="E44" s="58">
        <f t="shared" si="22"/>
        <v>368.36368098159511</v>
      </c>
      <c r="F44" s="58">
        <f t="shared" si="22"/>
        <v>367.66803768290242</v>
      </c>
      <c r="G44" s="58">
        <f t="shared" si="22"/>
        <v>368.10604651162794</v>
      </c>
      <c r="H44" s="58">
        <f t="shared" si="22"/>
        <v>368.23782912868353</v>
      </c>
      <c r="I44" s="58">
        <f t="shared" si="22"/>
        <v>367.74002419549964</v>
      </c>
      <c r="J44" s="58">
        <f t="shared" si="22"/>
        <v>367.42768969181725</v>
      </c>
      <c r="K44" s="58">
        <f t="shared" si="22"/>
        <v>368.05521700620022</v>
      </c>
      <c r="L44" s="58">
        <f>L7/L26</f>
        <v>367.663526119403</v>
      </c>
      <c r="M44" s="58">
        <f t="shared" si="22"/>
        <v>368.22083239595054</v>
      </c>
      <c r="N44" s="58">
        <f t="shared" si="22"/>
        <v>367.98747817135717</v>
      </c>
    </row>
    <row r="45" spans="1:14" ht="13.5" customHeight="1" x14ac:dyDescent="0.2">
      <c r="A45" s="5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</row>
    <row r="46" spans="1:14" s="14" customFormat="1" x14ac:dyDescent="0.2">
      <c r="A46" s="130" t="s">
        <v>10</v>
      </c>
      <c r="B46" s="59">
        <f t="shared" ref="B46:N46" si="23">B9/B28</f>
        <v>353.86893265064981</v>
      </c>
      <c r="C46" s="64">
        <f t="shared" si="23"/>
        <v>353.79113268909123</v>
      </c>
      <c r="D46" s="64">
        <f t="shared" si="23"/>
        <v>355.23796194331982</v>
      </c>
      <c r="E46" s="64">
        <f t="shared" si="23"/>
        <v>354.49190159453303</v>
      </c>
      <c r="F46" s="64">
        <f t="shared" si="23"/>
        <v>354.47555958100338</v>
      </c>
      <c r="G46" s="64">
        <f t="shared" si="23"/>
        <v>355.31833821086769</v>
      </c>
      <c r="H46" s="64">
        <f>H9/H28</f>
        <v>352.24594517881764</v>
      </c>
      <c r="I46" s="64">
        <f t="shared" si="23"/>
        <v>351.99720166512486</v>
      </c>
      <c r="J46" s="64">
        <f t="shared" si="23"/>
        <v>353.74371566505744</v>
      </c>
      <c r="K46" s="64">
        <f t="shared" si="23"/>
        <v>354.81672678166927</v>
      </c>
      <c r="L46" s="64">
        <f t="shared" si="23"/>
        <v>354.19860986964619</v>
      </c>
      <c r="M46" s="64">
        <f t="shared" si="23"/>
        <v>354.61321365716299</v>
      </c>
      <c r="N46" s="64">
        <f t="shared" si="23"/>
        <v>354.08234596298428</v>
      </c>
    </row>
    <row r="47" spans="1:14" ht="11.25" customHeight="1" x14ac:dyDescent="0.2">
      <c r="A47" s="170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</row>
  </sheetData>
  <phoneticPr fontId="0" type="noConversion"/>
  <pageMargins left="0.45" right="0.45" top="0.5" bottom="0.5" header="0.3" footer="0.3"/>
  <pageSetup scale="90" fitToWidth="3" orientation="landscape" r:id="rId1"/>
  <headerFooter alignWithMargins="0">
    <oddHeader>&amp;CHEARING AID PROCUREMENT DISTRIBUTION -- NOV 1, 2018 THROUGH OCT 31, 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7"/>
  <sheetViews>
    <sheetView view="pageLayout" topLeftCell="A29" zoomScale="110" zoomScaleNormal="100" zoomScalePageLayoutView="110" workbookViewId="0">
      <selection activeCell="A47" sqref="A47:N47"/>
    </sheetView>
  </sheetViews>
  <sheetFormatPr defaultColWidth="9.140625" defaultRowHeight="11.25" x14ac:dyDescent="0.2"/>
  <cols>
    <col min="1" max="1" width="11.7109375" style="3" customWidth="1"/>
    <col min="2" max="8" width="9.140625" style="1"/>
    <col min="9" max="10" width="9.5703125" style="1" bestFit="1" customWidth="1"/>
    <col min="11" max="11" width="9.140625" style="1"/>
    <col min="12" max="12" width="11" style="1" bestFit="1" customWidth="1"/>
    <col min="13" max="13" width="12.140625" style="1" bestFit="1" customWidth="1"/>
    <col min="14" max="14" width="10.42578125" style="1" bestFit="1" customWidth="1"/>
    <col min="15" max="16384" width="9.140625" style="1"/>
  </cols>
  <sheetData>
    <row r="1" spans="1:14" x14ac:dyDescent="0.2">
      <c r="A1" s="169" t="s">
        <v>14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4" x14ac:dyDescent="0.2">
      <c r="A2" s="18" t="s">
        <v>3</v>
      </c>
      <c r="B2" s="4" t="s">
        <v>44</v>
      </c>
      <c r="C2" s="4" t="s">
        <v>45</v>
      </c>
      <c r="D2" s="4" t="s">
        <v>53</v>
      </c>
      <c r="E2" s="4" t="s">
        <v>54</v>
      </c>
      <c r="F2" s="4" t="s">
        <v>55</v>
      </c>
      <c r="G2" s="4" t="s">
        <v>46</v>
      </c>
      <c r="H2" s="4" t="s">
        <v>47</v>
      </c>
      <c r="I2" s="4" t="s">
        <v>48</v>
      </c>
      <c r="J2" s="4" t="s">
        <v>49</v>
      </c>
      <c r="K2" s="4" t="s">
        <v>50</v>
      </c>
      <c r="L2" s="4" t="s">
        <v>51</v>
      </c>
      <c r="M2" s="4" t="s">
        <v>52</v>
      </c>
      <c r="N2" s="4" t="s">
        <v>0</v>
      </c>
    </row>
    <row r="3" spans="1:14" x14ac:dyDescent="0.2">
      <c r="A3" s="5" t="s">
        <v>8</v>
      </c>
      <c r="B3" s="6">
        <v>252595.20000000001</v>
      </c>
      <c r="C3" s="6">
        <v>215186.4</v>
      </c>
      <c r="D3" s="6">
        <v>272157.59999999998</v>
      </c>
      <c r="E3" s="6">
        <v>244015.2</v>
      </c>
      <c r="F3" s="6">
        <v>259459.20000000001</v>
      </c>
      <c r="G3" s="6">
        <v>286915.20000000001</v>
      </c>
      <c r="H3" s="6">
        <v>297211.2</v>
      </c>
      <c r="I3" s="6">
        <v>257743.2</v>
      </c>
      <c r="J3" s="6">
        <v>257056.8</v>
      </c>
      <c r="K3" s="6">
        <v>242642.4</v>
      </c>
      <c r="L3" s="140">
        <f>'[5]Sept 19'!$J$19</f>
        <v>238524</v>
      </c>
      <c r="M3" s="144">
        <v>228571.2</v>
      </c>
      <c r="N3" s="6">
        <f t="shared" ref="N3:N7" si="0">SUM(B3:M3)</f>
        <v>3052077.5999999996</v>
      </c>
    </row>
    <row r="4" spans="1:14" x14ac:dyDescent="0.2">
      <c r="A4" s="5" t="s">
        <v>9</v>
      </c>
      <c r="B4" s="6">
        <v>160409.60000000001</v>
      </c>
      <c r="C4" s="6">
        <v>143769.60000000001</v>
      </c>
      <c r="D4" s="6">
        <v>172390.39999999999</v>
      </c>
      <c r="E4" s="6">
        <v>153420.79999999999</v>
      </c>
      <c r="F4" s="6">
        <v>172723.20000000001</v>
      </c>
      <c r="G4" s="6">
        <v>171392</v>
      </c>
      <c r="H4" s="6">
        <v>178713.60000000001</v>
      </c>
      <c r="I4" s="6">
        <v>186035.20000000001</v>
      </c>
      <c r="J4" s="6">
        <v>168729.60000000001</v>
      </c>
      <c r="K4" s="143">
        <v>164070.39999999999</v>
      </c>
      <c r="L4" s="140">
        <f>'[1]Sept 19'!$J$16</f>
        <v>136448</v>
      </c>
      <c r="M4" s="140">
        <v>165068.79999999999</v>
      </c>
      <c r="N4" s="6">
        <f t="shared" si="0"/>
        <v>1973171.2</v>
      </c>
    </row>
    <row r="5" spans="1:14" x14ac:dyDescent="0.2">
      <c r="A5" s="5" t="s">
        <v>39</v>
      </c>
      <c r="B5" s="6">
        <v>892819.2</v>
      </c>
      <c r="C5" s="6">
        <v>747052.8</v>
      </c>
      <c r="D5" s="6">
        <v>890921.2</v>
      </c>
      <c r="E5" s="6">
        <v>764514.4</v>
      </c>
      <c r="F5" s="6">
        <v>872700.4</v>
      </c>
      <c r="G5" s="6">
        <v>860173.6</v>
      </c>
      <c r="H5" s="6">
        <v>769828.4</v>
      </c>
      <c r="I5" s="6">
        <v>723897.2</v>
      </c>
      <c r="J5" s="6">
        <v>712129.6</v>
      </c>
      <c r="K5" s="6">
        <v>691631.2</v>
      </c>
      <c r="L5" s="140">
        <f>'[2]Sept 19'!$J$26</f>
        <v>675308.4</v>
      </c>
      <c r="M5" s="140">
        <v>674549.2</v>
      </c>
      <c r="N5" s="6">
        <f t="shared" si="0"/>
        <v>9275525.5999999996</v>
      </c>
    </row>
    <row r="6" spans="1:14" x14ac:dyDescent="0.2">
      <c r="A6" s="5" t="s">
        <v>34</v>
      </c>
      <c r="B6" s="6">
        <v>43644.44</v>
      </c>
      <c r="C6" s="6">
        <v>29340.799999999999</v>
      </c>
      <c r="D6" s="6">
        <v>34475.440000000002</v>
      </c>
      <c r="E6" s="6">
        <v>39243.32</v>
      </c>
      <c r="F6" s="6">
        <v>35942.400000000001</v>
      </c>
      <c r="G6" s="6">
        <v>37409.519999999997</v>
      </c>
      <c r="H6" s="6">
        <v>29340</v>
      </c>
      <c r="I6" s="6">
        <v>16870.96</v>
      </c>
      <c r="J6" s="6">
        <v>22372.36</v>
      </c>
      <c r="K6" s="6">
        <v>15403.92</v>
      </c>
      <c r="L6" s="140">
        <f>'[3]Sept 19'!$J$19</f>
        <v>14670.4</v>
      </c>
      <c r="M6" s="140">
        <v>14670.4</v>
      </c>
      <c r="N6" s="6">
        <f t="shared" si="0"/>
        <v>333383.96000000002</v>
      </c>
    </row>
    <row r="7" spans="1:14" x14ac:dyDescent="0.2">
      <c r="A7" s="5" t="s">
        <v>1</v>
      </c>
      <c r="B7" s="6">
        <v>178491.04</v>
      </c>
      <c r="C7" s="6">
        <v>148327.92000000001</v>
      </c>
      <c r="D7" s="6">
        <v>160144.4</v>
      </c>
      <c r="E7" s="6">
        <v>106975.44</v>
      </c>
      <c r="F7" s="6">
        <v>183466.4</v>
      </c>
      <c r="G7" s="6">
        <v>169784.16</v>
      </c>
      <c r="H7" s="6">
        <v>185954.08</v>
      </c>
      <c r="I7" s="6">
        <v>141175.84</v>
      </c>
      <c r="J7" s="6">
        <v>133712.79999999999</v>
      </c>
      <c r="K7" s="6">
        <v>142419.68</v>
      </c>
      <c r="L7" s="140">
        <f>'[4]Sept 19'!$J$17</f>
        <v>132468.96</v>
      </c>
      <c r="M7" s="140">
        <v>139932</v>
      </c>
      <c r="N7" s="6">
        <f t="shared" si="0"/>
        <v>1822852.7200000002</v>
      </c>
    </row>
    <row r="8" spans="1:14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140"/>
      <c r="M8" s="6"/>
      <c r="N8" s="6"/>
    </row>
    <row r="9" spans="1:14" x14ac:dyDescent="0.2">
      <c r="A9" s="7" t="s">
        <v>5</v>
      </c>
      <c r="B9" s="6">
        <f t="shared" ref="B9:N9" si="1">SUM(B3:B8)</f>
        <v>1527959.48</v>
      </c>
      <c r="C9" s="6">
        <f t="shared" si="1"/>
        <v>1283677.52</v>
      </c>
      <c r="D9" s="6">
        <f t="shared" si="1"/>
        <v>1530089.0399999998</v>
      </c>
      <c r="E9" s="6">
        <f t="shared" si="1"/>
        <v>1308169.1599999999</v>
      </c>
      <c r="F9" s="6">
        <f t="shared" si="1"/>
        <v>1524291.5999999999</v>
      </c>
      <c r="G9" s="6">
        <f t="shared" si="1"/>
        <v>1525674.48</v>
      </c>
      <c r="H9" s="6">
        <f t="shared" si="1"/>
        <v>1461047.2800000003</v>
      </c>
      <c r="I9" s="6">
        <f t="shared" si="1"/>
        <v>1325722.4000000001</v>
      </c>
      <c r="J9" s="6">
        <f t="shared" si="1"/>
        <v>1294001.1600000001</v>
      </c>
      <c r="K9" s="6">
        <f t="shared" si="1"/>
        <v>1256167.5999999999</v>
      </c>
      <c r="L9" s="6">
        <f t="shared" si="1"/>
        <v>1197419.7599999998</v>
      </c>
      <c r="M9" s="140">
        <f t="shared" si="1"/>
        <v>1222791.5999999999</v>
      </c>
      <c r="N9" s="6">
        <f t="shared" si="1"/>
        <v>16457011.08</v>
      </c>
    </row>
    <row r="10" spans="1:14" x14ac:dyDescent="0.2">
      <c r="A10" s="170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</row>
    <row r="11" spans="1:14" x14ac:dyDescent="0.2">
      <c r="A11" s="17" t="s">
        <v>6</v>
      </c>
      <c r="B11" s="4" t="s">
        <v>44</v>
      </c>
      <c r="C11" s="4" t="s">
        <v>45</v>
      </c>
      <c r="D11" s="4" t="s">
        <v>53</v>
      </c>
      <c r="E11" s="4" t="s">
        <v>54</v>
      </c>
      <c r="F11" s="4" t="s">
        <v>55</v>
      </c>
      <c r="G11" s="4" t="s">
        <v>46</v>
      </c>
      <c r="H11" s="4" t="s">
        <v>47</v>
      </c>
      <c r="I11" s="4" t="s">
        <v>48</v>
      </c>
      <c r="J11" s="4" t="s">
        <v>49</v>
      </c>
      <c r="K11" s="4" t="s">
        <v>50</v>
      </c>
      <c r="L11" s="4" t="s">
        <v>51</v>
      </c>
      <c r="M11" s="4" t="s">
        <v>52</v>
      </c>
      <c r="N11" s="4" t="s">
        <v>0</v>
      </c>
    </row>
    <row r="12" spans="1:14" x14ac:dyDescent="0.2">
      <c r="A12" s="5" t="s">
        <v>8</v>
      </c>
      <c r="B12" s="55">
        <f t="shared" ref="B12:M12" si="2">B3/B9</f>
        <v>0.16531537865127158</v>
      </c>
      <c r="C12" s="56">
        <f t="shared" si="2"/>
        <v>0.1676327556160678</v>
      </c>
      <c r="D12" s="56">
        <f t="shared" si="2"/>
        <v>0.17787043295205879</v>
      </c>
      <c r="E12" s="56">
        <f t="shared" si="2"/>
        <v>0.18653183965902392</v>
      </c>
      <c r="F12" s="56">
        <f t="shared" si="2"/>
        <v>0.17021624996162155</v>
      </c>
      <c r="G12" s="56">
        <f t="shared" si="2"/>
        <v>0.18805794011839277</v>
      </c>
      <c r="H12" s="56">
        <f t="shared" si="2"/>
        <v>0.20342339640097065</v>
      </c>
      <c r="I12" s="56">
        <f t="shared" si="2"/>
        <v>0.19441717210179144</v>
      </c>
      <c r="J12" s="56">
        <f t="shared" si="2"/>
        <v>0.19865268126962107</v>
      </c>
      <c r="K12" s="56">
        <f t="shared" si="2"/>
        <v>0.19316084891856788</v>
      </c>
      <c r="L12" s="56">
        <f t="shared" si="2"/>
        <v>0.19919831621953529</v>
      </c>
      <c r="M12" s="56">
        <f t="shared" si="2"/>
        <v>0.18692571980376707</v>
      </c>
      <c r="N12" s="56">
        <f>N3/N9</f>
        <v>0.185457589179675</v>
      </c>
    </row>
    <row r="13" spans="1:14" x14ac:dyDescent="0.2">
      <c r="A13" s="5" t="s">
        <v>9</v>
      </c>
      <c r="B13" s="55">
        <f t="shared" ref="B13:M13" si="3">B4/B9</f>
        <v>0.10498288868236218</v>
      </c>
      <c r="C13" s="56">
        <f t="shared" si="3"/>
        <v>0.11199822210799486</v>
      </c>
      <c r="D13" s="56">
        <f t="shared" si="3"/>
        <v>0.1126669072801149</v>
      </c>
      <c r="E13" s="56">
        <f t="shared" si="3"/>
        <v>0.11727902223287393</v>
      </c>
      <c r="F13" s="56">
        <f>F4/F9</f>
        <v>0.11331375177820309</v>
      </c>
      <c r="G13" s="56">
        <f>G4/G9</f>
        <v>0.1123385114234853</v>
      </c>
      <c r="H13" s="56">
        <f t="shared" si="3"/>
        <v>0.12231883419953389</v>
      </c>
      <c r="I13" s="56">
        <f t="shared" si="3"/>
        <v>0.14032741696149961</v>
      </c>
      <c r="J13" s="56">
        <f t="shared" si="3"/>
        <v>0.13039370072898543</v>
      </c>
      <c r="K13" s="56">
        <f t="shared" si="3"/>
        <v>0.13061187058160076</v>
      </c>
      <c r="L13" s="56">
        <f t="shared" si="3"/>
        <v>0.11395168558100296</v>
      </c>
      <c r="M13" s="56">
        <f t="shared" si="3"/>
        <v>0.13499340361840889</v>
      </c>
      <c r="N13" s="56">
        <f>N4/N9</f>
        <v>0.1198985156179405</v>
      </c>
    </row>
    <row r="14" spans="1:14" x14ac:dyDescent="0.2">
      <c r="A14" s="5" t="s">
        <v>39</v>
      </c>
      <c r="B14" s="55">
        <f t="shared" ref="B14:M14" si="4">B5/B9</f>
        <v>0.58432125438300231</v>
      </c>
      <c r="C14" s="56">
        <f t="shared" si="4"/>
        <v>0.5819629839743552</v>
      </c>
      <c r="D14" s="56">
        <f t="shared" si="4"/>
        <v>0.58226755222035975</v>
      </c>
      <c r="E14" s="56">
        <f t="shared" si="4"/>
        <v>0.58441555066165918</v>
      </c>
      <c r="F14" s="56">
        <f t="shared" si="4"/>
        <v>0.57252851094895496</v>
      </c>
      <c r="G14" s="56">
        <f t="shared" si="4"/>
        <v>0.56379890420661682</v>
      </c>
      <c r="H14" s="56">
        <f t="shared" si="4"/>
        <v>0.52690177144712247</v>
      </c>
      <c r="I14" s="56">
        <f t="shared" si="4"/>
        <v>0.54603980441154187</v>
      </c>
      <c r="J14" s="56">
        <f t="shared" si="4"/>
        <v>0.55033150047562551</v>
      </c>
      <c r="K14" s="56">
        <f t="shared" si="4"/>
        <v>0.55058831321552959</v>
      </c>
      <c r="L14" s="56">
        <f t="shared" si="4"/>
        <v>0.56396964753613232</v>
      </c>
      <c r="M14" s="56">
        <f t="shared" si="4"/>
        <v>0.55164690369152036</v>
      </c>
      <c r="N14" s="56">
        <f>N5/N9</f>
        <v>0.56362152002634491</v>
      </c>
    </row>
    <row r="15" spans="1:14" x14ac:dyDescent="0.2">
      <c r="A15" s="5" t="s">
        <v>34</v>
      </c>
      <c r="B15" s="55">
        <f t="shared" ref="B15:M15" si="5">B6/B9</f>
        <v>2.8563872649293033E-2</v>
      </c>
      <c r="C15" s="56">
        <f t="shared" si="5"/>
        <v>2.2856830896283046E-2</v>
      </c>
      <c r="D15" s="56">
        <f t="shared" si="5"/>
        <v>2.2531656066237821E-2</v>
      </c>
      <c r="E15" s="56">
        <f t="shared" si="5"/>
        <v>2.9998658583267626E-2</v>
      </c>
      <c r="F15" s="56">
        <f t="shared" si="5"/>
        <v>2.3579740254423762E-2</v>
      </c>
      <c r="G15" s="56">
        <f t="shared" si="5"/>
        <v>2.4519988038339605E-2</v>
      </c>
      <c r="H15" s="56">
        <f t="shared" si="5"/>
        <v>2.0081485658698186E-2</v>
      </c>
      <c r="I15" s="56">
        <f t="shared" si="5"/>
        <v>1.2725861764121958E-2</v>
      </c>
      <c r="J15" s="56">
        <f t="shared" si="5"/>
        <v>1.7289288983326722E-2</v>
      </c>
      <c r="K15" s="56">
        <f t="shared" si="5"/>
        <v>1.2262631196665159E-2</v>
      </c>
      <c r="L15" s="56">
        <f t="shared" si="5"/>
        <v>1.2251676888980019E-2</v>
      </c>
      <c r="M15" s="56">
        <f t="shared" si="5"/>
        <v>1.1997465471630653E-2</v>
      </c>
      <c r="N15" s="56">
        <f>N6/N9</f>
        <v>2.0257868113436307E-2</v>
      </c>
    </row>
    <row r="16" spans="1:14" x14ac:dyDescent="0.2">
      <c r="A16" s="5" t="s">
        <v>1</v>
      </c>
      <c r="B16" s="55">
        <f t="shared" ref="B16:M16" si="6">B7/B9</f>
        <v>0.11681660563407088</v>
      </c>
      <c r="C16" s="56">
        <f t="shared" si="6"/>
        <v>0.11554920740529911</v>
      </c>
      <c r="D16" s="56">
        <f t="shared" si="6"/>
        <v>0.10466345148122884</v>
      </c>
      <c r="E16" s="56">
        <f t="shared" si="6"/>
        <v>8.1774928863175472E-2</v>
      </c>
      <c r="F16" s="56">
        <f t="shared" si="6"/>
        <v>0.12036174705679675</v>
      </c>
      <c r="G16" s="56">
        <f t="shared" si="6"/>
        <v>0.11128465621316548</v>
      </c>
      <c r="H16" s="56">
        <f>H7/H9</f>
        <v>0.12727451229367467</v>
      </c>
      <c r="I16" s="56">
        <f t="shared" si="6"/>
        <v>0.10648974476104499</v>
      </c>
      <c r="J16" s="56">
        <f t="shared" si="6"/>
        <v>0.10333282854244116</v>
      </c>
      <c r="K16" s="56">
        <f t="shared" si="6"/>
        <v>0.11337633608763673</v>
      </c>
      <c r="L16" s="56">
        <f t="shared" si="6"/>
        <v>0.11062867377434962</v>
      </c>
      <c r="M16" s="56">
        <f t="shared" si="6"/>
        <v>0.11443650741467312</v>
      </c>
      <c r="N16" s="56">
        <f>N7/N9</f>
        <v>0.11076450706260327</v>
      </c>
    </row>
    <row r="17" spans="1:14" x14ac:dyDescent="0.2">
      <c r="A17" s="5"/>
      <c r="B17" s="5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1:14" ht="12" thickBot="1" x14ac:dyDescent="0.25">
      <c r="A18" s="13" t="s">
        <v>16</v>
      </c>
      <c r="B18" s="55">
        <f t="shared" ref="B18:N18" si="7">SUM(B12:B17)</f>
        <v>1</v>
      </c>
      <c r="C18" s="57">
        <f t="shared" si="7"/>
        <v>1</v>
      </c>
      <c r="D18" s="57">
        <f t="shared" si="7"/>
        <v>1.0000000000000002</v>
      </c>
      <c r="E18" s="57">
        <f t="shared" si="7"/>
        <v>1.0000000000000002</v>
      </c>
      <c r="F18" s="57">
        <f t="shared" si="7"/>
        <v>1.0000000000000002</v>
      </c>
      <c r="G18" s="57">
        <f t="shared" si="7"/>
        <v>1</v>
      </c>
      <c r="H18" s="57">
        <f t="shared" si="7"/>
        <v>0.99999999999999989</v>
      </c>
      <c r="I18" s="57">
        <f t="shared" si="7"/>
        <v>0.99999999999999989</v>
      </c>
      <c r="J18" s="57">
        <f t="shared" si="7"/>
        <v>0.99999999999999989</v>
      </c>
      <c r="K18" s="57">
        <f t="shared" si="7"/>
        <v>1</v>
      </c>
      <c r="L18" s="57">
        <f t="shared" si="7"/>
        <v>1.0000000000000002</v>
      </c>
      <c r="M18" s="57">
        <f t="shared" si="7"/>
        <v>1</v>
      </c>
      <c r="N18" s="57">
        <f t="shared" si="7"/>
        <v>1</v>
      </c>
    </row>
    <row r="19" spans="1:14" ht="1.5" customHeight="1" x14ac:dyDescent="0.2"/>
    <row r="20" spans="1:14" x14ac:dyDescent="0.2">
      <c r="A20" s="170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</row>
    <row r="21" spans="1:14" x14ac:dyDescent="0.2">
      <c r="A21" s="17" t="s">
        <v>26</v>
      </c>
      <c r="B21" s="4" t="s">
        <v>44</v>
      </c>
      <c r="C21" s="4" t="s">
        <v>45</v>
      </c>
      <c r="D21" s="4" t="s">
        <v>53</v>
      </c>
      <c r="E21" s="4" t="s">
        <v>54</v>
      </c>
      <c r="F21" s="4" t="s">
        <v>55</v>
      </c>
      <c r="G21" s="4" t="s">
        <v>46</v>
      </c>
      <c r="H21" s="4" t="s">
        <v>47</v>
      </c>
      <c r="I21" s="4" t="s">
        <v>48</v>
      </c>
      <c r="J21" s="4" t="s">
        <v>49</v>
      </c>
      <c r="K21" s="4" t="s">
        <v>50</v>
      </c>
      <c r="L21" s="4" t="s">
        <v>51</v>
      </c>
      <c r="M21" s="4" t="s">
        <v>52</v>
      </c>
      <c r="N21" s="4" t="s">
        <v>0</v>
      </c>
    </row>
    <row r="22" spans="1:14" x14ac:dyDescent="0.2">
      <c r="A22" s="5" t="s">
        <v>8</v>
      </c>
      <c r="B22" s="8">
        <v>736</v>
      </c>
      <c r="C22" s="8">
        <v>625</v>
      </c>
      <c r="D22" s="8">
        <v>787</v>
      </c>
      <c r="E22" s="8">
        <v>710</v>
      </c>
      <c r="F22" s="8">
        <v>756</v>
      </c>
      <c r="G22" s="8">
        <v>832</v>
      </c>
      <c r="H22" s="8">
        <v>866</v>
      </c>
      <c r="I22" s="8">
        <v>751</v>
      </c>
      <c r="J22" s="8">
        <v>747</v>
      </c>
      <c r="K22" s="8">
        <v>701</v>
      </c>
      <c r="L22" s="8">
        <v>695</v>
      </c>
      <c r="M22" s="8">
        <f>'[5]Oct 19'!$H$19</f>
        <v>666</v>
      </c>
      <c r="N22" s="8">
        <f t="shared" ref="N22:N26" si="8">SUM(B22:M22)</f>
        <v>8872</v>
      </c>
    </row>
    <row r="23" spans="1:14" x14ac:dyDescent="0.2">
      <c r="A23" s="5" t="s">
        <v>9</v>
      </c>
      <c r="B23" s="8">
        <v>476</v>
      </c>
      <c r="C23" s="8">
        <v>432</v>
      </c>
      <c r="D23" s="8">
        <v>514</v>
      </c>
      <c r="E23" s="8">
        <v>456</v>
      </c>
      <c r="F23" s="8">
        <v>517</v>
      </c>
      <c r="G23" s="8">
        <v>510</v>
      </c>
      <c r="H23" s="8">
        <v>537</v>
      </c>
      <c r="I23" s="8">
        <v>559</v>
      </c>
      <c r="J23" s="8">
        <v>507</v>
      </c>
      <c r="K23" s="142">
        <v>491</v>
      </c>
      <c r="L23" s="8">
        <v>410</v>
      </c>
      <c r="M23" s="8">
        <f>'[1]Oct 19'!$H$16</f>
        <v>496</v>
      </c>
      <c r="N23" s="8">
        <f t="shared" si="8"/>
        <v>5905</v>
      </c>
    </row>
    <row r="24" spans="1:14" x14ac:dyDescent="0.2">
      <c r="A24" s="5" t="s">
        <v>39</v>
      </c>
      <c r="B24" s="8">
        <v>2345</v>
      </c>
      <c r="C24" s="8">
        <v>1964</v>
      </c>
      <c r="D24" s="8">
        <v>2341</v>
      </c>
      <c r="E24" s="8">
        <v>2007</v>
      </c>
      <c r="F24" s="8">
        <v>2291</v>
      </c>
      <c r="G24" s="8">
        <v>2262</v>
      </c>
      <c r="H24" s="8">
        <v>2018</v>
      </c>
      <c r="I24" s="8">
        <v>1902</v>
      </c>
      <c r="J24" s="8">
        <v>1872</v>
      </c>
      <c r="K24" s="8">
        <v>1813</v>
      </c>
      <c r="L24" s="142">
        <v>1776</v>
      </c>
      <c r="M24" s="8">
        <v>1770</v>
      </c>
      <c r="N24" s="8">
        <f t="shared" si="8"/>
        <v>24361</v>
      </c>
    </row>
    <row r="25" spans="1:14" x14ac:dyDescent="0.2">
      <c r="A25" s="5" t="s">
        <v>34</v>
      </c>
      <c r="B25" s="8">
        <v>119</v>
      </c>
      <c r="C25" s="8">
        <v>80</v>
      </c>
      <c r="D25" s="8">
        <v>94</v>
      </c>
      <c r="E25" s="8">
        <v>105</v>
      </c>
      <c r="F25" s="8">
        <v>98</v>
      </c>
      <c r="G25" s="8">
        <v>102</v>
      </c>
      <c r="H25" s="8">
        <v>80</v>
      </c>
      <c r="I25" s="8">
        <v>45</v>
      </c>
      <c r="J25" s="8">
        <v>61</v>
      </c>
      <c r="K25" s="8">
        <v>42</v>
      </c>
      <c r="L25" s="8">
        <v>40</v>
      </c>
      <c r="M25" s="8">
        <v>40</v>
      </c>
      <c r="N25" s="8">
        <f t="shared" si="8"/>
        <v>906</v>
      </c>
    </row>
    <row r="26" spans="1:14" x14ac:dyDescent="0.2">
      <c r="A26" s="5" t="s">
        <v>1</v>
      </c>
      <c r="B26" s="8">
        <v>571</v>
      </c>
      <c r="C26" s="8">
        <v>475</v>
      </c>
      <c r="D26" s="8">
        <v>510</v>
      </c>
      <c r="E26" s="8">
        <v>343</v>
      </c>
      <c r="F26" s="8">
        <v>588</v>
      </c>
      <c r="G26" s="8">
        <v>546</v>
      </c>
      <c r="H26" s="8">
        <v>596</v>
      </c>
      <c r="I26" s="8">
        <v>454</v>
      </c>
      <c r="J26" s="8">
        <v>428</v>
      </c>
      <c r="K26" s="8">
        <v>454</v>
      </c>
      <c r="L26" s="8">
        <v>426</v>
      </c>
      <c r="M26" s="8">
        <v>448</v>
      </c>
      <c r="N26" s="8">
        <f t="shared" si="8"/>
        <v>5839</v>
      </c>
    </row>
    <row r="27" spans="1:14" x14ac:dyDescent="0.2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2">
      <c r="A28" s="7" t="s">
        <v>11</v>
      </c>
      <c r="B28" s="8">
        <f t="shared" ref="B28:N28" si="9">SUM(B22:B27)</f>
        <v>4247</v>
      </c>
      <c r="C28" s="8">
        <f t="shared" si="9"/>
        <v>3576</v>
      </c>
      <c r="D28" s="8">
        <f t="shared" si="9"/>
        <v>4246</v>
      </c>
      <c r="E28" s="8">
        <f t="shared" si="9"/>
        <v>3621</v>
      </c>
      <c r="F28" s="8">
        <f t="shared" si="9"/>
        <v>4250</v>
      </c>
      <c r="G28" s="8">
        <f t="shared" si="9"/>
        <v>4252</v>
      </c>
      <c r="H28" s="8">
        <f t="shared" si="9"/>
        <v>4097</v>
      </c>
      <c r="I28" s="8">
        <f t="shared" si="9"/>
        <v>3711</v>
      </c>
      <c r="J28" s="8">
        <f t="shared" si="9"/>
        <v>3615</v>
      </c>
      <c r="K28" s="8">
        <f t="shared" si="9"/>
        <v>3501</v>
      </c>
      <c r="L28" s="8">
        <f t="shared" si="9"/>
        <v>3347</v>
      </c>
      <c r="M28" s="8">
        <f t="shared" si="9"/>
        <v>3420</v>
      </c>
      <c r="N28" s="8">
        <f t="shared" si="9"/>
        <v>45883</v>
      </c>
    </row>
    <row r="29" spans="1:14" x14ac:dyDescent="0.2">
      <c r="A29" s="171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</row>
    <row r="30" spans="1:14" x14ac:dyDescent="0.2">
      <c r="A30" s="17" t="s">
        <v>27</v>
      </c>
      <c r="B30" s="4" t="s">
        <v>44</v>
      </c>
      <c r="C30" s="4" t="s">
        <v>45</v>
      </c>
      <c r="D30" s="4" t="s">
        <v>53</v>
      </c>
      <c r="E30" s="4" t="s">
        <v>54</v>
      </c>
      <c r="F30" s="4" t="s">
        <v>55</v>
      </c>
      <c r="G30" s="4" t="s">
        <v>46</v>
      </c>
      <c r="H30" s="4" t="s">
        <v>47</v>
      </c>
      <c r="I30" s="4" t="s">
        <v>48</v>
      </c>
      <c r="J30" s="4" t="s">
        <v>49</v>
      </c>
      <c r="K30" s="4" t="s">
        <v>50</v>
      </c>
      <c r="L30" s="4" t="s">
        <v>51</v>
      </c>
      <c r="M30" s="4" t="s">
        <v>52</v>
      </c>
      <c r="N30" s="4" t="s">
        <v>0</v>
      </c>
    </row>
    <row r="31" spans="1:14" x14ac:dyDescent="0.2">
      <c r="A31" s="5" t="s">
        <v>8</v>
      </c>
      <c r="B31" s="56">
        <f t="shared" ref="B31:M31" si="10">B22/B28</f>
        <v>0.17329879915234284</v>
      </c>
      <c r="C31" s="56">
        <f t="shared" si="10"/>
        <v>0.17477628635346756</v>
      </c>
      <c r="D31" s="56">
        <f t="shared" si="10"/>
        <v>0.18535091851154029</v>
      </c>
      <c r="E31" s="56">
        <f t="shared" si="10"/>
        <v>0.19607843137254902</v>
      </c>
      <c r="F31" s="56">
        <f t="shared" si="10"/>
        <v>0.17788235294117646</v>
      </c>
      <c r="G31" s="56">
        <f t="shared" si="10"/>
        <v>0.19567262464722485</v>
      </c>
      <c r="H31" s="56">
        <f t="shared" si="10"/>
        <v>0.2113741762265072</v>
      </c>
      <c r="I31" s="56">
        <f t="shared" si="10"/>
        <v>0.20237132848288872</v>
      </c>
      <c r="J31" s="56">
        <f t="shared" si="10"/>
        <v>0.20663900414937758</v>
      </c>
      <c r="K31" s="56">
        <f t="shared" si="10"/>
        <v>0.20022850614110255</v>
      </c>
      <c r="L31" s="56">
        <f t="shared" si="10"/>
        <v>0.20764864057364804</v>
      </c>
      <c r="M31" s="56">
        <f t="shared" si="10"/>
        <v>0.19473684210526315</v>
      </c>
      <c r="N31" s="56">
        <f>N22/N28</f>
        <v>0.19336137567290718</v>
      </c>
    </row>
    <row r="32" spans="1:14" x14ac:dyDescent="0.2">
      <c r="A32" s="5" t="s">
        <v>9</v>
      </c>
      <c r="B32" s="56">
        <f t="shared" ref="B32:L32" si="11">B23/B28</f>
        <v>0.11207911466917825</v>
      </c>
      <c r="C32" s="56">
        <f t="shared" si="11"/>
        <v>0.12080536912751678</v>
      </c>
      <c r="D32" s="56">
        <f t="shared" si="11"/>
        <v>0.1210551106924164</v>
      </c>
      <c r="E32" s="56">
        <f t="shared" si="11"/>
        <v>0.12593206296603149</v>
      </c>
      <c r="F32" s="56">
        <f t="shared" si="11"/>
        <v>0.12164705882352941</v>
      </c>
      <c r="G32" s="56">
        <f t="shared" ref="G32" si="12">G23/G28</f>
        <v>0.11994355597365945</v>
      </c>
      <c r="H32" s="56">
        <f t="shared" si="11"/>
        <v>0.13107151574322676</v>
      </c>
      <c r="I32" s="56">
        <f t="shared" si="11"/>
        <v>0.1506332524925896</v>
      </c>
      <c r="J32" s="56">
        <f t="shared" si="11"/>
        <v>0.14024896265560166</v>
      </c>
      <c r="K32" s="56">
        <f t="shared" si="11"/>
        <v>0.14024564410168525</v>
      </c>
      <c r="L32" s="56">
        <f t="shared" si="11"/>
        <v>0.12249775918733194</v>
      </c>
      <c r="M32" s="56">
        <f>M23/M28</f>
        <v>0.14502923976608187</v>
      </c>
      <c r="N32" s="56">
        <f>N23/N28</f>
        <v>0.1286969029923937</v>
      </c>
    </row>
    <row r="33" spans="1:14" x14ac:dyDescent="0.2">
      <c r="A33" s="5" t="s">
        <v>39</v>
      </c>
      <c r="B33" s="56">
        <f t="shared" ref="B33:M33" si="13">B24/B28</f>
        <v>0.55215446197315754</v>
      </c>
      <c r="C33" s="56">
        <f t="shared" si="13"/>
        <v>0.54921700223713643</v>
      </c>
      <c r="D33" s="56">
        <f t="shared" si="13"/>
        <v>0.5513424399434762</v>
      </c>
      <c r="E33" s="56">
        <f t="shared" si="13"/>
        <v>0.55426677713338857</v>
      </c>
      <c r="F33" s="56">
        <f t="shared" si="13"/>
        <v>0.53905882352941181</v>
      </c>
      <c r="G33" s="56">
        <f t="shared" ref="G33" si="14">G24/G28</f>
        <v>0.53198494825964249</v>
      </c>
      <c r="H33" s="56">
        <f t="shared" si="13"/>
        <v>0.49255552843544059</v>
      </c>
      <c r="I33" s="56">
        <f t="shared" si="13"/>
        <v>0.51253031527890058</v>
      </c>
      <c r="J33" s="56">
        <f t="shared" si="13"/>
        <v>0.51784232365145233</v>
      </c>
      <c r="K33" s="56">
        <f t="shared" si="13"/>
        <v>0.51785204227363613</v>
      </c>
      <c r="L33" s="56">
        <f t="shared" si="13"/>
        <v>0.53062443979683294</v>
      </c>
      <c r="M33" s="56">
        <f t="shared" si="13"/>
        <v>0.51754385964912286</v>
      </c>
      <c r="N33" s="56">
        <f>N24/N28</f>
        <v>0.53093738421637648</v>
      </c>
    </row>
    <row r="34" spans="1:14" x14ac:dyDescent="0.2">
      <c r="A34" s="5" t="s">
        <v>34</v>
      </c>
      <c r="B34" s="56">
        <f t="shared" ref="B34:M34" si="15">B25/B28</f>
        <v>2.8019778667294562E-2</v>
      </c>
      <c r="C34" s="56">
        <f t="shared" si="15"/>
        <v>2.2371364653243849E-2</v>
      </c>
      <c r="D34" s="56">
        <f t="shared" si="15"/>
        <v>2.2138483278379653E-2</v>
      </c>
      <c r="E34" s="56">
        <f t="shared" si="15"/>
        <v>2.8997514498757249E-2</v>
      </c>
      <c r="F34" s="56">
        <f t="shared" si="15"/>
        <v>2.3058823529411764E-2</v>
      </c>
      <c r="G34" s="56">
        <f t="shared" ref="G34" si="16">G25/G28</f>
        <v>2.398871119473189E-2</v>
      </c>
      <c r="H34" s="56">
        <f t="shared" si="15"/>
        <v>1.9526482792287039E-2</v>
      </c>
      <c r="I34" s="56">
        <f t="shared" si="15"/>
        <v>1.2126111560226353E-2</v>
      </c>
      <c r="J34" s="56">
        <f t="shared" si="15"/>
        <v>1.6874135546334715E-2</v>
      </c>
      <c r="K34" s="56">
        <f t="shared" si="15"/>
        <v>1.1996572407883462E-2</v>
      </c>
      <c r="L34" s="56">
        <f t="shared" si="15"/>
        <v>1.1951000896325068E-2</v>
      </c>
      <c r="M34" s="56">
        <f t="shared" si="15"/>
        <v>1.1695906432748537E-2</v>
      </c>
      <c r="N34" s="56">
        <f>N25/N28</f>
        <v>1.9745875378680559E-2</v>
      </c>
    </row>
    <row r="35" spans="1:14" x14ac:dyDescent="0.2">
      <c r="A35" s="5" t="s">
        <v>1</v>
      </c>
      <c r="B35" s="56">
        <f t="shared" ref="B35:M35" si="17">B26/B28</f>
        <v>0.13444784553802686</v>
      </c>
      <c r="C35" s="56">
        <f t="shared" si="17"/>
        <v>0.13282997762863535</v>
      </c>
      <c r="D35" s="56">
        <f t="shared" si="17"/>
        <v>0.12011304757418748</v>
      </c>
      <c r="E35" s="56">
        <f t="shared" si="17"/>
        <v>9.4725214029273683E-2</v>
      </c>
      <c r="F35" s="56">
        <f t="shared" si="17"/>
        <v>0.1383529411764706</v>
      </c>
      <c r="G35" s="56">
        <f t="shared" ref="G35" si="18">G26/G28</f>
        <v>0.12841015992474131</v>
      </c>
      <c r="H35" s="56">
        <f t="shared" si="17"/>
        <v>0.14547229680253845</v>
      </c>
      <c r="I35" s="56">
        <f t="shared" si="17"/>
        <v>0.12233899218539478</v>
      </c>
      <c r="J35" s="56">
        <f t="shared" si="17"/>
        <v>0.11839557399723374</v>
      </c>
      <c r="K35" s="56">
        <f t="shared" si="17"/>
        <v>0.12967723507569265</v>
      </c>
      <c r="L35" s="56">
        <f t="shared" si="17"/>
        <v>0.12727815954586197</v>
      </c>
      <c r="M35" s="56">
        <f t="shared" si="17"/>
        <v>0.13099415204678364</v>
      </c>
      <c r="N35" s="56">
        <f>N26/N28</f>
        <v>0.12725846173964214</v>
      </c>
    </row>
    <row r="36" spans="1:14" x14ac:dyDescent="0.2">
      <c r="A36" s="5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1:14" ht="12" thickBot="1" x14ac:dyDescent="0.25">
      <c r="A37" s="11" t="s">
        <v>16</v>
      </c>
      <c r="B37" s="57">
        <f t="shared" ref="B37:N37" si="19">SUM(B31:B36)</f>
        <v>1</v>
      </c>
      <c r="C37" s="63">
        <f t="shared" si="19"/>
        <v>1</v>
      </c>
      <c r="D37" s="63">
        <f t="shared" si="19"/>
        <v>1</v>
      </c>
      <c r="E37" s="63">
        <f t="shared" si="19"/>
        <v>1</v>
      </c>
      <c r="F37" s="63">
        <f t="shared" si="19"/>
        <v>1</v>
      </c>
      <c r="G37" s="63">
        <f t="shared" ref="G37" si="20">SUM(G31:G36)</f>
        <v>1</v>
      </c>
      <c r="H37" s="63">
        <f t="shared" si="19"/>
        <v>1</v>
      </c>
      <c r="I37" s="63">
        <f t="shared" si="19"/>
        <v>1</v>
      </c>
      <c r="J37" s="63">
        <f t="shared" si="19"/>
        <v>1</v>
      </c>
      <c r="K37" s="63">
        <f t="shared" si="19"/>
        <v>1</v>
      </c>
      <c r="L37" s="63">
        <f t="shared" si="19"/>
        <v>0.99999999999999989</v>
      </c>
      <c r="M37" s="63">
        <f t="shared" si="19"/>
        <v>1</v>
      </c>
      <c r="N37" s="63">
        <f t="shared" si="19"/>
        <v>1</v>
      </c>
    </row>
    <row r="38" spans="1:14" x14ac:dyDescent="0.2">
      <c r="A38" s="15"/>
      <c r="B38" s="15"/>
      <c r="C38" s="51"/>
      <c r="D38" s="52"/>
      <c r="E38" s="53"/>
      <c r="F38" s="54"/>
      <c r="G38" s="39"/>
      <c r="H38" s="40"/>
      <c r="I38" s="41"/>
      <c r="J38" s="42"/>
      <c r="K38" s="43"/>
      <c r="L38" s="44"/>
      <c r="M38" s="45"/>
      <c r="N38" s="15"/>
    </row>
    <row r="39" spans="1:14" x14ac:dyDescent="0.2">
      <c r="A39" s="17" t="s">
        <v>10</v>
      </c>
      <c r="B39" s="4" t="s">
        <v>44</v>
      </c>
      <c r="C39" s="4" t="s">
        <v>45</v>
      </c>
      <c r="D39" s="4" t="s">
        <v>53</v>
      </c>
      <c r="E39" s="4" t="s">
        <v>54</v>
      </c>
      <c r="F39" s="4" t="s">
        <v>55</v>
      </c>
      <c r="G39" s="4" t="s">
        <v>46</v>
      </c>
      <c r="H39" s="4" t="s">
        <v>47</v>
      </c>
      <c r="I39" s="4" t="s">
        <v>48</v>
      </c>
      <c r="J39" s="4" t="s">
        <v>49</v>
      </c>
      <c r="K39" s="4" t="s">
        <v>50</v>
      </c>
      <c r="L39" s="4" t="s">
        <v>51</v>
      </c>
      <c r="M39" s="4" t="s">
        <v>52</v>
      </c>
      <c r="N39" s="4" t="s">
        <v>0</v>
      </c>
    </row>
    <row r="40" spans="1:14" x14ac:dyDescent="0.2">
      <c r="A40" s="5" t="s">
        <v>8</v>
      </c>
      <c r="B40" s="58">
        <f t="shared" ref="B40:N40" si="21">B3/B22</f>
        <v>343.2</v>
      </c>
      <c r="C40" s="58">
        <f t="shared" si="21"/>
        <v>344.29823999999996</v>
      </c>
      <c r="D40" s="58">
        <f t="shared" si="21"/>
        <v>345.81651842439641</v>
      </c>
      <c r="E40" s="58">
        <f t="shared" si="21"/>
        <v>343.68338028169018</v>
      </c>
      <c r="F40" s="58">
        <f t="shared" si="21"/>
        <v>343.2</v>
      </c>
      <c r="G40" s="58">
        <f t="shared" ref="G40" si="22">G3/G22</f>
        <v>344.85</v>
      </c>
      <c r="H40" s="58">
        <f t="shared" si="21"/>
        <v>343.2</v>
      </c>
      <c r="I40" s="58">
        <f t="shared" si="21"/>
        <v>343.2</v>
      </c>
      <c r="J40" s="58">
        <f t="shared" si="21"/>
        <v>344.118875502008</v>
      </c>
      <c r="K40" s="58">
        <f t="shared" si="21"/>
        <v>346.13751783166902</v>
      </c>
      <c r="L40" s="58">
        <f t="shared" si="21"/>
        <v>343.2</v>
      </c>
      <c r="M40" s="58">
        <f t="shared" si="21"/>
        <v>343.20000000000005</v>
      </c>
      <c r="N40" s="58">
        <f t="shared" si="21"/>
        <v>344.01235347159599</v>
      </c>
    </row>
    <row r="41" spans="1:14" x14ac:dyDescent="0.2">
      <c r="A41" s="5" t="s">
        <v>9</v>
      </c>
      <c r="B41" s="58">
        <f t="shared" ref="B41:N41" si="23">B4/B23</f>
        <v>336.99495798319327</v>
      </c>
      <c r="C41" s="58">
        <f t="shared" si="23"/>
        <v>332.8</v>
      </c>
      <c r="D41" s="58">
        <f t="shared" si="23"/>
        <v>335.38988326848249</v>
      </c>
      <c r="E41" s="58">
        <f t="shared" si="23"/>
        <v>336.44912280701755</v>
      </c>
      <c r="F41" s="58">
        <f t="shared" si="23"/>
        <v>334.08742746615087</v>
      </c>
      <c r="G41" s="58">
        <f t="shared" ref="G41" si="24">G4/G23</f>
        <v>336.06274509803922</v>
      </c>
      <c r="H41" s="58">
        <f t="shared" si="23"/>
        <v>332.8</v>
      </c>
      <c r="I41" s="58">
        <f t="shared" si="23"/>
        <v>332.8</v>
      </c>
      <c r="J41" s="58">
        <f t="shared" si="23"/>
        <v>332.8</v>
      </c>
      <c r="K41" s="58">
        <f t="shared" si="23"/>
        <v>334.15560081466396</v>
      </c>
      <c r="L41" s="58">
        <f t="shared" si="23"/>
        <v>332.8</v>
      </c>
      <c r="M41" s="58">
        <f t="shared" si="23"/>
        <v>332.79999999999995</v>
      </c>
      <c r="N41" s="58">
        <f t="shared" si="23"/>
        <v>334.15261642675699</v>
      </c>
    </row>
    <row r="42" spans="1:14" x14ac:dyDescent="0.2">
      <c r="A42" s="5" t="s">
        <v>39</v>
      </c>
      <c r="B42" s="58">
        <f t="shared" ref="B42:N42" si="25">B5/B24</f>
        <v>380.73313432835818</v>
      </c>
      <c r="C42" s="58">
        <f t="shared" si="25"/>
        <v>380.37311608961306</v>
      </c>
      <c r="D42" s="58">
        <f t="shared" si="25"/>
        <v>380.57291755659975</v>
      </c>
      <c r="E42" s="58">
        <f t="shared" si="25"/>
        <v>380.92396611858499</v>
      </c>
      <c r="F42" s="58">
        <f t="shared" si="25"/>
        <v>380.92553470100393</v>
      </c>
      <c r="G42" s="58">
        <f t="shared" ref="G42" si="26">G5/G24</f>
        <v>380.27126436781606</v>
      </c>
      <c r="H42" s="58">
        <f t="shared" si="25"/>
        <v>381.48087215064419</v>
      </c>
      <c r="I42" s="58">
        <f t="shared" si="25"/>
        <v>380.59789695057833</v>
      </c>
      <c r="J42" s="58">
        <f t="shared" si="25"/>
        <v>380.4111111111111</v>
      </c>
      <c r="K42" s="58">
        <f t="shared" si="25"/>
        <v>381.48439051296191</v>
      </c>
      <c r="L42" s="58">
        <f t="shared" si="25"/>
        <v>380.24121621621623</v>
      </c>
      <c r="M42" s="58">
        <f t="shared" si="25"/>
        <v>381.1012429378531</v>
      </c>
      <c r="N42" s="58">
        <f t="shared" si="25"/>
        <v>380.75307253396824</v>
      </c>
    </row>
    <row r="43" spans="1:14" x14ac:dyDescent="0.2">
      <c r="A43" s="5" t="s">
        <v>34</v>
      </c>
      <c r="B43" s="58">
        <f t="shared" ref="B43:N43" si="27">B6/B25</f>
        <v>366.76000000000005</v>
      </c>
      <c r="C43" s="58">
        <f t="shared" si="27"/>
        <v>366.76</v>
      </c>
      <c r="D43" s="58">
        <f t="shared" si="27"/>
        <v>366.76000000000005</v>
      </c>
      <c r="E43" s="58">
        <f t="shared" si="27"/>
        <v>373.74590476190474</v>
      </c>
      <c r="F43" s="58">
        <f t="shared" si="27"/>
        <v>366.75918367346941</v>
      </c>
      <c r="G43" s="58">
        <f t="shared" ref="G43" si="28">G6/G25</f>
        <v>366.76</v>
      </c>
      <c r="H43" s="58">
        <f t="shared" si="27"/>
        <v>366.75</v>
      </c>
      <c r="I43" s="58">
        <f t="shared" si="27"/>
        <v>374.91022222222222</v>
      </c>
      <c r="J43" s="58">
        <f t="shared" si="27"/>
        <v>366.76</v>
      </c>
      <c r="K43" s="58">
        <f t="shared" si="27"/>
        <v>366.76</v>
      </c>
      <c r="L43" s="58">
        <f t="shared" si="27"/>
        <v>366.76</v>
      </c>
      <c r="M43" s="58">
        <f t="shared" si="27"/>
        <v>366.76</v>
      </c>
      <c r="N43" s="58">
        <f t="shared" si="27"/>
        <v>367.97346578366449</v>
      </c>
    </row>
    <row r="44" spans="1:14" x14ac:dyDescent="0.2">
      <c r="A44" s="5" t="s">
        <v>1</v>
      </c>
      <c r="B44" s="58">
        <f t="shared" ref="B44:N44" si="29">B7/B26</f>
        <v>312.59376532399301</v>
      </c>
      <c r="C44" s="58">
        <f t="shared" si="29"/>
        <v>312.26930526315795</v>
      </c>
      <c r="D44" s="58">
        <f t="shared" si="29"/>
        <v>314.00862745098038</v>
      </c>
      <c r="E44" s="58">
        <f t="shared" si="29"/>
        <v>311.88174927113704</v>
      </c>
      <c r="F44" s="58">
        <f t="shared" si="29"/>
        <v>312.01768707482989</v>
      </c>
      <c r="G44" s="58">
        <f t="shared" ref="G44" si="30">G7/G26</f>
        <v>310.95999999999998</v>
      </c>
      <c r="H44" s="58">
        <f t="shared" si="29"/>
        <v>312.00348993288588</v>
      </c>
      <c r="I44" s="58">
        <f t="shared" si="29"/>
        <v>310.95999999999998</v>
      </c>
      <c r="J44" s="58">
        <f t="shared" si="29"/>
        <v>312.41308411214953</v>
      </c>
      <c r="K44" s="58">
        <f t="shared" si="29"/>
        <v>313.69973568281938</v>
      </c>
      <c r="L44" s="58">
        <f t="shared" si="29"/>
        <v>310.95999999999998</v>
      </c>
      <c r="M44" s="58">
        <f t="shared" si="29"/>
        <v>312.34821428571428</v>
      </c>
      <c r="N44" s="58">
        <f t="shared" si="29"/>
        <v>312.18577153622198</v>
      </c>
    </row>
    <row r="45" spans="1:14" x14ac:dyDescent="0.2">
      <c r="A45" s="5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</row>
    <row r="46" spans="1:14" x14ac:dyDescent="0.2">
      <c r="A46" s="130" t="s">
        <v>10</v>
      </c>
      <c r="B46" s="59">
        <f t="shared" ref="B46:N46" si="31">B9/B28</f>
        <v>359.77383564869319</v>
      </c>
      <c r="C46" s="64">
        <f t="shared" si="31"/>
        <v>358.97022371364653</v>
      </c>
      <c r="D46" s="64">
        <f t="shared" si="31"/>
        <v>360.36011304757415</v>
      </c>
      <c r="E46" s="64">
        <f t="shared" si="31"/>
        <v>361.27289698978183</v>
      </c>
      <c r="F46" s="64">
        <f t="shared" si="31"/>
        <v>358.65684705882347</v>
      </c>
      <c r="G46" s="64">
        <f t="shared" ref="G46" si="32">G9/G28</f>
        <v>358.81337723424269</v>
      </c>
      <c r="H46" s="64">
        <f t="shared" si="31"/>
        <v>356.61393214547235</v>
      </c>
      <c r="I46" s="64">
        <f t="shared" si="31"/>
        <v>357.24128267313398</v>
      </c>
      <c r="J46" s="64">
        <f t="shared" si="31"/>
        <v>357.95329460580916</v>
      </c>
      <c r="K46" s="64">
        <f t="shared" si="31"/>
        <v>358.80251356755207</v>
      </c>
      <c r="L46" s="64">
        <f t="shared" si="31"/>
        <v>357.75911562593359</v>
      </c>
      <c r="M46" s="64">
        <f t="shared" si="31"/>
        <v>357.54140350877191</v>
      </c>
      <c r="N46" s="64">
        <f t="shared" si="31"/>
        <v>358.67338840093282</v>
      </c>
    </row>
    <row r="47" spans="1:14" x14ac:dyDescent="0.2">
      <c r="A47" s="170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</row>
  </sheetData>
  <phoneticPr fontId="0" type="noConversion"/>
  <pageMargins left="0.5" right="0.5" top="0.5" bottom="0.5" header="0.25" footer="0.25"/>
  <pageSetup scale="90" fitToWidth="3" orientation="landscape" r:id="rId1"/>
  <headerFooter differentOddEven="1" alignWithMargins="0">
    <oddHeader>&amp;CHEARING AID PROCUREMENT DISTRIBUTION NOV 1, 2018 THROUGH OCT 31, 2019</oddHeader>
    <oddFooter>&amp;L&amp;8Nov 2017&amp;C&amp;8Page &amp;P of &amp;N</oddFooter>
    <evenFooter>&amp;L&amp;8Updated: Jan 14 2013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7"/>
  <sheetViews>
    <sheetView view="pageLayout" topLeftCell="A19" zoomScaleNormal="100" workbookViewId="0">
      <selection activeCell="L7" sqref="L7"/>
    </sheetView>
  </sheetViews>
  <sheetFormatPr defaultColWidth="9.140625" defaultRowHeight="11.25" x14ac:dyDescent="0.2"/>
  <cols>
    <col min="1" max="1" width="11.7109375" style="1" customWidth="1"/>
    <col min="2" max="9" width="7.85546875" style="1" bestFit="1" customWidth="1"/>
    <col min="10" max="10" width="7.85546875" style="50" bestFit="1" customWidth="1"/>
    <col min="11" max="11" width="7.85546875" style="1" bestFit="1" customWidth="1"/>
    <col min="12" max="13" width="10.7109375" style="1" bestFit="1" customWidth="1"/>
    <col min="14" max="14" width="8.7109375" style="1" bestFit="1" customWidth="1"/>
    <col min="15" max="16384" width="9.140625" style="1"/>
  </cols>
  <sheetData>
    <row r="1" spans="1:14" x14ac:dyDescent="0.2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x14ac:dyDescent="0.2">
      <c r="A2" s="18" t="s">
        <v>15</v>
      </c>
      <c r="B2" s="4" t="s">
        <v>44</v>
      </c>
      <c r="C2" s="4" t="s">
        <v>45</v>
      </c>
      <c r="D2" s="4" t="s">
        <v>53</v>
      </c>
      <c r="E2" s="4" t="s">
        <v>54</v>
      </c>
      <c r="F2" s="4" t="s">
        <v>55</v>
      </c>
      <c r="G2" s="4" t="s">
        <v>46</v>
      </c>
      <c r="H2" s="4" t="s">
        <v>47</v>
      </c>
      <c r="I2" s="4" t="s">
        <v>48</v>
      </c>
      <c r="J2" s="4" t="s">
        <v>49</v>
      </c>
      <c r="K2" s="4" t="s">
        <v>50</v>
      </c>
      <c r="L2" s="4" t="s">
        <v>51</v>
      </c>
      <c r="M2" s="4" t="s">
        <v>52</v>
      </c>
      <c r="N2" s="4" t="s">
        <v>0</v>
      </c>
    </row>
    <row r="3" spans="1:14" x14ac:dyDescent="0.2">
      <c r="A3" s="5" t="s">
        <v>8</v>
      </c>
      <c r="B3" s="6">
        <v>1706811.6</v>
      </c>
      <c r="C3" s="6">
        <v>1331584.8</v>
      </c>
      <c r="D3" s="6">
        <v>1475125.6</v>
      </c>
      <c r="E3" s="6">
        <v>1249362.3999999999</v>
      </c>
      <c r="F3" s="6">
        <v>1323223.2</v>
      </c>
      <c r="G3" s="6">
        <v>1134738.8</v>
      </c>
      <c r="H3" s="6">
        <v>899220.4</v>
      </c>
      <c r="I3" s="6">
        <v>713174.8</v>
      </c>
      <c r="J3" s="6">
        <v>717007.2</v>
      </c>
      <c r="K3" s="6">
        <v>689483.6</v>
      </c>
      <c r="L3" s="140">
        <f>'[5]Sept 19'!$J$26</f>
        <v>617713.19999999995</v>
      </c>
      <c r="M3" s="144">
        <v>619803.6</v>
      </c>
      <c r="N3" s="6">
        <f t="shared" ref="N3:N7" si="0">SUM(B3:M3)</f>
        <v>12477249.199999999</v>
      </c>
    </row>
    <row r="4" spans="1:14" x14ac:dyDescent="0.2">
      <c r="A4" s="5" t="s">
        <v>9</v>
      </c>
      <c r="B4" s="6">
        <v>2819814.4</v>
      </c>
      <c r="C4" s="6">
        <v>2438425.6000000001</v>
      </c>
      <c r="D4" s="6">
        <v>2936627.2000000002</v>
      </c>
      <c r="E4" s="6">
        <v>2583859.2000000002</v>
      </c>
      <c r="F4" s="6">
        <v>2861414.3999999999</v>
      </c>
      <c r="G4" s="6">
        <v>2743603.2000000002</v>
      </c>
      <c r="H4" s="6">
        <v>2030745.6000000001</v>
      </c>
      <c r="I4" s="6">
        <v>1559168</v>
      </c>
      <c r="J4" s="6">
        <v>1462988.8</v>
      </c>
      <c r="K4" s="6">
        <v>1445350.3999999999</v>
      </c>
      <c r="L4" s="140">
        <f>'[1]Sept 19'!$J$22</f>
        <v>1277952</v>
      </c>
      <c r="M4" s="140">
        <v>1286937.6000000001</v>
      </c>
      <c r="N4" s="6">
        <f t="shared" si="0"/>
        <v>25446886.400000002</v>
      </c>
    </row>
    <row r="5" spans="1:14" x14ac:dyDescent="0.2">
      <c r="A5" s="5" t="s">
        <v>39</v>
      </c>
      <c r="B5" s="6">
        <v>2894823.36</v>
      </c>
      <c r="C5" s="6">
        <v>2544484.7999999998</v>
      </c>
      <c r="D5" s="6">
        <v>2983918.08</v>
      </c>
      <c r="E5" s="6">
        <v>2502202.56</v>
      </c>
      <c r="F5" s="6">
        <v>2643772.56</v>
      </c>
      <c r="G5" s="6">
        <v>2473511.04</v>
      </c>
      <c r="H5" s="6">
        <v>3506783.28</v>
      </c>
      <c r="I5" s="6">
        <v>2829134.88</v>
      </c>
      <c r="J5" s="6">
        <v>3026577.84</v>
      </c>
      <c r="K5" s="6">
        <v>3057156.96</v>
      </c>
      <c r="L5" s="140">
        <v>2820074.4</v>
      </c>
      <c r="M5" s="140">
        <v>3162107.52</v>
      </c>
      <c r="N5" s="6">
        <f t="shared" si="0"/>
        <v>34444547.280000001</v>
      </c>
    </row>
    <row r="6" spans="1:14" x14ac:dyDescent="0.2">
      <c r="A6" s="5" t="s">
        <v>34</v>
      </c>
      <c r="B6" s="6">
        <v>1202198.3999999999</v>
      </c>
      <c r="C6" s="6">
        <v>1017993.6</v>
      </c>
      <c r="D6" s="6">
        <v>1150531.2</v>
      </c>
      <c r="E6" s="6">
        <v>958838.4</v>
      </c>
      <c r="F6" s="6">
        <v>1013126.4</v>
      </c>
      <c r="G6" s="6">
        <v>981302.4</v>
      </c>
      <c r="H6" s="6">
        <v>721094.4</v>
      </c>
      <c r="I6" s="6">
        <v>561225.6</v>
      </c>
      <c r="J6" s="6">
        <v>611395.19999999995</v>
      </c>
      <c r="K6" s="6">
        <v>545500.80000000005</v>
      </c>
      <c r="L6" s="140">
        <v>538012.80000000005</v>
      </c>
      <c r="M6" s="140">
        <v>542505.6</v>
      </c>
      <c r="N6" s="6">
        <f t="shared" si="0"/>
        <v>9843724.8000000026</v>
      </c>
    </row>
    <row r="7" spans="1:14" x14ac:dyDescent="0.2">
      <c r="A7" s="5" t="s">
        <v>1</v>
      </c>
      <c r="B7" s="6">
        <v>1131280.8</v>
      </c>
      <c r="C7" s="6">
        <v>931906.56000000006</v>
      </c>
      <c r="D7" s="6">
        <v>1160029.52</v>
      </c>
      <c r="E7" s="6">
        <v>1035327.28</v>
      </c>
      <c r="F7" s="6">
        <v>1153682.3999999999</v>
      </c>
      <c r="G7" s="6">
        <v>1055115.3600000001</v>
      </c>
      <c r="H7" s="6">
        <v>729545.44</v>
      </c>
      <c r="I7" s="6">
        <v>556306.4</v>
      </c>
      <c r="J7" s="6">
        <v>587295.28</v>
      </c>
      <c r="K7" s="6">
        <v>632845.19999999995</v>
      </c>
      <c r="L7" s="140">
        <f>'[4]Sept 19'!$J$25</f>
        <v>529051.12</v>
      </c>
      <c r="M7" s="140">
        <v>493581.92</v>
      </c>
      <c r="N7" s="6">
        <f t="shared" si="0"/>
        <v>9995967.2800000012</v>
      </c>
    </row>
    <row r="8" spans="1:14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">
      <c r="A9" s="7" t="s">
        <v>5</v>
      </c>
      <c r="B9" s="6">
        <f t="shared" ref="B9:N9" si="1">SUM(B3:B8)</f>
        <v>9754928.5600000005</v>
      </c>
      <c r="C9" s="6">
        <f t="shared" si="1"/>
        <v>8264395.3599999994</v>
      </c>
      <c r="D9" s="6">
        <f t="shared" si="1"/>
        <v>9706231.5999999996</v>
      </c>
      <c r="E9" s="6">
        <f t="shared" si="1"/>
        <v>8329589.8400000008</v>
      </c>
      <c r="F9" s="6">
        <f t="shared" si="1"/>
        <v>8995218.9600000009</v>
      </c>
      <c r="G9" s="6">
        <f t="shared" si="1"/>
        <v>8388270.8000000007</v>
      </c>
      <c r="H9" s="6">
        <f t="shared" si="1"/>
        <v>7887389.1199999992</v>
      </c>
      <c r="I9" s="6">
        <f t="shared" si="1"/>
        <v>6219009.6799999997</v>
      </c>
      <c r="J9" s="6">
        <f t="shared" si="1"/>
        <v>6405264.3200000003</v>
      </c>
      <c r="K9" s="6">
        <f t="shared" si="1"/>
        <v>6370336.96</v>
      </c>
      <c r="L9" s="6">
        <f t="shared" si="1"/>
        <v>5782803.5199999996</v>
      </c>
      <c r="M9" s="140">
        <f t="shared" si="1"/>
        <v>6104936.2400000002</v>
      </c>
      <c r="N9" s="6">
        <f t="shared" si="1"/>
        <v>92208374.959999993</v>
      </c>
    </row>
    <row r="10" spans="1:14" x14ac:dyDescent="0.2">
      <c r="A10" s="170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</row>
    <row r="11" spans="1:14" x14ac:dyDescent="0.2">
      <c r="A11" s="17" t="s">
        <v>6</v>
      </c>
      <c r="B11" s="4" t="s">
        <v>44</v>
      </c>
      <c r="C11" s="4" t="s">
        <v>45</v>
      </c>
      <c r="D11" s="4" t="s">
        <v>53</v>
      </c>
      <c r="E11" s="4" t="s">
        <v>54</v>
      </c>
      <c r="F11" s="4" t="s">
        <v>55</v>
      </c>
      <c r="G11" s="4" t="s">
        <v>46</v>
      </c>
      <c r="H11" s="4" t="s">
        <v>47</v>
      </c>
      <c r="I11" s="4" t="s">
        <v>48</v>
      </c>
      <c r="J11" s="4" t="s">
        <v>49</v>
      </c>
      <c r="K11" s="4" t="s">
        <v>50</v>
      </c>
      <c r="L11" s="4" t="s">
        <v>51</v>
      </c>
      <c r="M11" s="4" t="s">
        <v>52</v>
      </c>
      <c r="N11" s="4" t="s">
        <v>0</v>
      </c>
    </row>
    <row r="12" spans="1:14" x14ac:dyDescent="0.2">
      <c r="A12" s="5" t="s">
        <v>8</v>
      </c>
      <c r="B12" s="55">
        <f t="shared" ref="B12:M12" si="2">B3/B9</f>
        <v>0.1749691542589831</v>
      </c>
      <c r="C12" s="56">
        <f t="shared" si="2"/>
        <v>0.16112307579631574</v>
      </c>
      <c r="D12" s="56">
        <f t="shared" si="2"/>
        <v>0.15197716897668093</v>
      </c>
      <c r="E12" s="56">
        <f t="shared" si="2"/>
        <v>0.14999086677718093</v>
      </c>
      <c r="F12" s="56">
        <f t="shared" si="2"/>
        <v>0.14710294500713297</v>
      </c>
      <c r="G12" s="56">
        <f t="shared" ref="G12" si="3">G3/G9</f>
        <v>0.13527684394738423</v>
      </c>
      <c r="H12" s="56">
        <f t="shared" si="2"/>
        <v>0.11400735862262114</v>
      </c>
      <c r="I12" s="56">
        <f t="shared" si="2"/>
        <v>0.11467658625673663</v>
      </c>
      <c r="J12" s="56">
        <f t="shared" si="2"/>
        <v>0.11194029850746268</v>
      </c>
      <c r="K12" s="56">
        <f t="shared" si="2"/>
        <v>0.10823345834440758</v>
      </c>
      <c r="L12" s="56">
        <f t="shared" si="2"/>
        <v>0.10681898457445775</v>
      </c>
      <c r="M12" s="56">
        <f t="shared" si="2"/>
        <v>0.10152499152063216</v>
      </c>
      <c r="N12" s="56">
        <f>N3/N9</f>
        <v>0.13531579105924632</v>
      </c>
    </row>
    <row r="13" spans="1:14" x14ac:dyDescent="0.2">
      <c r="A13" s="5" t="s">
        <v>9</v>
      </c>
      <c r="B13" s="55">
        <f t="shared" ref="B13:M13" si="4">B4/B9</f>
        <v>0.28906561259327151</v>
      </c>
      <c r="C13" s="56">
        <f t="shared" si="4"/>
        <v>0.29505190564842487</v>
      </c>
      <c r="D13" s="56">
        <f t="shared" si="4"/>
        <v>0.30255070361189407</v>
      </c>
      <c r="E13" s="56">
        <f t="shared" si="4"/>
        <v>0.31020245289772874</v>
      </c>
      <c r="F13" s="56">
        <f t="shared" si="4"/>
        <v>0.31810391861767418</v>
      </c>
      <c r="G13" s="56">
        <f t="shared" ref="G13" si="5">G4/G9</f>
        <v>0.32707613588249917</v>
      </c>
      <c r="H13" s="56">
        <f t="shared" si="4"/>
        <v>0.25746740386507017</v>
      </c>
      <c r="I13" s="56">
        <f t="shared" si="4"/>
        <v>0.25071001336662979</v>
      </c>
      <c r="J13" s="56">
        <f t="shared" si="4"/>
        <v>0.2284041261860057</v>
      </c>
      <c r="K13" s="56">
        <f t="shared" si="4"/>
        <v>0.22688758994626243</v>
      </c>
      <c r="L13" s="56">
        <f t="shared" si="4"/>
        <v>0.22099177251659419</v>
      </c>
      <c r="M13" s="56">
        <f t="shared" si="4"/>
        <v>0.21080279128353355</v>
      </c>
      <c r="N13" s="56">
        <f>N4/N9</f>
        <v>0.27597153090528781</v>
      </c>
    </row>
    <row r="14" spans="1:14" x14ac:dyDescent="0.2">
      <c r="A14" s="5" t="s">
        <v>39</v>
      </c>
      <c r="B14" s="55">
        <f t="shared" ref="B14:M14" si="6">B5/B9</f>
        <v>0.29675495234995342</v>
      </c>
      <c r="C14" s="56">
        <f t="shared" si="6"/>
        <v>0.30788517358637113</v>
      </c>
      <c r="D14" s="56">
        <f t="shared" si="6"/>
        <v>0.30742292199168214</v>
      </c>
      <c r="E14" s="56">
        <f t="shared" si="6"/>
        <v>0.30039925231180409</v>
      </c>
      <c r="F14" s="56">
        <f t="shared" si="6"/>
        <v>0.29390863877314666</v>
      </c>
      <c r="G14" s="56">
        <f t="shared" ref="G14" si="7">G5/G9</f>
        <v>0.29487734706895724</v>
      </c>
      <c r="H14" s="56">
        <f t="shared" si="6"/>
        <v>0.44460634902719243</v>
      </c>
      <c r="I14" s="56">
        <f t="shared" si="6"/>
        <v>0.45491726586281822</v>
      </c>
      <c r="J14" s="56">
        <f t="shared" si="6"/>
        <v>0.47251412100976337</v>
      </c>
      <c r="K14" s="56">
        <f t="shared" si="6"/>
        <v>0.4799050629811582</v>
      </c>
      <c r="L14" s="56">
        <f t="shared" si="6"/>
        <v>0.48766560894671379</v>
      </c>
      <c r="M14" s="56">
        <f t="shared" si="6"/>
        <v>0.51795913924237802</v>
      </c>
      <c r="N14" s="56">
        <f>N5/N9</f>
        <v>0.37355118008469457</v>
      </c>
    </row>
    <row r="15" spans="1:14" x14ac:dyDescent="0.2">
      <c r="A15" s="5" t="s">
        <v>34</v>
      </c>
      <c r="B15" s="55">
        <f t="shared" ref="B15:M15" si="8">B6/B9</f>
        <v>0.12324010294955967</v>
      </c>
      <c r="C15" s="56">
        <f t="shared" si="8"/>
        <v>0.1231782309117409</v>
      </c>
      <c r="D15" s="56">
        <f t="shared" si="8"/>
        <v>0.11853531292206133</v>
      </c>
      <c r="E15" s="56">
        <f t="shared" si="8"/>
        <v>0.11511231866370024</v>
      </c>
      <c r="F15" s="56">
        <f t="shared" si="8"/>
        <v>0.11262943175760114</v>
      </c>
      <c r="G15" s="56">
        <f t="shared" ref="G15" si="9">G6/G9</f>
        <v>0.11698506443068099</v>
      </c>
      <c r="H15" s="56">
        <f t="shared" si="8"/>
        <v>9.1423713098105666E-2</v>
      </c>
      <c r="I15" s="56">
        <f t="shared" si="8"/>
        <v>9.0243564309743923E-2</v>
      </c>
      <c r="J15" s="56">
        <f t="shared" si="8"/>
        <v>9.5451985968941236E-2</v>
      </c>
      <c r="K15" s="56">
        <f t="shared" si="8"/>
        <v>8.5631388641645739E-2</v>
      </c>
      <c r="L15" s="56">
        <f t="shared" si="8"/>
        <v>9.3036672980374768E-2</v>
      </c>
      <c r="M15" s="56">
        <f t="shared" si="8"/>
        <v>8.8863434223188542E-2</v>
      </c>
      <c r="N15" s="56">
        <f>N6/N9</f>
        <v>0.10675521398430687</v>
      </c>
    </row>
    <row r="16" spans="1:14" x14ac:dyDescent="0.2">
      <c r="A16" s="5" t="s">
        <v>1</v>
      </c>
      <c r="B16" s="55">
        <f t="shared" ref="B16:M16" si="10">B7/B9</f>
        <v>0.11597017784823224</v>
      </c>
      <c r="C16" s="56">
        <f t="shared" si="10"/>
        <v>0.11276161405714745</v>
      </c>
      <c r="D16" s="56">
        <f t="shared" si="10"/>
        <v>0.1195138924976816</v>
      </c>
      <c r="E16" s="56">
        <f t="shared" si="10"/>
        <v>0.12429510934958593</v>
      </c>
      <c r="F16" s="56">
        <f t="shared" si="10"/>
        <v>0.12825506584444496</v>
      </c>
      <c r="G16" s="56">
        <f t="shared" ref="G16" si="11">G7/G9</f>
        <v>0.1257846086704783</v>
      </c>
      <c r="H16" s="56">
        <f t="shared" si="10"/>
        <v>9.24951753870107E-2</v>
      </c>
      <c r="I16" s="56">
        <f t="shared" si="10"/>
        <v>8.9452570204071477E-2</v>
      </c>
      <c r="J16" s="56">
        <f t="shared" si="10"/>
        <v>9.1689468327826942E-2</v>
      </c>
      <c r="K16" s="56">
        <f t="shared" si="10"/>
        <v>9.9342500086526023E-2</v>
      </c>
      <c r="L16" s="56">
        <f t="shared" si="10"/>
        <v>9.1486960981859544E-2</v>
      </c>
      <c r="M16" s="56">
        <f t="shared" si="10"/>
        <v>8.0849643730267678E-2</v>
      </c>
      <c r="N16" s="56">
        <f>N7/N9</f>
        <v>0.10840628396646458</v>
      </c>
    </row>
    <row r="17" spans="1:14" x14ac:dyDescent="0.2">
      <c r="A17" s="5"/>
      <c r="B17" s="5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47"/>
      <c r="N17" s="56"/>
    </row>
    <row r="18" spans="1:14" ht="12" thickBot="1" x14ac:dyDescent="0.25">
      <c r="A18" s="13" t="s">
        <v>16</v>
      </c>
      <c r="B18" s="55">
        <f t="shared" ref="B18:N18" si="12">SUM(B12:B17)</f>
        <v>1</v>
      </c>
      <c r="C18" s="57">
        <f t="shared" si="12"/>
        <v>1</v>
      </c>
      <c r="D18" s="57">
        <f t="shared" si="12"/>
        <v>1</v>
      </c>
      <c r="E18" s="57">
        <f t="shared" si="12"/>
        <v>0.99999999999999978</v>
      </c>
      <c r="F18" s="57">
        <f t="shared" si="12"/>
        <v>0.99999999999999978</v>
      </c>
      <c r="G18" s="57">
        <f t="shared" ref="G18" si="13">SUM(G12:G17)</f>
        <v>1</v>
      </c>
      <c r="H18" s="57">
        <f t="shared" si="12"/>
        <v>1.0000000000000002</v>
      </c>
      <c r="I18" s="57">
        <f t="shared" si="12"/>
        <v>1</v>
      </c>
      <c r="J18" s="57">
        <f t="shared" si="12"/>
        <v>1</v>
      </c>
      <c r="K18" s="57">
        <f t="shared" si="12"/>
        <v>1</v>
      </c>
      <c r="L18" s="57">
        <f t="shared" si="12"/>
        <v>1</v>
      </c>
      <c r="M18" s="57">
        <f t="shared" si="12"/>
        <v>1</v>
      </c>
      <c r="N18" s="57">
        <f t="shared" si="12"/>
        <v>1.0000000000000002</v>
      </c>
    </row>
    <row r="19" spans="1:14" ht="2.25" customHeight="1" x14ac:dyDescent="0.2"/>
    <row r="20" spans="1:14" x14ac:dyDescent="0.2">
      <c r="A20" s="170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</row>
    <row r="21" spans="1:14" x14ac:dyDescent="0.2">
      <c r="A21" s="17" t="s">
        <v>26</v>
      </c>
      <c r="B21" s="4" t="s">
        <v>44</v>
      </c>
      <c r="C21" s="4" t="s">
        <v>45</v>
      </c>
      <c r="D21" s="4" t="s">
        <v>53</v>
      </c>
      <c r="E21" s="4" t="s">
        <v>54</v>
      </c>
      <c r="F21" s="4" t="s">
        <v>55</v>
      </c>
      <c r="G21" s="4" t="s">
        <v>46</v>
      </c>
      <c r="H21" s="4" t="s">
        <v>47</v>
      </c>
      <c r="I21" s="4" t="s">
        <v>48</v>
      </c>
      <c r="J21" s="4" t="s">
        <v>49</v>
      </c>
      <c r="K21" s="4" t="s">
        <v>50</v>
      </c>
      <c r="L21" s="4" t="s">
        <v>51</v>
      </c>
      <c r="M21" s="4" t="s">
        <v>52</v>
      </c>
      <c r="N21" s="4" t="s">
        <v>0</v>
      </c>
    </row>
    <row r="22" spans="1:14" x14ac:dyDescent="0.2">
      <c r="A22" s="5" t="s">
        <v>8</v>
      </c>
      <c r="B22" s="8">
        <v>4878</v>
      </c>
      <c r="C22" s="8">
        <v>3808</v>
      </c>
      <c r="D22" s="8">
        <v>4219</v>
      </c>
      <c r="E22" s="8">
        <v>3578</v>
      </c>
      <c r="F22" s="8">
        <v>3772</v>
      </c>
      <c r="G22" s="8">
        <v>3230</v>
      </c>
      <c r="H22" s="8">
        <v>2563</v>
      </c>
      <c r="I22" s="8">
        <v>2036</v>
      </c>
      <c r="J22" s="8">
        <v>2049</v>
      </c>
      <c r="K22" s="8">
        <v>1964</v>
      </c>
      <c r="L22" s="8">
        <v>1773</v>
      </c>
      <c r="M22" s="8">
        <f>'[5]Oct 19'!$H$26</f>
        <v>1767</v>
      </c>
      <c r="N22" s="8">
        <f t="shared" ref="N22:N26" si="14">SUM(B22:M22)</f>
        <v>35637</v>
      </c>
    </row>
    <row r="23" spans="1:14" x14ac:dyDescent="0.2">
      <c r="A23" s="5" t="s">
        <v>9</v>
      </c>
      <c r="B23" s="8">
        <v>8448</v>
      </c>
      <c r="C23" s="8">
        <v>7309</v>
      </c>
      <c r="D23" s="8">
        <v>8789</v>
      </c>
      <c r="E23" s="8">
        <v>7729</v>
      </c>
      <c r="F23" s="8">
        <v>8563</v>
      </c>
      <c r="G23" s="8">
        <v>8216</v>
      </c>
      <c r="H23" s="8">
        <v>6052</v>
      </c>
      <c r="I23" s="8">
        <v>4667</v>
      </c>
      <c r="J23" s="8">
        <v>4384</v>
      </c>
      <c r="K23" s="8">
        <v>4329</v>
      </c>
      <c r="L23" s="8">
        <v>3829</v>
      </c>
      <c r="M23" s="8">
        <f>'[1]Oct 19'!$H$22</f>
        <v>3857</v>
      </c>
      <c r="N23" s="8">
        <f t="shared" si="14"/>
        <v>76172</v>
      </c>
    </row>
    <row r="24" spans="1:14" x14ac:dyDescent="0.2">
      <c r="A24" s="5" t="s">
        <v>39</v>
      </c>
      <c r="B24" s="8">
        <v>7647</v>
      </c>
      <c r="C24" s="8">
        <v>6728</v>
      </c>
      <c r="D24" s="8">
        <v>7864</v>
      </c>
      <c r="E24" s="8">
        <v>6613</v>
      </c>
      <c r="F24" s="8">
        <v>6984</v>
      </c>
      <c r="G24" s="8">
        <v>6533</v>
      </c>
      <c r="H24" s="8">
        <v>9260</v>
      </c>
      <c r="I24" s="8">
        <v>7485</v>
      </c>
      <c r="J24" s="8">
        <v>7991</v>
      </c>
      <c r="K24" s="8">
        <v>8075</v>
      </c>
      <c r="L24" s="8">
        <v>7465</v>
      </c>
      <c r="M24" s="8">
        <v>8354</v>
      </c>
      <c r="N24" s="8">
        <f t="shared" si="14"/>
        <v>90999</v>
      </c>
    </row>
    <row r="25" spans="1:14" x14ac:dyDescent="0.2">
      <c r="A25" s="5" t="s">
        <v>34</v>
      </c>
      <c r="B25" s="8">
        <v>3211</v>
      </c>
      <c r="C25" s="8">
        <v>2719</v>
      </c>
      <c r="D25" s="8">
        <v>3061</v>
      </c>
      <c r="E25" s="8">
        <v>2556</v>
      </c>
      <c r="F25" s="8">
        <v>2701</v>
      </c>
      <c r="G25" s="8">
        <v>2617</v>
      </c>
      <c r="H25" s="8">
        <v>1920</v>
      </c>
      <c r="I25" s="8">
        <v>1497</v>
      </c>
      <c r="J25" s="8">
        <v>1633</v>
      </c>
      <c r="K25" s="8">
        <v>1452</v>
      </c>
      <c r="L25" s="8">
        <v>1432</v>
      </c>
      <c r="M25" s="8">
        <f>'[3]Oct 19'!$H$24</f>
        <v>1445</v>
      </c>
      <c r="N25" s="8">
        <f t="shared" si="14"/>
        <v>26244</v>
      </c>
    </row>
    <row r="26" spans="1:14" x14ac:dyDescent="0.2">
      <c r="A26" s="5" t="s">
        <v>1</v>
      </c>
      <c r="B26" s="8">
        <v>3017</v>
      </c>
      <c r="C26" s="8">
        <v>2486</v>
      </c>
      <c r="D26" s="8">
        <v>3102</v>
      </c>
      <c r="E26" s="8">
        <v>2769</v>
      </c>
      <c r="F26" s="8">
        <v>3085</v>
      </c>
      <c r="G26" s="8">
        <v>2826</v>
      </c>
      <c r="H26" s="8">
        <v>1944</v>
      </c>
      <c r="I26" s="8">
        <v>1478</v>
      </c>
      <c r="J26" s="8">
        <v>1566</v>
      </c>
      <c r="K26" s="8">
        <v>1687</v>
      </c>
      <c r="L26" s="8">
        <v>1411</v>
      </c>
      <c r="M26" s="8">
        <f>'[4]Oct 19'!$H$25</f>
        <v>1319</v>
      </c>
      <c r="N26" s="8">
        <f t="shared" si="14"/>
        <v>26690</v>
      </c>
    </row>
    <row r="27" spans="1:14" x14ac:dyDescent="0.2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2">
      <c r="A28" s="7" t="s">
        <v>11</v>
      </c>
      <c r="B28" s="8">
        <f t="shared" ref="B28:G28" si="15">SUM(B22:B27)</f>
        <v>27201</v>
      </c>
      <c r="C28" s="8">
        <f t="shared" si="15"/>
        <v>23050</v>
      </c>
      <c r="D28" s="8">
        <f t="shared" si="15"/>
        <v>27035</v>
      </c>
      <c r="E28" s="8">
        <f t="shared" si="15"/>
        <v>23245</v>
      </c>
      <c r="F28" s="8">
        <f t="shared" si="15"/>
        <v>25105</v>
      </c>
      <c r="G28" s="8">
        <f t="shared" si="15"/>
        <v>23422</v>
      </c>
      <c r="H28" s="8">
        <f t="shared" ref="H28:M28" si="16">SUM(H22:H27)</f>
        <v>21739</v>
      </c>
      <c r="I28" s="8">
        <f t="shared" si="16"/>
        <v>17163</v>
      </c>
      <c r="J28" s="8">
        <f t="shared" si="16"/>
        <v>17623</v>
      </c>
      <c r="K28" s="8">
        <f t="shared" si="16"/>
        <v>17507</v>
      </c>
      <c r="L28" s="8">
        <f t="shared" si="16"/>
        <v>15910</v>
      </c>
      <c r="M28" s="8">
        <f t="shared" si="16"/>
        <v>16742</v>
      </c>
      <c r="N28" s="8">
        <f t="shared" ref="N28" si="17">SUM(N22:N27)</f>
        <v>255742</v>
      </c>
    </row>
    <row r="29" spans="1:14" x14ac:dyDescent="0.2">
      <c r="A29" s="171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</row>
    <row r="30" spans="1:14" x14ac:dyDescent="0.2">
      <c r="A30" s="17" t="s">
        <v>27</v>
      </c>
      <c r="B30" s="4" t="s">
        <v>44</v>
      </c>
      <c r="C30" s="4" t="s">
        <v>45</v>
      </c>
      <c r="D30" s="4" t="s">
        <v>53</v>
      </c>
      <c r="E30" s="4" t="s">
        <v>54</v>
      </c>
      <c r="F30" s="4" t="s">
        <v>55</v>
      </c>
      <c r="G30" s="4" t="s">
        <v>46</v>
      </c>
      <c r="H30" s="4" t="s">
        <v>47</v>
      </c>
      <c r="I30" s="4" t="s">
        <v>48</v>
      </c>
      <c r="J30" s="4" t="s">
        <v>49</v>
      </c>
      <c r="K30" s="4" t="s">
        <v>50</v>
      </c>
      <c r="L30" s="4" t="s">
        <v>51</v>
      </c>
      <c r="M30" s="4" t="s">
        <v>52</v>
      </c>
      <c r="N30" s="4" t="s">
        <v>0</v>
      </c>
    </row>
    <row r="31" spans="1:14" x14ac:dyDescent="0.2">
      <c r="A31" s="5" t="s">
        <v>8</v>
      </c>
      <c r="B31" s="56">
        <f t="shared" ref="B31:M31" si="18">B22/B28</f>
        <v>0.17933164221903605</v>
      </c>
      <c r="C31" s="56">
        <f t="shared" si="18"/>
        <v>0.16520607375271149</v>
      </c>
      <c r="D31" s="56">
        <f t="shared" si="18"/>
        <v>0.15605696319585721</v>
      </c>
      <c r="E31" s="56">
        <f t="shared" si="18"/>
        <v>0.15392557539255755</v>
      </c>
      <c r="F31" s="56">
        <f t="shared" si="18"/>
        <v>0.15024895439155547</v>
      </c>
      <c r="G31" s="56">
        <f t="shared" ref="G31" si="19">G22/G28</f>
        <v>0.13790453419861667</v>
      </c>
      <c r="H31" s="56">
        <f t="shared" si="18"/>
        <v>0.11789870739224435</v>
      </c>
      <c r="I31" s="56">
        <f t="shared" si="18"/>
        <v>0.11862727961312125</v>
      </c>
      <c r="J31" s="56">
        <f t="shared" si="18"/>
        <v>0.11626851273903421</v>
      </c>
      <c r="K31" s="56">
        <f t="shared" si="18"/>
        <v>0.11218369794939168</v>
      </c>
      <c r="L31" s="56">
        <f t="shared" si="18"/>
        <v>0.11143934632306725</v>
      </c>
      <c r="M31" s="56">
        <f t="shared" si="18"/>
        <v>0.1055429458846016</v>
      </c>
      <c r="N31" s="56">
        <f>N22/N28</f>
        <v>0.13934746736945827</v>
      </c>
    </row>
    <row r="32" spans="1:14" x14ac:dyDescent="0.2">
      <c r="A32" s="5" t="s">
        <v>9</v>
      </c>
      <c r="B32" s="56">
        <f t="shared" ref="B32:M32" si="20">B23/B28</f>
        <v>0.3105768170287857</v>
      </c>
      <c r="C32" s="56">
        <f t="shared" si="20"/>
        <v>0.31709327548806943</v>
      </c>
      <c r="D32" s="56">
        <f t="shared" si="20"/>
        <v>0.3250970963565748</v>
      </c>
      <c r="E32" s="56">
        <f t="shared" si="20"/>
        <v>0.33250161325016131</v>
      </c>
      <c r="F32" s="56">
        <f t="shared" si="20"/>
        <v>0.34108743278231429</v>
      </c>
      <c r="G32" s="56">
        <f t="shared" ref="G32" si="21">G23/G28</f>
        <v>0.35078131671078472</v>
      </c>
      <c r="H32" s="56">
        <f t="shared" si="20"/>
        <v>0.27839367036202217</v>
      </c>
      <c r="I32" s="56">
        <f t="shared" si="20"/>
        <v>0.2719221581308629</v>
      </c>
      <c r="J32" s="56">
        <f t="shared" si="20"/>
        <v>0.24876581739771889</v>
      </c>
      <c r="K32" s="56">
        <f t="shared" si="20"/>
        <v>0.24727251956360313</v>
      </c>
      <c r="L32" s="56">
        <f t="shared" si="20"/>
        <v>0.24066624764299183</v>
      </c>
      <c r="M32" s="56">
        <f t="shared" si="20"/>
        <v>0.23037868832875402</v>
      </c>
      <c r="N32" s="56">
        <f>N23/N28</f>
        <v>0.29784704897904918</v>
      </c>
    </row>
    <row r="33" spans="1:14" x14ac:dyDescent="0.2">
      <c r="A33" s="5" t="s">
        <v>39</v>
      </c>
      <c r="B33" s="56">
        <f t="shared" ref="B33:M33" si="22">B24/B28</f>
        <v>0.28112937024374102</v>
      </c>
      <c r="C33" s="56">
        <f t="shared" si="22"/>
        <v>0.29188720173535793</v>
      </c>
      <c r="D33" s="56">
        <f t="shared" si="22"/>
        <v>0.29088218975402258</v>
      </c>
      <c r="E33" s="56">
        <f t="shared" si="22"/>
        <v>0.28449128844912885</v>
      </c>
      <c r="F33" s="56">
        <f t="shared" si="22"/>
        <v>0.27819159529974108</v>
      </c>
      <c r="G33" s="56">
        <f t="shared" ref="G33" si="23">G24/G28</f>
        <v>0.27892579625992658</v>
      </c>
      <c r="H33" s="56">
        <f t="shared" si="22"/>
        <v>0.42596255577533465</v>
      </c>
      <c r="I33" s="56">
        <f t="shared" si="22"/>
        <v>0.43611256773291385</v>
      </c>
      <c r="J33" s="56">
        <f t="shared" si="22"/>
        <v>0.45344152527946435</v>
      </c>
      <c r="K33" s="56">
        <f t="shared" si="22"/>
        <v>0.4612440737990518</v>
      </c>
      <c r="L33" s="56">
        <f t="shared" si="22"/>
        <v>0.4692017598994343</v>
      </c>
      <c r="M33" s="56">
        <f t="shared" si="22"/>
        <v>0.4989845896547605</v>
      </c>
      <c r="N33" s="56">
        <f>N24/N28</f>
        <v>0.35582344706774799</v>
      </c>
    </row>
    <row r="34" spans="1:14" x14ac:dyDescent="0.2">
      <c r="A34" s="5" t="s">
        <v>34</v>
      </c>
      <c r="B34" s="56">
        <f t="shared" ref="B34:M34" si="24">B25/B28</f>
        <v>0.11804713062019778</v>
      </c>
      <c r="C34" s="56">
        <f t="shared" si="24"/>
        <v>0.11796095444685466</v>
      </c>
      <c r="D34" s="56">
        <f t="shared" si="24"/>
        <v>0.1132235990382837</v>
      </c>
      <c r="E34" s="56">
        <f t="shared" si="24"/>
        <v>0.1099591309959131</v>
      </c>
      <c r="F34" s="56">
        <f t="shared" si="24"/>
        <v>0.10758812985461064</v>
      </c>
      <c r="G34" s="56">
        <f t="shared" ref="G34" si="25">G25/G28</f>
        <v>0.11173255913243958</v>
      </c>
      <c r="H34" s="56">
        <f t="shared" si="24"/>
        <v>8.8320529923179542E-2</v>
      </c>
      <c r="I34" s="56">
        <f t="shared" si="24"/>
        <v>8.7222513546582767E-2</v>
      </c>
      <c r="J34" s="56">
        <f t="shared" si="24"/>
        <v>9.2662997219542645E-2</v>
      </c>
      <c r="K34" s="56">
        <f t="shared" si="24"/>
        <v>8.2938253270120527E-2</v>
      </c>
      <c r="L34" s="56">
        <f t="shared" si="24"/>
        <v>9.0006285355122562E-2</v>
      </c>
      <c r="M34" s="56">
        <f t="shared" si="24"/>
        <v>8.6309879345358984E-2</v>
      </c>
      <c r="N34" s="56">
        <f>N25/N28</f>
        <v>0.10261904575705202</v>
      </c>
    </row>
    <row r="35" spans="1:14" x14ac:dyDescent="0.2">
      <c r="A35" s="5" t="s">
        <v>1</v>
      </c>
      <c r="B35" s="56">
        <f t="shared" ref="B35:M35" si="26">B26/B28</f>
        <v>0.11091503988823941</v>
      </c>
      <c r="C35" s="56">
        <f t="shared" si="26"/>
        <v>0.10785249457700651</v>
      </c>
      <c r="D35" s="56">
        <f t="shared" si="26"/>
        <v>0.1147401516552617</v>
      </c>
      <c r="E35" s="56">
        <f t="shared" si="26"/>
        <v>0.11912239191223919</v>
      </c>
      <c r="F35" s="56">
        <f t="shared" si="26"/>
        <v>0.12288388767177853</v>
      </c>
      <c r="G35" s="56">
        <f t="shared" ref="G35" si="27">G26/G28</f>
        <v>0.12065579369823243</v>
      </c>
      <c r="H35" s="56">
        <f t="shared" si="26"/>
        <v>8.9424536547219283E-2</v>
      </c>
      <c r="I35" s="56">
        <f t="shared" si="26"/>
        <v>8.6115480976519262E-2</v>
      </c>
      <c r="J35" s="56">
        <f t="shared" si="26"/>
        <v>8.8861147364239917E-2</v>
      </c>
      <c r="K35" s="56">
        <f t="shared" si="26"/>
        <v>9.6361455417832864E-2</v>
      </c>
      <c r="L35" s="56">
        <f t="shared" si="26"/>
        <v>8.8686360779384035E-2</v>
      </c>
      <c r="M35" s="56">
        <f t="shared" si="26"/>
        <v>7.8783896786524907E-2</v>
      </c>
      <c r="N35" s="56">
        <f>N26/N28</f>
        <v>0.10436299082669252</v>
      </c>
    </row>
    <row r="36" spans="1:14" x14ac:dyDescent="0.2">
      <c r="A36" s="5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47"/>
      <c r="N36" s="56"/>
    </row>
    <row r="37" spans="1:14" ht="12" thickBot="1" x14ac:dyDescent="0.25">
      <c r="A37" s="11" t="s">
        <v>16</v>
      </c>
      <c r="B37" s="57">
        <f t="shared" ref="B37:N37" si="28">SUM(B31:B36)</f>
        <v>0.99999999999999989</v>
      </c>
      <c r="C37" s="63">
        <f t="shared" si="28"/>
        <v>0.99999999999999989</v>
      </c>
      <c r="D37" s="63">
        <f t="shared" si="28"/>
        <v>1</v>
      </c>
      <c r="E37" s="63">
        <f t="shared" si="28"/>
        <v>1</v>
      </c>
      <c r="F37" s="63">
        <f t="shared" si="28"/>
        <v>0.99999999999999989</v>
      </c>
      <c r="G37" s="63">
        <f t="shared" ref="G37" si="29">SUM(G31:G36)</f>
        <v>1</v>
      </c>
      <c r="H37" s="63">
        <f t="shared" si="28"/>
        <v>1</v>
      </c>
      <c r="I37" s="63">
        <f t="shared" si="28"/>
        <v>1</v>
      </c>
      <c r="J37" s="63">
        <f t="shared" si="28"/>
        <v>1</v>
      </c>
      <c r="K37" s="63">
        <f t="shared" si="28"/>
        <v>1</v>
      </c>
      <c r="L37" s="63">
        <f t="shared" si="28"/>
        <v>1</v>
      </c>
      <c r="M37" s="63">
        <f t="shared" si="28"/>
        <v>1</v>
      </c>
      <c r="N37" s="63">
        <f t="shared" si="28"/>
        <v>1</v>
      </c>
    </row>
    <row r="38" spans="1:14" x14ac:dyDescent="0.2">
      <c r="A38" s="15"/>
      <c r="B38" s="15"/>
      <c r="C38" s="51"/>
      <c r="D38" s="52"/>
      <c r="E38" s="53"/>
      <c r="F38" s="54"/>
      <c r="G38" s="49"/>
      <c r="H38" s="49"/>
      <c r="I38" s="49"/>
      <c r="J38" s="49"/>
      <c r="K38" s="49"/>
      <c r="L38" s="49"/>
      <c r="M38" s="45"/>
      <c r="N38" s="15"/>
    </row>
    <row r="39" spans="1:14" x14ac:dyDescent="0.2">
      <c r="A39" s="17" t="s">
        <v>10</v>
      </c>
      <c r="B39" s="4" t="s">
        <v>44</v>
      </c>
      <c r="C39" s="4" t="s">
        <v>45</v>
      </c>
      <c r="D39" s="4" t="s">
        <v>53</v>
      </c>
      <c r="E39" s="4" t="s">
        <v>54</v>
      </c>
      <c r="F39" s="4" t="s">
        <v>55</v>
      </c>
      <c r="G39" s="4" t="s">
        <v>46</v>
      </c>
      <c r="H39" s="4" t="s">
        <v>47</v>
      </c>
      <c r="I39" s="4" t="s">
        <v>48</v>
      </c>
      <c r="J39" s="4" t="s">
        <v>49</v>
      </c>
      <c r="K39" s="4" t="s">
        <v>50</v>
      </c>
      <c r="L39" s="4" t="s">
        <v>51</v>
      </c>
      <c r="M39" s="4" t="s">
        <v>52</v>
      </c>
      <c r="N39" s="4" t="s">
        <v>0</v>
      </c>
    </row>
    <row r="40" spans="1:14" x14ac:dyDescent="0.2">
      <c r="A40" s="5" t="s">
        <v>8</v>
      </c>
      <c r="B40" s="58">
        <f t="shared" ref="B40:N40" si="30">B3/B22</f>
        <v>349.89987699877003</v>
      </c>
      <c r="C40" s="58">
        <f t="shared" si="30"/>
        <v>349.68088235294118</v>
      </c>
      <c r="D40" s="58">
        <f t="shared" si="30"/>
        <v>349.63868215216877</v>
      </c>
      <c r="E40" s="58">
        <f t="shared" si="30"/>
        <v>349.17898267188372</v>
      </c>
      <c r="F40" s="58">
        <f t="shared" si="30"/>
        <v>350.80148462354185</v>
      </c>
      <c r="G40" s="58">
        <f t="shared" ref="G40" si="31">G3/G22</f>
        <v>351.31232198142419</v>
      </c>
      <c r="H40" s="58">
        <f t="shared" si="30"/>
        <v>350.84682013265706</v>
      </c>
      <c r="I40" s="58">
        <f t="shared" si="30"/>
        <v>350.28231827111989</v>
      </c>
      <c r="J40" s="58">
        <f t="shared" si="30"/>
        <v>349.9303074670571</v>
      </c>
      <c r="K40" s="58">
        <f t="shared" si="30"/>
        <v>351.06089613034624</v>
      </c>
      <c r="L40" s="58">
        <f t="shared" si="30"/>
        <v>348.4</v>
      </c>
      <c r="M40" s="58">
        <f t="shared" si="30"/>
        <v>350.76604414261459</v>
      </c>
      <c r="N40" s="58">
        <f t="shared" si="30"/>
        <v>350.12063866206466</v>
      </c>
    </row>
    <row r="41" spans="1:14" x14ac:dyDescent="0.2">
      <c r="A41" s="5" t="s">
        <v>9</v>
      </c>
      <c r="B41" s="58">
        <f t="shared" ref="B41:N41" si="32">B4/B23</f>
        <v>333.78484848484845</v>
      </c>
      <c r="C41" s="58">
        <f t="shared" si="32"/>
        <v>333.6195922834861</v>
      </c>
      <c r="D41" s="58">
        <f t="shared" si="32"/>
        <v>334.12529297986123</v>
      </c>
      <c r="E41" s="58">
        <f t="shared" si="32"/>
        <v>334.30705136498904</v>
      </c>
      <c r="F41" s="58">
        <f t="shared" si="32"/>
        <v>334.16027093308418</v>
      </c>
      <c r="G41" s="58">
        <f t="shared" ref="G41" si="33">G4/G23</f>
        <v>333.93417721518989</v>
      </c>
      <c r="H41" s="58">
        <f t="shared" si="32"/>
        <v>335.54950429610045</v>
      </c>
      <c r="I41" s="58">
        <f t="shared" si="32"/>
        <v>334.08356545961004</v>
      </c>
      <c r="J41" s="58">
        <f t="shared" si="32"/>
        <v>333.71094890510949</v>
      </c>
      <c r="K41" s="58">
        <f t="shared" si="32"/>
        <v>333.87627627627626</v>
      </c>
      <c r="L41" s="58">
        <f t="shared" si="32"/>
        <v>333.75607208148341</v>
      </c>
      <c r="M41" s="58">
        <f t="shared" si="32"/>
        <v>333.66284677210268</v>
      </c>
      <c r="N41" s="58">
        <f t="shared" si="32"/>
        <v>334.0713963136061</v>
      </c>
    </row>
    <row r="42" spans="1:14" x14ac:dyDescent="0.2">
      <c r="A42" s="5" t="s">
        <v>39</v>
      </c>
      <c r="B42" s="58">
        <f t="shared" ref="B42:N42" si="34">B5/B24</f>
        <v>378.55673597489209</v>
      </c>
      <c r="C42" s="58">
        <f t="shared" si="34"/>
        <v>378.19334126040422</v>
      </c>
      <c r="D42" s="58">
        <f t="shared" si="34"/>
        <v>379.44024415055952</v>
      </c>
      <c r="E42" s="58">
        <f t="shared" si="34"/>
        <v>378.37631332224407</v>
      </c>
      <c r="F42" s="58">
        <f t="shared" si="34"/>
        <v>378.54704467353952</v>
      </c>
      <c r="G42" s="58">
        <f t="shared" ref="G42" si="35">G5/G24</f>
        <v>378.6179458135619</v>
      </c>
      <c r="H42" s="58">
        <f t="shared" si="34"/>
        <v>378.70229805615548</v>
      </c>
      <c r="I42" s="58">
        <f t="shared" si="34"/>
        <v>377.97393186372744</v>
      </c>
      <c r="J42" s="58">
        <f t="shared" si="34"/>
        <v>378.74832186209483</v>
      </c>
      <c r="K42" s="58">
        <f t="shared" si="34"/>
        <v>378.59528916408669</v>
      </c>
      <c r="L42" s="58">
        <f t="shared" si="34"/>
        <v>377.77286001339581</v>
      </c>
      <c r="M42" s="58">
        <f t="shared" si="34"/>
        <v>378.51418721570508</v>
      </c>
      <c r="N42" s="58">
        <f t="shared" si="34"/>
        <v>378.51566808426469</v>
      </c>
    </row>
    <row r="43" spans="1:14" x14ac:dyDescent="0.2">
      <c r="A43" s="5" t="s">
        <v>34</v>
      </c>
      <c r="B43" s="58">
        <f t="shared" ref="B43:N43" si="36">B6/B25</f>
        <v>374.4</v>
      </c>
      <c r="C43" s="58">
        <f t="shared" si="36"/>
        <v>374.4</v>
      </c>
      <c r="D43" s="58">
        <f t="shared" si="36"/>
        <v>375.86775563541323</v>
      </c>
      <c r="E43" s="58">
        <f t="shared" si="36"/>
        <v>375.13239436619722</v>
      </c>
      <c r="F43" s="58">
        <f t="shared" si="36"/>
        <v>375.09307663828213</v>
      </c>
      <c r="G43" s="58">
        <f t="shared" ref="G43" si="37">G6/G25</f>
        <v>374.97225831104316</v>
      </c>
      <c r="H43" s="58">
        <f t="shared" si="36"/>
        <v>375.57</v>
      </c>
      <c r="I43" s="58">
        <f t="shared" si="36"/>
        <v>374.90020040080157</v>
      </c>
      <c r="J43" s="58">
        <f t="shared" si="36"/>
        <v>374.4</v>
      </c>
      <c r="K43" s="58">
        <f t="shared" si="36"/>
        <v>375.68925619834715</v>
      </c>
      <c r="L43" s="58">
        <f t="shared" si="36"/>
        <v>375.70726256983244</v>
      </c>
      <c r="M43" s="58">
        <f t="shared" si="36"/>
        <v>375.43640138408301</v>
      </c>
      <c r="N43" s="58">
        <f t="shared" si="36"/>
        <v>375.08477366255153</v>
      </c>
    </row>
    <row r="44" spans="1:14" x14ac:dyDescent="0.2">
      <c r="A44" s="5" t="s">
        <v>1</v>
      </c>
      <c r="B44" s="58">
        <f t="shared" ref="B44:N44" si="38">B7/B26</f>
        <v>374.96877693072588</v>
      </c>
      <c r="C44" s="58">
        <f t="shared" si="38"/>
        <v>374.86185036202738</v>
      </c>
      <c r="D44" s="58">
        <f t="shared" si="38"/>
        <v>373.96180528691167</v>
      </c>
      <c r="E44" s="58">
        <f t="shared" si="38"/>
        <v>373.89934272300468</v>
      </c>
      <c r="F44" s="58">
        <f t="shared" si="38"/>
        <v>373.96512155591569</v>
      </c>
      <c r="G44" s="58">
        <f t="shared" ref="G44" si="39">G7/G26</f>
        <v>373.36</v>
      </c>
      <c r="H44" s="58">
        <f t="shared" si="38"/>
        <v>375.28057613168721</v>
      </c>
      <c r="I44" s="58">
        <f t="shared" si="38"/>
        <v>376.39133964817324</v>
      </c>
      <c r="J44" s="58">
        <f t="shared" si="38"/>
        <v>375.02891443167306</v>
      </c>
      <c r="K44" s="58">
        <f t="shared" si="38"/>
        <v>375.13052756372258</v>
      </c>
      <c r="L44" s="58">
        <f t="shared" si="38"/>
        <v>374.94763997165131</v>
      </c>
      <c r="M44" s="58">
        <f t="shared" si="38"/>
        <v>374.20918877937828</v>
      </c>
      <c r="N44" s="58">
        <f t="shared" si="38"/>
        <v>374.52106706631702</v>
      </c>
    </row>
    <row r="45" spans="1:14" x14ac:dyDescent="0.2">
      <c r="A45" s="5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48"/>
      <c r="N45" s="58"/>
    </row>
    <row r="46" spans="1:14" x14ac:dyDescent="0.2">
      <c r="A46" s="130" t="s">
        <v>10</v>
      </c>
      <c r="B46" s="59">
        <f>B9/B28</f>
        <v>358.62389470975336</v>
      </c>
      <c r="C46" s="64">
        <f>C9/C28</f>
        <v>358.54209804772233</v>
      </c>
      <c r="D46" s="64">
        <f t="shared" ref="D46:N46" si="40">D9/D28</f>
        <v>359.02465692620677</v>
      </c>
      <c r="E46" s="64">
        <f t="shared" si="40"/>
        <v>358.33899075069911</v>
      </c>
      <c r="F46" s="64">
        <f t="shared" si="40"/>
        <v>358.30388209520021</v>
      </c>
      <c r="G46" s="64">
        <f t="shared" ref="G46" si="41">G9/G28</f>
        <v>358.13640167364019</v>
      </c>
      <c r="H46" s="64">
        <f t="shared" si="40"/>
        <v>362.8220764524587</v>
      </c>
      <c r="I46" s="64">
        <f t="shared" si="40"/>
        <v>362.34980364738095</v>
      </c>
      <c r="J46" s="64">
        <f t="shared" si="40"/>
        <v>363.46049594280203</v>
      </c>
      <c r="K46" s="64">
        <f t="shared" si="40"/>
        <v>363.87370537499288</v>
      </c>
      <c r="L46" s="64">
        <f t="shared" si="40"/>
        <v>363.46973727215584</v>
      </c>
      <c r="M46" s="64">
        <f t="shared" si="40"/>
        <v>364.64796559550831</v>
      </c>
      <c r="N46" s="64">
        <f t="shared" si="40"/>
        <v>360.55233383644452</v>
      </c>
    </row>
    <row r="47" spans="1:14" x14ac:dyDescent="0.2">
      <c r="A47" s="170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</row>
  </sheetData>
  <pageMargins left="0.5" right="0.5" top="0.5" bottom="0.5" header="0.25" footer="0.25"/>
  <pageSetup scale="90" orientation="landscape" r:id="rId1"/>
  <headerFooter>
    <oddHeader>&amp;CHEARING AID PROCUREMENT DISTRIBUTION NOV 1 2018 THROUGH OCT 31 2019</oddHeader>
    <oddFooter>&amp;L&amp;8Nov 2017&amp;C&amp;8&amp;P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82"/>
  <sheetViews>
    <sheetView showRuler="0" view="pageLayout" topLeftCell="A55" zoomScale="120" zoomScaleNormal="100" zoomScalePageLayoutView="120" workbookViewId="0">
      <selection activeCell="A56" sqref="A56:N56"/>
    </sheetView>
  </sheetViews>
  <sheetFormatPr defaultColWidth="9.140625" defaultRowHeight="9" x14ac:dyDescent="0.15"/>
  <cols>
    <col min="1" max="1" width="11.28515625" style="22" customWidth="1"/>
    <col min="2" max="2" width="11.7109375" style="22" customWidth="1"/>
    <col min="3" max="3" width="11.42578125" style="22" customWidth="1"/>
    <col min="4" max="4" width="9.85546875" style="22" customWidth="1"/>
    <col min="5" max="5" width="9.140625" style="22"/>
    <col min="6" max="6" width="9.5703125" style="22" customWidth="1"/>
    <col min="7" max="10" width="9.140625" style="22"/>
    <col min="11" max="11" width="9.5703125" style="22" bestFit="1" customWidth="1"/>
    <col min="12" max="12" width="9.140625" style="22"/>
    <col min="13" max="13" width="9.7109375" style="22" customWidth="1"/>
    <col min="14" max="14" width="13.85546875" style="22" customWidth="1"/>
    <col min="15" max="16384" width="9.140625" style="22"/>
  </cols>
  <sheetData>
    <row r="1" spans="1:14" x14ac:dyDescent="0.15">
      <c r="A1" s="174" t="s">
        <v>21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4" ht="18.75" x14ac:dyDescent="0.2">
      <c r="A2" s="23" t="s">
        <v>4</v>
      </c>
      <c r="B2" s="4" t="s">
        <v>44</v>
      </c>
      <c r="C2" s="4" t="s">
        <v>45</v>
      </c>
      <c r="D2" s="4" t="s">
        <v>35</v>
      </c>
      <c r="E2" s="4" t="s">
        <v>36</v>
      </c>
      <c r="F2" s="4" t="s">
        <v>37</v>
      </c>
      <c r="G2" s="4" t="s">
        <v>46</v>
      </c>
      <c r="H2" s="4" t="s">
        <v>47</v>
      </c>
      <c r="I2" s="4" t="s">
        <v>48</v>
      </c>
      <c r="J2" s="4" t="s">
        <v>49</v>
      </c>
      <c r="K2" s="4" t="s">
        <v>50</v>
      </c>
      <c r="L2" s="4" t="s">
        <v>51</v>
      </c>
      <c r="M2" s="4" t="s">
        <v>52</v>
      </c>
      <c r="N2" s="24" t="s">
        <v>56</v>
      </c>
    </row>
    <row r="3" spans="1:14" x14ac:dyDescent="0.15">
      <c r="A3" s="25" t="s">
        <v>8</v>
      </c>
      <c r="B3" s="26">
        <v>260678.42</v>
      </c>
      <c r="C3" s="26">
        <v>234852.8</v>
      </c>
      <c r="D3" s="26">
        <v>297341.2</v>
      </c>
      <c r="E3" s="26">
        <v>264061.2</v>
      </c>
      <c r="F3" s="26">
        <v>319644</v>
      </c>
      <c r="G3" s="26">
        <v>317943.59999999998</v>
      </c>
      <c r="H3" s="26">
        <v>303492.8</v>
      </c>
      <c r="I3" s="26">
        <v>275340</v>
      </c>
      <c r="J3" s="26">
        <v>258233.21</v>
      </c>
      <c r="K3" s="26">
        <v>265284.40999999997</v>
      </c>
      <c r="L3" s="26">
        <v>242726.81</v>
      </c>
      <c r="M3" s="26">
        <v>253562.4</v>
      </c>
      <c r="N3" s="27">
        <f t="shared" ref="N3:N7" si="0">SUM(B3:M3)</f>
        <v>3293160.8499999996</v>
      </c>
    </row>
    <row r="4" spans="1:14" x14ac:dyDescent="0.15">
      <c r="A4" s="25" t="s">
        <v>9</v>
      </c>
      <c r="B4" s="26">
        <v>122140.98</v>
      </c>
      <c r="C4" s="26">
        <v>105597.96</v>
      </c>
      <c r="D4" s="26">
        <v>122636.28</v>
      </c>
      <c r="E4" s="26">
        <v>108470.7</v>
      </c>
      <c r="F4" s="26">
        <v>117782.34</v>
      </c>
      <c r="G4" s="26">
        <v>107678.22</v>
      </c>
      <c r="H4" s="26">
        <v>114315.24</v>
      </c>
      <c r="I4" s="26">
        <v>100644.96</v>
      </c>
      <c r="J4" s="26">
        <v>99060</v>
      </c>
      <c r="K4" s="26">
        <v>99060</v>
      </c>
      <c r="L4" s="26">
        <v>93215.46</v>
      </c>
      <c r="M4" s="26">
        <v>96088.2</v>
      </c>
      <c r="N4" s="27">
        <f t="shared" si="0"/>
        <v>1286690.3399999999</v>
      </c>
    </row>
    <row r="5" spans="1:14" ht="11.25" customHeight="1" x14ac:dyDescent="0.15">
      <c r="A5" s="67" t="s">
        <v>39</v>
      </c>
      <c r="B5" s="26">
        <v>479675.78</v>
      </c>
      <c r="C5" s="26">
        <v>450129.46</v>
      </c>
      <c r="D5" s="26">
        <v>513021.53</v>
      </c>
      <c r="E5" s="26">
        <v>454630.29</v>
      </c>
      <c r="F5" s="26">
        <v>489822</v>
      </c>
      <c r="G5" s="26">
        <v>457029.93</v>
      </c>
      <c r="H5" s="26">
        <v>346947.95</v>
      </c>
      <c r="I5" s="26">
        <v>289556.56</v>
      </c>
      <c r="J5" s="26">
        <v>302154.67</v>
      </c>
      <c r="K5" s="26">
        <v>298355.24</v>
      </c>
      <c r="L5" s="136">
        <v>276358.53999999998</v>
      </c>
      <c r="M5" s="26">
        <v>269759.53000000003</v>
      </c>
      <c r="N5" s="27">
        <f t="shared" si="0"/>
        <v>4627441.4800000004</v>
      </c>
    </row>
    <row r="6" spans="1:14" x14ac:dyDescent="0.15">
      <c r="A6" s="25" t="s">
        <v>34</v>
      </c>
      <c r="B6" s="26">
        <v>18681.3</v>
      </c>
      <c r="C6" s="26">
        <v>13666.04</v>
      </c>
      <c r="D6" s="26">
        <v>16832.57</v>
      </c>
      <c r="E6" s="26">
        <v>14654.39</v>
      </c>
      <c r="F6" s="26">
        <v>14216.37</v>
      </c>
      <c r="G6" s="26">
        <v>11328.92</v>
      </c>
      <c r="H6" s="26">
        <v>13615.67</v>
      </c>
      <c r="I6" s="26">
        <v>10359.969999999999</v>
      </c>
      <c r="J6" s="26">
        <v>9860.01</v>
      </c>
      <c r="K6" s="26">
        <v>13716.41</v>
      </c>
      <c r="L6" s="26">
        <v>10809.56</v>
      </c>
      <c r="M6" s="26">
        <v>13875.35</v>
      </c>
      <c r="N6" s="27">
        <f t="shared" si="0"/>
        <v>161616.56</v>
      </c>
    </row>
    <row r="7" spans="1:14" x14ac:dyDescent="0.15">
      <c r="A7" s="25" t="s">
        <v>1</v>
      </c>
      <c r="B7" s="26">
        <v>173386.57</v>
      </c>
      <c r="C7" s="26">
        <v>149914.45000000001</v>
      </c>
      <c r="D7" s="26">
        <v>178006.26</v>
      </c>
      <c r="E7" s="26">
        <v>145971.14000000001</v>
      </c>
      <c r="F7" s="26">
        <v>165837.92000000001</v>
      </c>
      <c r="G7" s="26">
        <v>154123.4</v>
      </c>
      <c r="H7" s="26">
        <v>167486.47</v>
      </c>
      <c r="I7" s="26">
        <v>140977.06</v>
      </c>
      <c r="J7" s="26">
        <v>147207.51999999999</v>
      </c>
      <c r="K7" s="26">
        <v>137389.98000000001</v>
      </c>
      <c r="L7" s="26">
        <v>123304.15</v>
      </c>
      <c r="M7" s="26">
        <v>121702.32</v>
      </c>
      <c r="N7" s="27">
        <f t="shared" si="0"/>
        <v>1805307.2400000002</v>
      </c>
    </row>
    <row r="8" spans="1:14" x14ac:dyDescent="0.1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1:14" x14ac:dyDescent="0.15">
      <c r="A9" s="25" t="s">
        <v>16</v>
      </c>
      <c r="B9" s="26">
        <f t="shared" ref="B9:N9" si="1">SUM(B3:B8)</f>
        <v>1054563.05</v>
      </c>
      <c r="C9" s="26">
        <f t="shared" si="1"/>
        <v>954160.71</v>
      </c>
      <c r="D9" s="26">
        <f t="shared" si="1"/>
        <v>1127837.8399999999</v>
      </c>
      <c r="E9" s="26">
        <f>SUM(E3:E8)</f>
        <v>987787.72</v>
      </c>
      <c r="F9" s="26">
        <f t="shared" si="1"/>
        <v>1107302.6299999999</v>
      </c>
      <c r="G9" s="26">
        <f t="shared" si="1"/>
        <v>1048104.0700000001</v>
      </c>
      <c r="H9" s="26">
        <f t="shared" si="1"/>
        <v>945858.13</v>
      </c>
      <c r="I9" s="26">
        <f t="shared" si="1"/>
        <v>816878.55</v>
      </c>
      <c r="J9" s="26">
        <f t="shared" si="1"/>
        <v>816515.40999999992</v>
      </c>
      <c r="K9" s="26">
        <f t="shared" si="1"/>
        <v>813806.03999999992</v>
      </c>
      <c r="L9" s="26">
        <f t="shared" si="1"/>
        <v>746414.52000000014</v>
      </c>
      <c r="M9" s="26">
        <f t="shared" si="1"/>
        <v>754987.8</v>
      </c>
      <c r="N9" s="27">
        <f t="shared" si="1"/>
        <v>11174216.470000001</v>
      </c>
    </row>
    <row r="10" spans="1:14" ht="1.5" customHeight="1" x14ac:dyDescent="0.15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</row>
    <row r="11" spans="1:14" ht="18.75" x14ac:dyDescent="0.2">
      <c r="A11" s="23" t="s">
        <v>26</v>
      </c>
      <c r="B11" s="4" t="s">
        <v>44</v>
      </c>
      <c r="C11" s="4" t="s">
        <v>45</v>
      </c>
      <c r="D11" s="4" t="s">
        <v>35</v>
      </c>
      <c r="E11" s="4" t="s">
        <v>36</v>
      </c>
      <c r="F11" s="4" t="s">
        <v>37</v>
      </c>
      <c r="G11" s="4" t="s">
        <v>46</v>
      </c>
      <c r="H11" s="4" t="s">
        <v>47</v>
      </c>
      <c r="I11" s="4" t="s">
        <v>48</v>
      </c>
      <c r="J11" s="4" t="s">
        <v>49</v>
      </c>
      <c r="K11" s="4" t="s">
        <v>50</v>
      </c>
      <c r="L11" s="4" t="s">
        <v>51</v>
      </c>
      <c r="M11" s="4" t="s">
        <v>52</v>
      </c>
      <c r="N11" s="24" t="s">
        <v>56</v>
      </c>
    </row>
    <row r="12" spans="1:14" x14ac:dyDescent="0.15">
      <c r="A12" s="25" t="s">
        <v>8</v>
      </c>
      <c r="B12" s="28">
        <v>1611</v>
      </c>
      <c r="C12" s="28">
        <v>1454</v>
      </c>
      <c r="D12" s="28">
        <v>1840</v>
      </c>
      <c r="E12" s="28">
        <v>1634</v>
      </c>
      <c r="F12" s="28">
        <v>1987</v>
      </c>
      <c r="G12" s="28">
        <v>1973</v>
      </c>
      <c r="H12" s="28">
        <v>1880</v>
      </c>
      <c r="I12" s="28">
        <v>1707</v>
      </c>
      <c r="J12" s="28">
        <v>1598</v>
      </c>
      <c r="K12" s="28">
        <v>1635</v>
      </c>
      <c r="L12" s="28">
        <v>1500</v>
      </c>
      <c r="M12" s="28">
        <v>1573</v>
      </c>
      <c r="N12" s="29">
        <f t="shared" ref="N12:N16" si="2">SUM(B12:M12)</f>
        <v>20392</v>
      </c>
    </row>
    <row r="13" spans="1:14" x14ac:dyDescent="0.15">
      <c r="A13" s="25" t="s">
        <v>9</v>
      </c>
      <c r="B13" s="28">
        <v>1218</v>
      </c>
      <c r="C13" s="28">
        <v>1061</v>
      </c>
      <c r="D13" s="28">
        <v>1229</v>
      </c>
      <c r="E13" s="28">
        <v>1085</v>
      </c>
      <c r="F13" s="28">
        <v>1181</v>
      </c>
      <c r="G13" s="28">
        <v>1082</v>
      </c>
      <c r="H13" s="28">
        <v>1147</v>
      </c>
      <c r="I13" s="28">
        <v>1005</v>
      </c>
      <c r="J13" s="28">
        <v>996</v>
      </c>
      <c r="K13" s="28">
        <v>992</v>
      </c>
      <c r="L13" s="28">
        <v>935</v>
      </c>
      <c r="M13" s="28">
        <v>963</v>
      </c>
      <c r="N13" s="29">
        <f t="shared" si="2"/>
        <v>12894</v>
      </c>
    </row>
    <row r="14" spans="1:14" ht="12.75" customHeight="1" x14ac:dyDescent="0.15">
      <c r="A14" s="67" t="s">
        <v>39</v>
      </c>
      <c r="B14" s="28">
        <v>2390</v>
      </c>
      <c r="C14" s="28">
        <v>2247</v>
      </c>
      <c r="D14" s="28">
        <v>2557</v>
      </c>
      <c r="E14" s="28">
        <v>2269</v>
      </c>
      <c r="F14" s="28">
        <v>2447</v>
      </c>
      <c r="G14" s="28">
        <v>2280</v>
      </c>
      <c r="H14" s="28">
        <v>1726</v>
      </c>
      <c r="I14" s="28">
        <v>1440</v>
      </c>
      <c r="J14" s="28">
        <v>1508</v>
      </c>
      <c r="K14" s="28">
        <v>1486</v>
      </c>
      <c r="L14" s="22">
        <v>1378</v>
      </c>
      <c r="M14" s="28">
        <v>1345</v>
      </c>
      <c r="N14" s="29">
        <f t="shared" si="2"/>
        <v>23073</v>
      </c>
    </row>
    <row r="15" spans="1:14" x14ac:dyDescent="0.15">
      <c r="A15" s="25" t="s">
        <v>34</v>
      </c>
      <c r="B15" s="28">
        <v>80</v>
      </c>
      <c r="C15" s="28">
        <v>58</v>
      </c>
      <c r="D15" s="28">
        <v>71</v>
      </c>
      <c r="E15" s="28">
        <v>61</v>
      </c>
      <c r="F15" s="28">
        <v>61</v>
      </c>
      <c r="G15" s="28">
        <v>48</v>
      </c>
      <c r="H15" s="28">
        <v>57</v>
      </c>
      <c r="I15" s="28">
        <v>44</v>
      </c>
      <c r="J15" s="28">
        <v>42</v>
      </c>
      <c r="K15" s="28">
        <v>57</v>
      </c>
      <c r="L15" s="28">
        <v>45</v>
      </c>
      <c r="M15" s="28">
        <v>57</v>
      </c>
      <c r="N15" s="29">
        <f t="shared" si="2"/>
        <v>681</v>
      </c>
    </row>
    <row r="16" spans="1:14" x14ac:dyDescent="0.15">
      <c r="A16" s="25" t="s">
        <v>1</v>
      </c>
      <c r="B16" s="28">
        <v>703</v>
      </c>
      <c r="C16" s="28">
        <v>620</v>
      </c>
      <c r="D16" s="28">
        <v>715</v>
      </c>
      <c r="E16" s="28">
        <v>596</v>
      </c>
      <c r="F16" s="28">
        <v>689</v>
      </c>
      <c r="G16" s="28">
        <v>628</v>
      </c>
      <c r="H16" s="28">
        <v>721</v>
      </c>
      <c r="I16" s="28">
        <v>607</v>
      </c>
      <c r="J16" s="28">
        <v>636</v>
      </c>
      <c r="K16" s="28">
        <v>598</v>
      </c>
      <c r="L16" s="28">
        <v>534</v>
      </c>
      <c r="M16" s="28">
        <v>532</v>
      </c>
      <c r="N16" s="29">
        <f t="shared" si="2"/>
        <v>7579</v>
      </c>
    </row>
    <row r="17" spans="1:14" x14ac:dyDescent="0.15">
      <c r="A17" s="25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9"/>
    </row>
    <row r="18" spans="1:14" x14ac:dyDescent="0.15">
      <c r="A18" s="25" t="s">
        <v>16</v>
      </c>
      <c r="B18" s="28">
        <f t="shared" ref="B18:N18" si="3">SUM(B12:B17)</f>
        <v>6002</v>
      </c>
      <c r="C18" s="28">
        <f t="shared" si="3"/>
        <v>5440</v>
      </c>
      <c r="D18" s="28">
        <f t="shared" si="3"/>
        <v>6412</v>
      </c>
      <c r="E18" s="28">
        <f t="shared" si="3"/>
        <v>5645</v>
      </c>
      <c r="F18" s="28">
        <f t="shared" si="3"/>
        <v>6365</v>
      </c>
      <c r="G18" s="28">
        <f t="shared" si="3"/>
        <v>6011</v>
      </c>
      <c r="H18" s="28">
        <f t="shared" si="3"/>
        <v>5531</v>
      </c>
      <c r="I18" s="28">
        <f t="shared" si="3"/>
        <v>4803</v>
      </c>
      <c r="J18" s="28">
        <f t="shared" si="3"/>
        <v>4780</v>
      </c>
      <c r="K18" s="28">
        <f t="shared" si="3"/>
        <v>4768</v>
      </c>
      <c r="L18" s="28">
        <f t="shared" si="3"/>
        <v>4392</v>
      </c>
      <c r="M18" s="28">
        <f t="shared" si="3"/>
        <v>4470</v>
      </c>
      <c r="N18" s="29">
        <f t="shared" si="3"/>
        <v>64619</v>
      </c>
    </row>
    <row r="19" spans="1:14" x14ac:dyDescent="0.15">
      <c r="A19" s="174" t="s">
        <v>22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</row>
    <row r="20" spans="1:14" ht="18.75" x14ac:dyDescent="0.2">
      <c r="A20" s="23" t="s">
        <v>4</v>
      </c>
      <c r="B20" s="4" t="s">
        <v>44</v>
      </c>
      <c r="C20" s="4" t="s">
        <v>45</v>
      </c>
      <c r="D20" s="4" t="s">
        <v>35</v>
      </c>
      <c r="E20" s="4" t="s">
        <v>36</v>
      </c>
      <c r="F20" s="4" t="s">
        <v>37</v>
      </c>
      <c r="G20" s="4" t="s">
        <v>46</v>
      </c>
      <c r="H20" s="4" t="s">
        <v>47</v>
      </c>
      <c r="I20" s="4" t="s">
        <v>48</v>
      </c>
      <c r="J20" s="4" t="s">
        <v>49</v>
      </c>
      <c r="K20" s="4" t="s">
        <v>50</v>
      </c>
      <c r="L20" s="4" t="s">
        <v>51</v>
      </c>
      <c r="M20" s="4" t="s">
        <v>52</v>
      </c>
      <c r="N20" s="24" t="s">
        <v>56</v>
      </c>
    </row>
    <row r="21" spans="1:14" x14ac:dyDescent="0.15">
      <c r="A21" s="25" t="s">
        <v>8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1">
        <f t="shared" ref="N21:N25" si="4">SUM(B21:M21)</f>
        <v>0</v>
      </c>
    </row>
    <row r="22" spans="1:14" x14ac:dyDescent="0.15">
      <c r="A22" s="25" t="s">
        <v>9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540.79999999999995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7">
        <f>SUM(B22:M22)</f>
        <v>540.79999999999995</v>
      </c>
    </row>
    <row r="23" spans="1:14" ht="10.5" customHeight="1" x14ac:dyDescent="0.15">
      <c r="A23" s="67" t="s">
        <v>39</v>
      </c>
      <c r="B23" s="26">
        <v>72989.05</v>
      </c>
      <c r="C23" s="26">
        <v>61590.76</v>
      </c>
      <c r="D23" s="26">
        <v>82787.58</v>
      </c>
      <c r="E23" s="26">
        <v>72589.11</v>
      </c>
      <c r="F23" s="26">
        <v>72789.08</v>
      </c>
      <c r="G23" s="26">
        <v>70989.350000000006</v>
      </c>
      <c r="H23" s="26">
        <v>70589.41</v>
      </c>
      <c r="I23" s="26">
        <v>52392.14</v>
      </c>
      <c r="J23" s="26">
        <v>57191.42</v>
      </c>
      <c r="K23" s="26">
        <v>45193.22</v>
      </c>
      <c r="L23" s="26">
        <v>43393.49</v>
      </c>
      <c r="M23" s="26">
        <v>36994.449999999997</v>
      </c>
      <c r="N23" s="27">
        <f t="shared" si="4"/>
        <v>739489.06</v>
      </c>
    </row>
    <row r="24" spans="1:14" x14ac:dyDescent="0.15">
      <c r="A24" s="25" t="s">
        <v>34</v>
      </c>
      <c r="B24" s="26">
        <v>0</v>
      </c>
      <c r="C24" s="26">
        <v>0</v>
      </c>
      <c r="D24" s="26">
        <v>0</v>
      </c>
      <c r="E24" s="26"/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7">
        <f t="shared" si="4"/>
        <v>0</v>
      </c>
    </row>
    <row r="25" spans="1:14" x14ac:dyDescent="0.15">
      <c r="A25" s="25" t="s">
        <v>1</v>
      </c>
      <c r="B25" s="30">
        <v>0</v>
      </c>
      <c r="C25" s="30">
        <v>0</v>
      </c>
      <c r="D25" s="30">
        <v>0</v>
      </c>
      <c r="E25" s="30"/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1">
        <f t="shared" si="4"/>
        <v>0</v>
      </c>
    </row>
    <row r="26" spans="1:14" x14ac:dyDescent="0.15">
      <c r="A26" s="25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</row>
    <row r="27" spans="1:14" ht="13.5" customHeight="1" x14ac:dyDescent="0.15">
      <c r="A27" s="25" t="s">
        <v>16</v>
      </c>
      <c r="B27" s="26">
        <f t="shared" ref="B27:N27" si="5">SUM(B21:B26)</f>
        <v>72989.05</v>
      </c>
      <c r="C27" s="26">
        <f t="shared" si="5"/>
        <v>61590.76</v>
      </c>
      <c r="D27" s="26">
        <f t="shared" si="5"/>
        <v>82787.58</v>
      </c>
      <c r="E27" s="26">
        <f t="shared" si="5"/>
        <v>72589.11</v>
      </c>
      <c r="F27" s="26">
        <f t="shared" si="5"/>
        <v>72789.08</v>
      </c>
      <c r="G27" s="26">
        <f t="shared" si="5"/>
        <v>70989.350000000006</v>
      </c>
      <c r="H27" s="26">
        <f t="shared" si="5"/>
        <v>71130.210000000006</v>
      </c>
      <c r="I27" s="26">
        <f t="shared" si="5"/>
        <v>52392.14</v>
      </c>
      <c r="J27" s="26">
        <f t="shared" si="5"/>
        <v>57191.42</v>
      </c>
      <c r="K27" s="26">
        <f t="shared" si="5"/>
        <v>45193.22</v>
      </c>
      <c r="L27" s="26">
        <f t="shared" si="5"/>
        <v>43393.49</v>
      </c>
      <c r="M27" s="26">
        <f t="shared" si="5"/>
        <v>36994.449999999997</v>
      </c>
      <c r="N27" s="27">
        <f t="shared" si="5"/>
        <v>740029.8600000001</v>
      </c>
    </row>
    <row r="28" spans="1:14" ht="1.5" customHeight="1" x14ac:dyDescent="0.15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</row>
    <row r="29" spans="1:14" ht="18.75" x14ac:dyDescent="0.2">
      <c r="A29" s="23" t="s">
        <v>26</v>
      </c>
      <c r="B29" s="4" t="s">
        <v>44</v>
      </c>
      <c r="C29" s="4" t="s">
        <v>45</v>
      </c>
      <c r="D29" s="4" t="s">
        <v>35</v>
      </c>
      <c r="E29" s="4" t="s">
        <v>36</v>
      </c>
      <c r="F29" s="4" t="s">
        <v>37</v>
      </c>
      <c r="G29" s="4" t="s">
        <v>46</v>
      </c>
      <c r="H29" s="4" t="s">
        <v>47</v>
      </c>
      <c r="I29" s="4" t="s">
        <v>48</v>
      </c>
      <c r="J29" s="4" t="s">
        <v>49</v>
      </c>
      <c r="K29" s="4" t="s">
        <v>50</v>
      </c>
      <c r="L29" s="4" t="s">
        <v>51</v>
      </c>
      <c r="M29" s="4" t="s">
        <v>52</v>
      </c>
      <c r="N29" s="24" t="s">
        <v>56</v>
      </c>
    </row>
    <row r="30" spans="1:14" x14ac:dyDescent="0.15">
      <c r="A30" s="25" t="s">
        <v>8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3">
        <f t="shared" ref="N30:N34" si="6">SUM(B30:M30)</f>
        <v>0</v>
      </c>
    </row>
    <row r="31" spans="1:14" x14ac:dyDescent="0.15">
      <c r="A31" s="25" t="s">
        <v>9</v>
      </c>
      <c r="B31" s="28">
        <v>0</v>
      </c>
      <c r="C31" s="28">
        <v>0</v>
      </c>
      <c r="D31" s="28">
        <v>0</v>
      </c>
      <c r="E31" s="28"/>
      <c r="F31" s="28">
        <v>0</v>
      </c>
      <c r="G31" s="28">
        <v>0</v>
      </c>
      <c r="H31" s="28">
        <v>2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9">
        <f t="shared" si="6"/>
        <v>2</v>
      </c>
    </row>
    <row r="32" spans="1:14" ht="9.75" customHeight="1" x14ac:dyDescent="0.15">
      <c r="A32" s="67" t="s">
        <v>39</v>
      </c>
      <c r="B32" s="28">
        <v>364</v>
      </c>
      <c r="C32" s="28">
        <v>305</v>
      </c>
      <c r="D32" s="28">
        <v>410</v>
      </c>
      <c r="E32" s="28">
        <v>361</v>
      </c>
      <c r="F32" s="28">
        <v>360</v>
      </c>
      <c r="G32" s="28">
        <v>352</v>
      </c>
      <c r="H32" s="28">
        <v>352</v>
      </c>
      <c r="I32" s="28">
        <v>260</v>
      </c>
      <c r="J32" s="28">
        <v>282</v>
      </c>
      <c r="K32" s="28">
        <v>226</v>
      </c>
      <c r="L32" s="28">
        <v>216</v>
      </c>
      <c r="M32" s="28">
        <v>184</v>
      </c>
      <c r="N32" s="29">
        <f t="shared" si="6"/>
        <v>3672</v>
      </c>
    </row>
    <row r="33" spans="1:14" x14ac:dyDescent="0.15">
      <c r="A33" s="25" t="s">
        <v>34</v>
      </c>
      <c r="B33" s="28">
        <v>0</v>
      </c>
      <c r="C33" s="34">
        <v>0</v>
      </c>
      <c r="D33" s="28">
        <v>0</v>
      </c>
      <c r="E33" s="28"/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9">
        <f t="shared" si="6"/>
        <v>0</v>
      </c>
    </row>
    <row r="34" spans="1:14" x14ac:dyDescent="0.15">
      <c r="A34" s="25" t="s">
        <v>1</v>
      </c>
      <c r="B34" s="35">
        <v>0</v>
      </c>
      <c r="C34" s="35">
        <v>0</v>
      </c>
      <c r="D34" s="35">
        <v>0</v>
      </c>
      <c r="E34" s="35"/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6">
        <f t="shared" si="6"/>
        <v>0</v>
      </c>
    </row>
    <row r="35" spans="1:14" x14ac:dyDescent="0.15">
      <c r="A35" s="25"/>
      <c r="B35" s="32"/>
      <c r="C35" s="32"/>
      <c r="D35" s="32"/>
      <c r="E35" s="32"/>
      <c r="F35" s="32"/>
      <c r="G35" s="28"/>
      <c r="H35" s="28"/>
      <c r="I35" s="28"/>
      <c r="J35" s="28"/>
      <c r="K35" s="28"/>
      <c r="L35" s="28"/>
      <c r="M35" s="28"/>
      <c r="N35" s="29"/>
    </row>
    <row r="36" spans="1:14" x14ac:dyDescent="0.15">
      <c r="A36" s="25" t="s">
        <v>16</v>
      </c>
      <c r="B36" s="28">
        <f t="shared" ref="B36:N36" si="7">SUM(B30:B35)</f>
        <v>364</v>
      </c>
      <c r="C36" s="28">
        <f t="shared" si="7"/>
        <v>305</v>
      </c>
      <c r="D36" s="28">
        <f t="shared" si="7"/>
        <v>410</v>
      </c>
      <c r="E36" s="28">
        <f t="shared" si="7"/>
        <v>361</v>
      </c>
      <c r="F36" s="28">
        <f t="shared" si="7"/>
        <v>360</v>
      </c>
      <c r="G36" s="28">
        <f t="shared" si="7"/>
        <v>352</v>
      </c>
      <c r="H36" s="28">
        <f t="shared" si="7"/>
        <v>354</v>
      </c>
      <c r="I36" s="28">
        <f t="shared" si="7"/>
        <v>260</v>
      </c>
      <c r="J36" s="28">
        <f t="shared" si="7"/>
        <v>282</v>
      </c>
      <c r="K36" s="28">
        <f t="shared" si="7"/>
        <v>226</v>
      </c>
      <c r="L36" s="28">
        <f t="shared" si="7"/>
        <v>216</v>
      </c>
      <c r="M36" s="28">
        <f t="shared" si="7"/>
        <v>184</v>
      </c>
      <c r="N36" s="29">
        <f t="shared" si="7"/>
        <v>3674</v>
      </c>
    </row>
    <row r="37" spans="1:14" x14ac:dyDescent="0.15">
      <c r="A37" s="176" t="s">
        <v>20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</row>
    <row r="38" spans="1:14" ht="18.75" x14ac:dyDescent="0.2">
      <c r="A38" s="23" t="s">
        <v>4</v>
      </c>
      <c r="B38" s="4" t="s">
        <v>44</v>
      </c>
      <c r="C38" s="4" t="s">
        <v>45</v>
      </c>
      <c r="D38" s="4" t="s">
        <v>35</v>
      </c>
      <c r="E38" s="4" t="s">
        <v>36</v>
      </c>
      <c r="F38" s="4" t="s">
        <v>37</v>
      </c>
      <c r="G38" s="4" t="s">
        <v>46</v>
      </c>
      <c r="H38" s="4" t="s">
        <v>47</v>
      </c>
      <c r="I38" s="4" t="s">
        <v>48</v>
      </c>
      <c r="J38" s="4" t="s">
        <v>49</v>
      </c>
      <c r="K38" s="4" t="s">
        <v>50</v>
      </c>
      <c r="L38" s="4" t="s">
        <v>51</v>
      </c>
      <c r="M38" s="4" t="s">
        <v>52</v>
      </c>
      <c r="N38" s="24" t="s">
        <v>56</v>
      </c>
    </row>
    <row r="39" spans="1:14" x14ac:dyDescent="0.15">
      <c r="A39" s="25" t="s">
        <v>8</v>
      </c>
      <c r="B39" s="26">
        <v>146692</v>
      </c>
      <c r="C39" s="37">
        <v>147097.60000000001</v>
      </c>
      <c r="D39" s="37">
        <v>194552.8</v>
      </c>
      <c r="E39" s="37">
        <v>171568.8</v>
      </c>
      <c r="F39" s="37">
        <v>206044.79999999999</v>
      </c>
      <c r="G39" s="37">
        <v>192795.2</v>
      </c>
      <c r="H39" s="37">
        <v>172920.8</v>
      </c>
      <c r="I39" s="37">
        <v>135605.6</v>
      </c>
      <c r="J39" s="37">
        <v>131279.20000000001</v>
      </c>
      <c r="K39" s="37">
        <v>129656.8</v>
      </c>
      <c r="L39" s="37">
        <v>120192.8</v>
      </c>
      <c r="M39" s="37">
        <v>126817.60000000001</v>
      </c>
      <c r="N39" s="27">
        <f t="shared" ref="N39:N43" si="8">SUM(B39:M39)</f>
        <v>1875224.0000000002</v>
      </c>
    </row>
    <row r="40" spans="1:14" x14ac:dyDescent="0.15">
      <c r="A40" s="25" t="s">
        <v>9</v>
      </c>
      <c r="B40" s="26">
        <v>224166.8</v>
      </c>
      <c r="C40" s="37">
        <v>196367.6</v>
      </c>
      <c r="D40" s="37">
        <v>240754.8</v>
      </c>
      <c r="E40" s="37">
        <v>219705.2</v>
      </c>
      <c r="F40" s="37">
        <v>233948</v>
      </c>
      <c r="G40" s="37">
        <v>220391.6</v>
      </c>
      <c r="H40" s="37">
        <v>222336.4</v>
      </c>
      <c r="I40" s="37">
        <v>191048</v>
      </c>
      <c r="J40" s="37">
        <v>195452.4</v>
      </c>
      <c r="K40" s="37">
        <v>183440.4</v>
      </c>
      <c r="L40" s="37">
        <v>161018</v>
      </c>
      <c r="M40" s="37">
        <v>161532.79999999999</v>
      </c>
      <c r="N40" s="27">
        <f t="shared" si="8"/>
        <v>2450161.9999999995</v>
      </c>
    </row>
    <row r="41" spans="1:14" ht="9.75" customHeight="1" x14ac:dyDescent="0.15">
      <c r="A41" s="67" t="s">
        <v>39</v>
      </c>
      <c r="B41" s="26">
        <v>345707.39</v>
      </c>
      <c r="C41" s="28">
        <v>299833.7</v>
      </c>
      <c r="D41" s="37">
        <v>367362.61</v>
      </c>
      <c r="E41" s="37">
        <v>308058.78000000003</v>
      </c>
      <c r="F41" s="37">
        <v>342115.49</v>
      </c>
      <c r="G41" s="37">
        <v>314340.99</v>
      </c>
      <c r="H41" s="37">
        <v>486450.85</v>
      </c>
      <c r="I41" s="37">
        <v>419726.99</v>
      </c>
      <c r="J41" s="37">
        <v>461163.39</v>
      </c>
      <c r="K41" s="37">
        <v>463650.39</v>
      </c>
      <c r="L41" s="37">
        <v>431928.54</v>
      </c>
      <c r="M41" s="37">
        <v>460850.32</v>
      </c>
      <c r="N41" s="27">
        <f t="shared" si="8"/>
        <v>4701189.4400000004</v>
      </c>
    </row>
    <row r="42" spans="1:14" x14ac:dyDescent="0.15">
      <c r="A42" s="25" t="s">
        <v>34</v>
      </c>
      <c r="B42" s="26">
        <v>128319.36</v>
      </c>
      <c r="C42" s="37">
        <v>109384.08</v>
      </c>
      <c r="D42" s="37">
        <v>126249.76</v>
      </c>
      <c r="E42" s="37">
        <v>105042.08</v>
      </c>
      <c r="F42" s="37">
        <v>117137.28</v>
      </c>
      <c r="G42" s="37">
        <v>104937.04</v>
      </c>
      <c r="H42" s="37">
        <v>104832</v>
      </c>
      <c r="I42" s="37">
        <v>82967.039999999994</v>
      </c>
      <c r="J42" s="37">
        <v>82767.360000000001</v>
      </c>
      <c r="K42" s="37">
        <v>78174.720000000001</v>
      </c>
      <c r="L42" s="37">
        <v>74380.800000000003</v>
      </c>
      <c r="M42" s="37">
        <v>69388.800000000003</v>
      </c>
      <c r="N42" s="27">
        <f t="shared" si="8"/>
        <v>1183580.32</v>
      </c>
    </row>
    <row r="43" spans="1:14" x14ac:dyDescent="0.15">
      <c r="A43" s="25" t="s">
        <v>1</v>
      </c>
      <c r="B43" s="26">
        <v>194262.64</v>
      </c>
      <c r="C43" s="37">
        <v>166085.92000000001</v>
      </c>
      <c r="D43" s="37">
        <v>209372.79999999999</v>
      </c>
      <c r="E43" s="37">
        <v>187805.28</v>
      </c>
      <c r="F43" s="37">
        <v>190502</v>
      </c>
      <c r="G43" s="37">
        <v>191387.04</v>
      </c>
      <c r="H43" s="37">
        <v>196775.28</v>
      </c>
      <c r="I43" s="37">
        <v>144561.04</v>
      </c>
      <c r="J43" s="37">
        <v>183337.44</v>
      </c>
      <c r="K43" s="37">
        <v>173962.88</v>
      </c>
      <c r="L43" s="37">
        <v>145797.6</v>
      </c>
      <c r="M43" s="37">
        <v>153178.48000000001</v>
      </c>
      <c r="N43" s="27">
        <f t="shared" si="8"/>
        <v>2137028.4000000004</v>
      </c>
    </row>
    <row r="44" spans="1:14" x14ac:dyDescent="0.15">
      <c r="A44" s="25"/>
      <c r="B44" s="2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27"/>
    </row>
    <row r="45" spans="1:14" x14ac:dyDescent="0.15">
      <c r="A45" s="25" t="s">
        <v>16</v>
      </c>
      <c r="B45" s="26">
        <f>SUM(B39:B44)</f>
        <v>1039148.19</v>
      </c>
      <c r="C45" s="37">
        <f>SUM(C39:C44)</f>
        <v>918768.9</v>
      </c>
      <c r="D45" s="37">
        <f t="shared" ref="D45:L45" si="9">SUM(D39:D44)</f>
        <v>1138292.77</v>
      </c>
      <c r="E45" s="37">
        <f t="shared" si="9"/>
        <v>992180.14</v>
      </c>
      <c r="F45" s="37">
        <f t="shared" si="9"/>
        <v>1089747.57</v>
      </c>
      <c r="G45" s="37">
        <f t="shared" si="9"/>
        <v>1023851.8700000001</v>
      </c>
      <c r="H45" s="37">
        <f t="shared" si="9"/>
        <v>1183315.3299999998</v>
      </c>
      <c r="I45" s="37">
        <f t="shared" si="9"/>
        <v>973908.67</v>
      </c>
      <c r="J45" s="37">
        <f t="shared" si="9"/>
        <v>1053999.79</v>
      </c>
      <c r="K45" s="37">
        <f t="shared" si="9"/>
        <v>1028885.1900000001</v>
      </c>
      <c r="L45" s="37">
        <f t="shared" si="9"/>
        <v>933317.74</v>
      </c>
      <c r="M45" s="37">
        <f>SUM(L39:M44)</f>
        <v>1905085.7400000002</v>
      </c>
      <c r="N45" s="27">
        <f t="shared" ref="N45" si="10">SUM(N39:N44)</f>
        <v>12347184.160000002</v>
      </c>
    </row>
    <row r="46" spans="1:14" ht="1.5" customHeight="1" x14ac:dyDescent="0.15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</row>
    <row r="47" spans="1:14" ht="18.75" x14ac:dyDescent="0.2">
      <c r="A47" s="25" t="s">
        <v>26</v>
      </c>
      <c r="B47" s="4" t="s">
        <v>44</v>
      </c>
      <c r="C47" s="4" t="s">
        <v>45</v>
      </c>
      <c r="D47" s="4" t="s">
        <v>35</v>
      </c>
      <c r="E47" s="4" t="s">
        <v>36</v>
      </c>
      <c r="F47" s="4" t="s">
        <v>37</v>
      </c>
      <c r="G47" s="4" t="s">
        <v>46</v>
      </c>
      <c r="H47" s="4" t="s">
        <v>47</v>
      </c>
      <c r="I47" s="4" t="s">
        <v>48</v>
      </c>
      <c r="J47" s="4" t="s">
        <v>49</v>
      </c>
      <c r="K47" s="4" t="s">
        <v>50</v>
      </c>
      <c r="L47" s="4" t="s">
        <v>51</v>
      </c>
      <c r="M47" s="4" t="s">
        <v>52</v>
      </c>
      <c r="N47" s="24" t="s">
        <v>56</v>
      </c>
    </row>
    <row r="48" spans="1:14" x14ac:dyDescent="0.15">
      <c r="A48" s="25" t="s">
        <v>8</v>
      </c>
      <c r="B48" s="28">
        <v>1072</v>
      </c>
      <c r="C48" s="28">
        <v>1079</v>
      </c>
      <c r="D48" s="28">
        <v>1424</v>
      </c>
      <c r="E48" s="28">
        <v>1264</v>
      </c>
      <c r="F48" s="28">
        <v>1517</v>
      </c>
      <c r="G48" s="28">
        <v>1416</v>
      </c>
      <c r="H48" s="28">
        <v>1258</v>
      </c>
      <c r="I48" s="28">
        <v>988</v>
      </c>
      <c r="J48" s="28">
        <v>964</v>
      </c>
      <c r="K48" s="28">
        <v>952</v>
      </c>
      <c r="L48" s="28">
        <v>882</v>
      </c>
      <c r="M48" s="28">
        <v>930</v>
      </c>
      <c r="N48" s="29">
        <f t="shared" ref="N48:N52" si="11">SUM(B48:M48)</f>
        <v>13746</v>
      </c>
    </row>
    <row r="49" spans="1:14" x14ac:dyDescent="0.15">
      <c r="A49" s="25" t="s">
        <v>9</v>
      </c>
      <c r="B49" s="28">
        <v>1343</v>
      </c>
      <c r="C49" s="28">
        <v>1177</v>
      </c>
      <c r="D49" s="28">
        <v>1443</v>
      </c>
      <c r="E49" s="28">
        <v>1308</v>
      </c>
      <c r="F49" s="28">
        <v>1399</v>
      </c>
      <c r="G49" s="28">
        <v>1313</v>
      </c>
      <c r="H49" s="28">
        <v>1319</v>
      </c>
      <c r="I49" s="28">
        <v>1134</v>
      </c>
      <c r="J49" s="28">
        <v>1176</v>
      </c>
      <c r="K49" s="28">
        <v>1107</v>
      </c>
      <c r="L49" s="28">
        <v>966</v>
      </c>
      <c r="M49" s="28">
        <v>960</v>
      </c>
      <c r="N49" s="29">
        <f t="shared" si="11"/>
        <v>14645</v>
      </c>
    </row>
    <row r="50" spans="1:14" ht="10.5" customHeight="1" x14ac:dyDescent="0.15">
      <c r="A50" s="67" t="s">
        <v>39</v>
      </c>
      <c r="B50" s="28">
        <v>2523</v>
      </c>
      <c r="C50" s="22">
        <v>2226</v>
      </c>
      <c r="D50" s="28">
        <v>2598</v>
      </c>
      <c r="E50" s="28">
        <v>2249</v>
      </c>
      <c r="F50" s="28">
        <v>2499</v>
      </c>
      <c r="G50" s="28">
        <v>2297</v>
      </c>
      <c r="H50" s="28">
        <v>3439</v>
      </c>
      <c r="I50" s="28">
        <v>3029</v>
      </c>
      <c r="J50" s="28">
        <v>3342</v>
      </c>
      <c r="K50" s="28">
        <v>3419</v>
      </c>
      <c r="L50" s="28">
        <v>3180</v>
      </c>
      <c r="M50" s="28">
        <v>3423</v>
      </c>
      <c r="N50" s="29">
        <f t="shared" si="11"/>
        <v>34224</v>
      </c>
    </row>
    <row r="51" spans="1:14" x14ac:dyDescent="0.15">
      <c r="A51" s="25" t="s">
        <v>34</v>
      </c>
      <c r="B51" s="28">
        <v>1287</v>
      </c>
      <c r="C51" s="28">
        <v>1089</v>
      </c>
      <c r="D51" s="28">
        <v>1253</v>
      </c>
      <c r="E51" s="28">
        <v>1042</v>
      </c>
      <c r="F51" s="28">
        <v>1166</v>
      </c>
      <c r="G51" s="28">
        <v>1043</v>
      </c>
      <c r="H51" s="28">
        <v>1046</v>
      </c>
      <c r="I51" s="28">
        <v>829</v>
      </c>
      <c r="J51" s="28">
        <v>816</v>
      </c>
      <c r="K51" s="28">
        <v>777</v>
      </c>
      <c r="L51" s="28">
        <v>740</v>
      </c>
      <c r="M51" s="28">
        <v>688</v>
      </c>
      <c r="N51" s="29">
        <f t="shared" si="11"/>
        <v>11776</v>
      </c>
    </row>
    <row r="52" spans="1:14" x14ac:dyDescent="0.15">
      <c r="A52" s="25" t="s">
        <v>1</v>
      </c>
      <c r="B52" s="28">
        <v>754</v>
      </c>
      <c r="C52" s="28">
        <v>653</v>
      </c>
      <c r="D52" s="28">
        <v>815</v>
      </c>
      <c r="E52" s="28">
        <v>733</v>
      </c>
      <c r="F52" s="28">
        <v>754</v>
      </c>
      <c r="G52" s="28">
        <v>735</v>
      </c>
      <c r="H52" s="28">
        <v>816</v>
      </c>
      <c r="I52" s="28">
        <v>605</v>
      </c>
      <c r="J52" s="28">
        <v>765</v>
      </c>
      <c r="K52" s="28">
        <v>722</v>
      </c>
      <c r="L52" s="28">
        <v>614</v>
      </c>
      <c r="M52" s="28">
        <v>640</v>
      </c>
      <c r="N52" s="29">
        <f t="shared" si="11"/>
        <v>8606</v>
      </c>
    </row>
    <row r="53" spans="1:14" x14ac:dyDescent="0.15">
      <c r="A53" s="25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9"/>
    </row>
    <row r="54" spans="1:14" x14ac:dyDescent="0.15">
      <c r="A54" s="25" t="s">
        <v>16</v>
      </c>
      <c r="B54" s="28">
        <f>SUM(B48:B53)</f>
        <v>6979</v>
      </c>
      <c r="C54" s="28">
        <f>SUM(C48:C53)</f>
        <v>6224</v>
      </c>
      <c r="D54" s="28">
        <f t="shared" ref="D54:M54" si="12">SUM(D48:D53)</f>
        <v>7533</v>
      </c>
      <c r="E54" s="28">
        <f t="shared" si="12"/>
        <v>6596</v>
      </c>
      <c r="F54" s="28">
        <f t="shared" si="12"/>
        <v>7335</v>
      </c>
      <c r="G54" s="28">
        <f t="shared" si="12"/>
        <v>6804</v>
      </c>
      <c r="H54" s="28">
        <f t="shared" si="12"/>
        <v>7878</v>
      </c>
      <c r="I54" s="28">
        <f t="shared" si="12"/>
        <v>6585</v>
      </c>
      <c r="J54" s="28">
        <f t="shared" si="12"/>
        <v>7063</v>
      </c>
      <c r="K54" s="28">
        <f t="shared" si="12"/>
        <v>6977</v>
      </c>
      <c r="L54" s="28">
        <f t="shared" si="12"/>
        <v>6382</v>
      </c>
      <c r="M54" s="28">
        <f t="shared" si="12"/>
        <v>6641</v>
      </c>
      <c r="N54" s="29">
        <f t="shared" ref="N54" si="13">SUM(N48:N53)</f>
        <v>82997</v>
      </c>
    </row>
    <row r="55" spans="1:14" ht="4.5" customHeight="1" x14ac:dyDescent="0.15">
      <c r="A55" s="25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9"/>
    </row>
    <row r="56" spans="1:14" x14ac:dyDescent="0.15">
      <c r="A56" s="177" t="s">
        <v>24</v>
      </c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</row>
    <row r="57" spans="1:14" ht="18.75" x14ac:dyDescent="0.2">
      <c r="A57" s="23" t="s">
        <v>5</v>
      </c>
      <c r="B57" s="4" t="s">
        <v>44</v>
      </c>
      <c r="C57" s="4" t="s">
        <v>45</v>
      </c>
      <c r="D57" s="4" t="s">
        <v>35</v>
      </c>
      <c r="E57" s="4" t="s">
        <v>36</v>
      </c>
      <c r="F57" s="4" t="s">
        <v>37</v>
      </c>
      <c r="G57" s="4" t="s">
        <v>46</v>
      </c>
      <c r="H57" s="4" t="s">
        <v>47</v>
      </c>
      <c r="I57" s="4" t="s">
        <v>48</v>
      </c>
      <c r="J57" s="4" t="s">
        <v>49</v>
      </c>
      <c r="K57" s="4" t="s">
        <v>50</v>
      </c>
      <c r="L57" s="4" t="s">
        <v>51</v>
      </c>
      <c r="M57" s="4" t="s">
        <v>52</v>
      </c>
      <c r="N57" s="24" t="s">
        <v>38</v>
      </c>
    </row>
    <row r="58" spans="1:14" x14ac:dyDescent="0.15">
      <c r="A58" s="25" t="s">
        <v>8</v>
      </c>
      <c r="B58" s="26">
        <f>B3+B21+B39</f>
        <v>407370.42000000004</v>
      </c>
      <c r="C58" s="26">
        <f t="shared" ref="C58:M58" si="14">C3+C21+C39</f>
        <v>381950.4</v>
      </c>
      <c r="D58" s="26">
        <f t="shared" si="14"/>
        <v>491894</v>
      </c>
      <c r="E58" s="26">
        <f t="shared" si="14"/>
        <v>435630</v>
      </c>
      <c r="F58" s="26">
        <f t="shared" si="14"/>
        <v>525688.80000000005</v>
      </c>
      <c r="G58" s="26">
        <f t="shared" ref="G58" si="15">G3+G21+G39</f>
        <v>510738.8</v>
      </c>
      <c r="H58" s="26">
        <f t="shared" si="14"/>
        <v>476413.6</v>
      </c>
      <c r="I58" s="26">
        <f t="shared" si="14"/>
        <v>410945.6</v>
      </c>
      <c r="J58" s="26">
        <f t="shared" si="14"/>
        <v>389512.41000000003</v>
      </c>
      <c r="K58" s="26">
        <f t="shared" si="14"/>
        <v>394941.20999999996</v>
      </c>
      <c r="L58" s="26">
        <f t="shared" si="14"/>
        <v>362919.61</v>
      </c>
      <c r="M58" s="26">
        <f t="shared" si="14"/>
        <v>380380</v>
      </c>
      <c r="N58" s="38">
        <f t="shared" ref="N58:N62" si="16">SUM(B58:M58)</f>
        <v>5168384.8500000006</v>
      </c>
    </row>
    <row r="59" spans="1:14" x14ac:dyDescent="0.15">
      <c r="A59" s="25" t="s">
        <v>9</v>
      </c>
      <c r="B59" s="26">
        <f t="shared" ref="B59:M60" si="17">B4+B22+B40</f>
        <v>346307.77999999997</v>
      </c>
      <c r="C59" s="26">
        <f t="shared" si="17"/>
        <v>301965.56</v>
      </c>
      <c r="D59" s="26">
        <f t="shared" si="17"/>
        <v>363391.07999999996</v>
      </c>
      <c r="E59" s="26">
        <f t="shared" si="17"/>
        <v>328175.90000000002</v>
      </c>
      <c r="F59" s="26">
        <f t="shared" si="17"/>
        <v>351730.33999999997</v>
      </c>
      <c r="G59" s="26">
        <f t="shared" ref="G59" si="18">G4+G22+G40</f>
        <v>328069.82</v>
      </c>
      <c r="H59" s="26">
        <f t="shared" si="17"/>
        <v>337192.44</v>
      </c>
      <c r="I59" s="26">
        <f t="shared" si="17"/>
        <v>291692.96000000002</v>
      </c>
      <c r="J59" s="26">
        <f t="shared" si="17"/>
        <v>294512.40000000002</v>
      </c>
      <c r="K59" s="26">
        <f t="shared" si="17"/>
        <v>282500.40000000002</v>
      </c>
      <c r="L59" s="26">
        <f t="shared" si="17"/>
        <v>254233.46000000002</v>
      </c>
      <c r="M59" s="26">
        <f t="shared" si="17"/>
        <v>257621</v>
      </c>
      <c r="N59" s="38">
        <f t="shared" si="16"/>
        <v>3737393.1399999997</v>
      </c>
    </row>
    <row r="60" spans="1:14" ht="11.25" customHeight="1" x14ac:dyDescent="0.15">
      <c r="A60" s="67" t="s">
        <v>39</v>
      </c>
      <c r="B60" s="26">
        <f>B5+B23+B41</f>
        <v>898372.22000000009</v>
      </c>
      <c r="C60" s="26">
        <f t="shared" si="17"/>
        <v>811553.92</v>
      </c>
      <c r="D60" s="26">
        <f t="shared" ref="D60:M60" si="19">D5+D23+D41</f>
        <v>963171.72</v>
      </c>
      <c r="E60" s="26">
        <f t="shared" si="19"/>
        <v>835278.18</v>
      </c>
      <c r="F60" s="26">
        <f t="shared" si="19"/>
        <v>904726.57</v>
      </c>
      <c r="G60" s="26">
        <f t="shared" ref="G60" si="20">G5+G23+G41</f>
        <v>842360.27</v>
      </c>
      <c r="H60" s="26">
        <f t="shared" si="19"/>
        <v>903988.21</v>
      </c>
      <c r="I60" s="26">
        <f t="shared" si="19"/>
        <v>761675.69</v>
      </c>
      <c r="J60" s="26">
        <f t="shared" si="19"/>
        <v>820509.48</v>
      </c>
      <c r="K60" s="26">
        <f t="shared" si="19"/>
        <v>807198.85</v>
      </c>
      <c r="L60" s="26">
        <f>L5+L23+L41</f>
        <v>751680.57</v>
      </c>
      <c r="M60" s="26">
        <f t="shared" si="19"/>
        <v>767604.3</v>
      </c>
      <c r="N60" s="38">
        <f t="shared" si="16"/>
        <v>10068119.980000002</v>
      </c>
    </row>
    <row r="61" spans="1:14" x14ac:dyDescent="0.15">
      <c r="A61" s="25" t="s">
        <v>34</v>
      </c>
      <c r="B61" s="26">
        <f>B6+B24+B42</f>
        <v>147000.66</v>
      </c>
      <c r="C61" s="26">
        <f t="shared" ref="C61:D62" si="21">C6+C24+C42</f>
        <v>123050.12</v>
      </c>
      <c r="D61" s="26">
        <f t="shared" si="21"/>
        <v>143082.32999999999</v>
      </c>
      <c r="E61" s="26">
        <f>E6+E24+E42</f>
        <v>119696.47</v>
      </c>
      <c r="F61" s="26">
        <f t="shared" ref="F61:M62" si="22">F6+F24+F42</f>
        <v>131353.65</v>
      </c>
      <c r="G61" s="26">
        <f t="shared" ref="G61" si="23">G6+G24+G42</f>
        <v>116265.95999999999</v>
      </c>
      <c r="H61" s="26">
        <f t="shared" si="22"/>
        <v>118447.67</v>
      </c>
      <c r="I61" s="26">
        <f t="shared" si="22"/>
        <v>93327.01</v>
      </c>
      <c r="J61" s="26">
        <f t="shared" si="22"/>
        <v>92627.37</v>
      </c>
      <c r="K61" s="26">
        <f t="shared" si="22"/>
        <v>91891.13</v>
      </c>
      <c r="L61" s="26">
        <f t="shared" si="22"/>
        <v>85190.36</v>
      </c>
      <c r="M61" s="26">
        <f t="shared" si="22"/>
        <v>83264.150000000009</v>
      </c>
      <c r="N61" s="38">
        <f t="shared" si="16"/>
        <v>1345196.8800000001</v>
      </c>
    </row>
    <row r="62" spans="1:14" x14ac:dyDescent="0.15">
      <c r="A62" s="25" t="s">
        <v>1</v>
      </c>
      <c r="B62" s="26">
        <f>B7+B25+B43</f>
        <v>367649.21</v>
      </c>
      <c r="C62" s="26">
        <f t="shared" si="21"/>
        <v>316000.37</v>
      </c>
      <c r="D62" s="26">
        <f t="shared" si="21"/>
        <v>387379.06</v>
      </c>
      <c r="E62" s="26">
        <f>E7+E25+E43</f>
        <v>333776.42000000004</v>
      </c>
      <c r="F62" s="26">
        <f t="shared" si="22"/>
        <v>356339.92000000004</v>
      </c>
      <c r="G62" s="26">
        <f t="shared" ref="G62" si="24">G7+G25+G43</f>
        <v>345510.44</v>
      </c>
      <c r="H62" s="26">
        <f t="shared" si="22"/>
        <v>364261.75</v>
      </c>
      <c r="I62" s="26">
        <f t="shared" si="22"/>
        <v>285538.09999999998</v>
      </c>
      <c r="J62" s="26">
        <f t="shared" si="22"/>
        <v>330544.95999999996</v>
      </c>
      <c r="K62" s="26">
        <f t="shared" si="22"/>
        <v>311352.86</v>
      </c>
      <c r="L62" s="26">
        <f t="shared" si="22"/>
        <v>269101.75</v>
      </c>
      <c r="M62" s="26">
        <f t="shared" si="22"/>
        <v>274880.80000000005</v>
      </c>
      <c r="N62" s="38">
        <f t="shared" si="16"/>
        <v>3942335.6399999997</v>
      </c>
    </row>
    <row r="63" spans="1:14" x14ac:dyDescent="0.15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38"/>
    </row>
    <row r="64" spans="1:14" x14ac:dyDescent="0.15">
      <c r="A64" s="25" t="s">
        <v>16</v>
      </c>
      <c r="B64" s="26">
        <f t="shared" ref="B64:N64" si="25">SUM(B58:B63)</f>
        <v>2166700.29</v>
      </c>
      <c r="C64" s="26">
        <f t="shared" si="25"/>
        <v>1934520.37</v>
      </c>
      <c r="D64" s="26">
        <f t="shared" si="25"/>
        <v>2348918.19</v>
      </c>
      <c r="E64" s="26">
        <f t="shared" si="25"/>
        <v>2052556.9700000002</v>
      </c>
      <c r="F64" s="26">
        <f t="shared" si="25"/>
        <v>2269839.2799999998</v>
      </c>
      <c r="G64" s="26">
        <f t="shared" ref="G64" si="26">SUM(G58:G63)</f>
        <v>2142945.29</v>
      </c>
      <c r="H64" s="26">
        <f t="shared" si="25"/>
        <v>2200303.67</v>
      </c>
      <c r="I64" s="26">
        <f t="shared" si="25"/>
        <v>1843179.3599999999</v>
      </c>
      <c r="J64" s="26">
        <f t="shared" si="25"/>
        <v>1927706.62</v>
      </c>
      <c r="K64" s="26">
        <f t="shared" si="25"/>
        <v>1887884.4499999997</v>
      </c>
      <c r="L64" s="26">
        <f t="shared" si="25"/>
        <v>1723125.7500000002</v>
      </c>
      <c r="M64" s="26">
        <f t="shared" si="25"/>
        <v>1763750.25</v>
      </c>
      <c r="N64" s="38">
        <f t="shared" si="25"/>
        <v>24261430.490000002</v>
      </c>
    </row>
    <row r="65" spans="1:14" ht="2.25" customHeight="1" x14ac:dyDescent="0.15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</row>
    <row r="66" spans="1:14" ht="18.75" x14ac:dyDescent="0.2">
      <c r="A66" s="23" t="s">
        <v>11</v>
      </c>
      <c r="B66" s="4" t="s">
        <v>44</v>
      </c>
      <c r="C66" s="4" t="s">
        <v>45</v>
      </c>
      <c r="D66" s="4" t="s">
        <v>35</v>
      </c>
      <c r="E66" s="4" t="s">
        <v>36</v>
      </c>
      <c r="F66" s="4" t="s">
        <v>37</v>
      </c>
      <c r="G66" s="4" t="s">
        <v>46</v>
      </c>
      <c r="H66" s="4" t="s">
        <v>47</v>
      </c>
      <c r="I66" s="4" t="s">
        <v>48</v>
      </c>
      <c r="J66" s="4" t="s">
        <v>49</v>
      </c>
      <c r="K66" s="4" t="s">
        <v>50</v>
      </c>
      <c r="L66" s="4" t="s">
        <v>51</v>
      </c>
      <c r="M66" s="4" t="s">
        <v>52</v>
      </c>
      <c r="N66" s="24" t="s">
        <v>38</v>
      </c>
    </row>
    <row r="67" spans="1:14" x14ac:dyDescent="0.15">
      <c r="A67" s="25" t="s">
        <v>8</v>
      </c>
      <c r="B67" s="28">
        <f t="shared" ref="B67:C71" si="27">B12+B30+B48</f>
        <v>2683</v>
      </c>
      <c r="C67" s="28">
        <f t="shared" ref="C67:M67" si="28">C12+C30+C48</f>
        <v>2533</v>
      </c>
      <c r="D67" s="28">
        <f t="shared" si="28"/>
        <v>3264</v>
      </c>
      <c r="E67" s="28">
        <f t="shared" si="28"/>
        <v>2898</v>
      </c>
      <c r="F67" s="28">
        <f t="shared" si="28"/>
        <v>3504</v>
      </c>
      <c r="G67" s="28">
        <f t="shared" si="28"/>
        <v>3389</v>
      </c>
      <c r="H67" s="28">
        <f t="shared" si="28"/>
        <v>3138</v>
      </c>
      <c r="I67" s="28">
        <f t="shared" si="28"/>
        <v>2695</v>
      </c>
      <c r="J67" s="28">
        <f t="shared" si="28"/>
        <v>2562</v>
      </c>
      <c r="K67" s="28">
        <f t="shared" si="28"/>
        <v>2587</v>
      </c>
      <c r="L67" s="28">
        <f t="shared" si="28"/>
        <v>2382</v>
      </c>
      <c r="M67" s="28">
        <f t="shared" si="28"/>
        <v>2503</v>
      </c>
      <c r="N67" s="29">
        <f t="shared" ref="N67:N71" si="29">SUM(B67:M67)</f>
        <v>34138</v>
      </c>
    </row>
    <row r="68" spans="1:14" x14ac:dyDescent="0.15">
      <c r="A68" s="25" t="s">
        <v>9</v>
      </c>
      <c r="B68" s="28">
        <f t="shared" si="27"/>
        <v>2561</v>
      </c>
      <c r="C68" s="28">
        <f t="shared" ref="C68:M68" si="30">C13+C31+C49</f>
        <v>2238</v>
      </c>
      <c r="D68" s="28">
        <f t="shared" si="30"/>
        <v>2672</v>
      </c>
      <c r="E68" s="28">
        <f t="shared" si="30"/>
        <v>2393</v>
      </c>
      <c r="F68" s="28">
        <f t="shared" si="30"/>
        <v>2580</v>
      </c>
      <c r="G68" s="28">
        <f t="shared" si="30"/>
        <v>2395</v>
      </c>
      <c r="H68" s="28">
        <f t="shared" si="30"/>
        <v>2468</v>
      </c>
      <c r="I68" s="28">
        <f t="shared" si="30"/>
        <v>2139</v>
      </c>
      <c r="J68" s="28">
        <f t="shared" si="30"/>
        <v>2172</v>
      </c>
      <c r="K68" s="28">
        <f t="shared" si="30"/>
        <v>2099</v>
      </c>
      <c r="L68" s="28">
        <f t="shared" si="30"/>
        <v>1901</v>
      </c>
      <c r="M68" s="28">
        <f t="shared" si="30"/>
        <v>1923</v>
      </c>
      <c r="N68" s="29">
        <f t="shared" si="29"/>
        <v>27541</v>
      </c>
    </row>
    <row r="69" spans="1:14" ht="9" customHeight="1" x14ac:dyDescent="0.15">
      <c r="A69" s="67" t="s">
        <v>39</v>
      </c>
      <c r="B69" s="28">
        <f t="shared" si="27"/>
        <v>5277</v>
      </c>
      <c r="C69" s="28">
        <f t="shared" si="27"/>
        <v>4778</v>
      </c>
      <c r="D69" s="28">
        <f t="shared" ref="D69:M69" si="31">D14+D32+D50</f>
        <v>5565</v>
      </c>
      <c r="E69" s="28">
        <f t="shared" si="31"/>
        <v>4879</v>
      </c>
      <c r="F69" s="28">
        <f t="shared" si="31"/>
        <v>5306</v>
      </c>
      <c r="G69" s="28">
        <f t="shared" si="31"/>
        <v>4929</v>
      </c>
      <c r="H69" s="28">
        <f t="shared" si="31"/>
        <v>5517</v>
      </c>
      <c r="I69" s="28">
        <f t="shared" si="31"/>
        <v>4729</v>
      </c>
      <c r="J69" s="28">
        <f t="shared" si="31"/>
        <v>5132</v>
      </c>
      <c r="K69" s="28">
        <f t="shared" si="31"/>
        <v>5131</v>
      </c>
      <c r="L69" s="28">
        <f>L14+L32+L50</f>
        <v>4774</v>
      </c>
      <c r="M69" s="28">
        <f t="shared" si="31"/>
        <v>4952</v>
      </c>
      <c r="N69" s="29">
        <f t="shared" si="29"/>
        <v>60969</v>
      </c>
    </row>
    <row r="70" spans="1:14" x14ac:dyDescent="0.15">
      <c r="A70" s="25" t="s">
        <v>34</v>
      </c>
      <c r="B70" s="28">
        <f t="shared" si="27"/>
        <v>1367</v>
      </c>
      <c r="C70" s="28">
        <f t="shared" ref="C70:M70" si="32">C15+C33+C51</f>
        <v>1147</v>
      </c>
      <c r="D70" s="28">
        <f t="shared" si="32"/>
        <v>1324</v>
      </c>
      <c r="E70" s="28">
        <f t="shared" si="32"/>
        <v>1103</v>
      </c>
      <c r="F70" s="28">
        <f t="shared" si="32"/>
        <v>1227</v>
      </c>
      <c r="G70" s="28">
        <f t="shared" si="32"/>
        <v>1091</v>
      </c>
      <c r="H70" s="28">
        <f t="shared" si="32"/>
        <v>1103</v>
      </c>
      <c r="I70" s="28">
        <f t="shared" si="32"/>
        <v>873</v>
      </c>
      <c r="J70" s="28">
        <f t="shared" si="32"/>
        <v>858</v>
      </c>
      <c r="K70" s="28">
        <f t="shared" si="32"/>
        <v>834</v>
      </c>
      <c r="L70" s="28">
        <f t="shared" si="32"/>
        <v>785</v>
      </c>
      <c r="M70" s="28">
        <f t="shared" si="32"/>
        <v>745</v>
      </c>
      <c r="N70" s="29">
        <f t="shared" si="29"/>
        <v>12457</v>
      </c>
    </row>
    <row r="71" spans="1:14" x14ac:dyDescent="0.15">
      <c r="A71" s="25" t="s">
        <v>1</v>
      </c>
      <c r="B71" s="28">
        <f t="shared" si="27"/>
        <v>1457</v>
      </c>
      <c r="C71" s="28">
        <f t="shared" ref="C71:M71" si="33">C16+C34+C52</f>
        <v>1273</v>
      </c>
      <c r="D71" s="28">
        <f t="shared" si="33"/>
        <v>1530</v>
      </c>
      <c r="E71" s="28">
        <f t="shared" si="33"/>
        <v>1329</v>
      </c>
      <c r="F71" s="28">
        <f t="shared" si="33"/>
        <v>1443</v>
      </c>
      <c r="G71" s="28">
        <f t="shared" si="33"/>
        <v>1363</v>
      </c>
      <c r="H71" s="28">
        <f t="shared" si="33"/>
        <v>1537</v>
      </c>
      <c r="I71" s="28">
        <f t="shared" si="33"/>
        <v>1212</v>
      </c>
      <c r="J71" s="28">
        <f t="shared" si="33"/>
        <v>1401</v>
      </c>
      <c r="K71" s="28">
        <f t="shared" si="33"/>
        <v>1320</v>
      </c>
      <c r="L71" s="28">
        <f t="shared" si="33"/>
        <v>1148</v>
      </c>
      <c r="M71" s="28">
        <f t="shared" si="33"/>
        <v>1172</v>
      </c>
      <c r="N71" s="29">
        <f t="shared" si="29"/>
        <v>16185</v>
      </c>
    </row>
    <row r="72" spans="1:14" x14ac:dyDescent="0.15">
      <c r="A72" s="25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9"/>
    </row>
    <row r="73" spans="1:14" x14ac:dyDescent="0.15">
      <c r="A73" s="25" t="s">
        <v>16</v>
      </c>
      <c r="B73" s="28">
        <f t="shared" ref="B73:N73" si="34">SUM(B67:B72)</f>
        <v>13345</v>
      </c>
      <c r="C73" s="28">
        <f t="shared" si="34"/>
        <v>11969</v>
      </c>
      <c r="D73" s="28">
        <f t="shared" si="34"/>
        <v>14355</v>
      </c>
      <c r="E73" s="28">
        <f t="shared" si="34"/>
        <v>12602</v>
      </c>
      <c r="F73" s="28">
        <f t="shared" si="34"/>
        <v>14060</v>
      </c>
      <c r="G73" s="28">
        <f t="shared" si="34"/>
        <v>13167</v>
      </c>
      <c r="H73" s="28">
        <f t="shared" si="34"/>
        <v>13763</v>
      </c>
      <c r="I73" s="28">
        <f t="shared" si="34"/>
        <v>11648</v>
      </c>
      <c r="J73" s="28">
        <f t="shared" si="34"/>
        <v>12125</v>
      </c>
      <c r="K73" s="28">
        <f t="shared" si="34"/>
        <v>11971</v>
      </c>
      <c r="L73" s="28">
        <f t="shared" si="34"/>
        <v>10990</v>
      </c>
      <c r="M73" s="28">
        <f t="shared" si="34"/>
        <v>11295</v>
      </c>
      <c r="N73" s="29">
        <f t="shared" si="34"/>
        <v>151290</v>
      </c>
    </row>
    <row r="74" spans="1:14" ht="1.5" customHeight="1" x14ac:dyDescent="0.15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</row>
    <row r="75" spans="1:14" ht="18.75" x14ac:dyDescent="0.2">
      <c r="A75" s="23" t="s">
        <v>23</v>
      </c>
      <c r="B75" s="4" t="s">
        <v>44</v>
      </c>
      <c r="C75" s="4" t="s">
        <v>45</v>
      </c>
      <c r="D75" s="4" t="s">
        <v>35</v>
      </c>
      <c r="E75" s="4" t="s">
        <v>36</v>
      </c>
      <c r="F75" s="4" t="s">
        <v>37</v>
      </c>
      <c r="G75" s="4" t="s">
        <v>46</v>
      </c>
      <c r="H75" s="4" t="s">
        <v>47</v>
      </c>
      <c r="I75" s="4" t="s">
        <v>48</v>
      </c>
      <c r="J75" s="4" t="s">
        <v>49</v>
      </c>
      <c r="K75" s="4" t="s">
        <v>50</v>
      </c>
      <c r="L75" s="4" t="s">
        <v>51</v>
      </c>
      <c r="M75" s="4" t="s">
        <v>52</v>
      </c>
      <c r="N75" s="24" t="s">
        <v>38</v>
      </c>
    </row>
    <row r="76" spans="1:14" x14ac:dyDescent="0.15">
      <c r="A76" s="25" t="s">
        <v>8</v>
      </c>
      <c r="B76" s="60">
        <f>B58/B64</f>
        <v>0.18801419923195747</v>
      </c>
      <c r="C76" s="60">
        <f>C58/C64</f>
        <v>0.19743932704104841</v>
      </c>
      <c r="D76" s="60">
        <f>D58/D64</f>
        <v>0.20941299790436721</v>
      </c>
      <c r="E76" s="60">
        <f t="shared" ref="E76:M76" si="35">E58/E64</f>
        <v>0.21223771440555922</v>
      </c>
      <c r="F76" s="60">
        <f t="shared" si="35"/>
        <v>0.23159736666465658</v>
      </c>
      <c r="G76" s="60">
        <f t="shared" ref="G76" si="36">G58/G64</f>
        <v>0.23833496934492432</v>
      </c>
      <c r="H76" s="60">
        <f t="shared" si="35"/>
        <v>0.21652174947288072</v>
      </c>
      <c r="I76" s="60">
        <f t="shared" si="35"/>
        <v>0.22295475357319539</v>
      </c>
      <c r="J76" s="60">
        <f t="shared" si="35"/>
        <v>0.20206000537571428</v>
      </c>
      <c r="K76" s="60">
        <f t="shared" si="35"/>
        <v>0.20919776631456444</v>
      </c>
      <c r="L76" s="60">
        <f t="shared" si="35"/>
        <v>0.2106170196806588</v>
      </c>
      <c r="M76" s="60">
        <f t="shared" si="35"/>
        <v>0.21566545490213254</v>
      </c>
      <c r="N76" s="66">
        <f>N58/N64</f>
        <v>0.21302885879422026</v>
      </c>
    </row>
    <row r="77" spans="1:14" x14ac:dyDescent="0.15">
      <c r="A77" s="25" t="s">
        <v>9</v>
      </c>
      <c r="B77" s="60">
        <f t="shared" ref="B77:M77" si="37">B59/B64</f>
        <v>0.15983187965512294</v>
      </c>
      <c r="C77" s="60">
        <f t="shared" si="37"/>
        <v>0.15609324392898483</v>
      </c>
      <c r="D77" s="60">
        <f t="shared" si="37"/>
        <v>0.15470572008299699</v>
      </c>
      <c r="E77" s="60">
        <f t="shared" si="37"/>
        <v>0.15988637820854248</v>
      </c>
      <c r="F77" s="60">
        <f t="shared" si="37"/>
        <v>0.15495825766130894</v>
      </c>
      <c r="G77" s="60">
        <f t="shared" ref="G77" si="38">G59/G64</f>
        <v>0.15309295180372989</v>
      </c>
      <c r="H77" s="60">
        <f t="shared" si="37"/>
        <v>0.1532481377899988</v>
      </c>
      <c r="I77" s="60">
        <f t="shared" si="37"/>
        <v>0.15825533115778817</v>
      </c>
      <c r="J77" s="60">
        <f t="shared" si="37"/>
        <v>0.15277864221890777</v>
      </c>
      <c r="K77" s="60">
        <f t="shared" si="37"/>
        <v>0.14963860738404836</v>
      </c>
      <c r="L77" s="60">
        <f t="shared" si="37"/>
        <v>0.14754202355806009</v>
      </c>
      <c r="M77" s="60">
        <f t="shared" si="37"/>
        <v>0.14606433082008069</v>
      </c>
      <c r="N77" s="66">
        <f>N59/N64</f>
        <v>0.15404669322942299</v>
      </c>
    </row>
    <row r="78" spans="1:14" ht="11.25" customHeight="1" x14ac:dyDescent="0.15">
      <c r="A78" s="67" t="s">
        <v>39</v>
      </c>
      <c r="B78" s="60">
        <f t="shared" ref="B78:M78" si="39">B60/B64</f>
        <v>0.41462689793612389</v>
      </c>
      <c r="C78" s="60">
        <f t="shared" si="39"/>
        <v>0.41951169529427079</v>
      </c>
      <c r="D78" s="60">
        <f t="shared" si="39"/>
        <v>0.41004907029137527</v>
      </c>
      <c r="E78" s="60">
        <f t="shared" si="39"/>
        <v>0.40694518700740373</v>
      </c>
      <c r="F78" s="60">
        <f t="shared" si="39"/>
        <v>0.39858618095638915</v>
      </c>
      <c r="G78" s="60">
        <f t="shared" ref="G78" si="40">G60/G64</f>
        <v>0.39308528963891559</v>
      </c>
      <c r="H78" s="60">
        <f t="shared" si="39"/>
        <v>0.41084702185676036</v>
      </c>
      <c r="I78" s="60">
        <f t="shared" si="39"/>
        <v>0.41324013632617934</v>
      </c>
      <c r="J78" s="60">
        <f t="shared" si="39"/>
        <v>0.42564022527452849</v>
      </c>
      <c r="K78" s="60">
        <f t="shared" si="39"/>
        <v>0.42756793192507098</v>
      </c>
      <c r="L78" s="60">
        <f t="shared" si="39"/>
        <v>0.43623082645012984</v>
      </c>
      <c r="M78" s="60">
        <f t="shared" si="39"/>
        <v>0.43521144787931287</v>
      </c>
      <c r="N78" s="66">
        <f>N60/N64</f>
        <v>0.4149845980495605</v>
      </c>
    </row>
    <row r="79" spans="1:14" x14ac:dyDescent="0.15">
      <c r="A79" s="25" t="s">
        <v>34</v>
      </c>
      <c r="B79" s="60">
        <f t="shared" ref="B79:M79" si="41">B61/B64</f>
        <v>6.784540560522101E-2</v>
      </c>
      <c r="C79" s="60">
        <f t="shared" si="41"/>
        <v>6.3607559738437902E-2</v>
      </c>
      <c r="D79" s="60">
        <f t="shared" si="41"/>
        <v>6.0914139372389119E-2</v>
      </c>
      <c r="E79" s="60">
        <f t="shared" si="41"/>
        <v>5.8315784530940447E-2</v>
      </c>
      <c r="F79" s="60">
        <f t="shared" si="41"/>
        <v>5.7869141290038825E-2</v>
      </c>
      <c r="G79" s="60">
        <f t="shared" ref="G79" si="42">G61/G64</f>
        <v>5.42552161935968E-2</v>
      </c>
      <c r="H79" s="60">
        <f t="shared" si="41"/>
        <v>5.3832419413271264E-2</v>
      </c>
      <c r="I79" s="60">
        <f t="shared" si="41"/>
        <v>5.0633710438250566E-2</v>
      </c>
      <c r="J79" s="60">
        <f t="shared" si="41"/>
        <v>4.8050553460256308E-2</v>
      </c>
      <c r="K79" s="60">
        <f t="shared" si="41"/>
        <v>4.867412833449633E-2</v>
      </c>
      <c r="L79" s="60">
        <f t="shared" si="41"/>
        <v>4.9439432960711072E-2</v>
      </c>
      <c r="M79" s="60">
        <f t="shared" si="41"/>
        <v>4.7208582961221414E-2</v>
      </c>
      <c r="N79" s="66">
        <f>N61/N64</f>
        <v>5.5445901285765445E-2</v>
      </c>
    </row>
    <row r="80" spans="1:14" x14ac:dyDescent="0.15">
      <c r="A80" s="25" t="s">
        <v>1</v>
      </c>
      <c r="B80" s="60">
        <f t="shared" ref="B80:M80" si="43">B62/B64</f>
        <v>0.16968161757157471</v>
      </c>
      <c r="C80" s="60">
        <f t="shared" si="43"/>
        <v>0.16334817399725804</v>
      </c>
      <c r="D80" s="60">
        <f t="shared" si="43"/>
        <v>0.16491807234887138</v>
      </c>
      <c r="E80" s="60">
        <f t="shared" si="43"/>
        <v>0.1626149358475541</v>
      </c>
      <c r="F80" s="60">
        <f t="shared" si="43"/>
        <v>0.15698905342760658</v>
      </c>
      <c r="G80" s="60">
        <f t="shared" ref="G80" si="44">G62/G64</f>
        <v>0.16123157301883334</v>
      </c>
      <c r="H80" s="60">
        <f t="shared" si="43"/>
        <v>0.16555067146708891</v>
      </c>
      <c r="I80" s="60">
        <f t="shared" si="43"/>
        <v>0.15491606850458656</v>
      </c>
      <c r="J80" s="60">
        <f t="shared" si="43"/>
        <v>0.17147057367059307</v>
      </c>
      <c r="K80" s="60">
        <f t="shared" si="43"/>
        <v>0.16492156604182001</v>
      </c>
      <c r="L80" s="60">
        <f t="shared" si="43"/>
        <v>0.15617069735044001</v>
      </c>
      <c r="M80" s="60">
        <f t="shared" si="43"/>
        <v>0.15585018343725254</v>
      </c>
      <c r="N80" s="66">
        <f>N62/N64</f>
        <v>0.16249394864103084</v>
      </c>
    </row>
    <row r="81" spans="1:14" x14ac:dyDescent="0.15">
      <c r="A81" s="25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6"/>
    </row>
    <row r="82" spans="1:14" x14ac:dyDescent="0.15">
      <c r="A82" s="25" t="s">
        <v>16</v>
      </c>
      <c r="B82" s="60">
        <f t="shared" ref="B82:M82" si="45">SUM(B76:B81)</f>
        <v>1</v>
      </c>
      <c r="C82" s="60">
        <f t="shared" si="45"/>
        <v>1</v>
      </c>
      <c r="D82" s="60">
        <f t="shared" si="45"/>
        <v>0.99999999999999989</v>
      </c>
      <c r="E82" s="60">
        <f t="shared" si="45"/>
        <v>1</v>
      </c>
      <c r="F82" s="60">
        <f t="shared" si="45"/>
        <v>1</v>
      </c>
      <c r="G82" s="60">
        <f t="shared" ref="G82" si="46">SUM(G76:G81)</f>
        <v>1</v>
      </c>
      <c r="H82" s="60">
        <f t="shared" si="45"/>
        <v>1</v>
      </c>
      <c r="I82" s="60">
        <f t="shared" si="45"/>
        <v>1</v>
      </c>
      <c r="J82" s="60">
        <f t="shared" si="45"/>
        <v>0.99999999999999989</v>
      </c>
      <c r="K82" s="60">
        <f t="shared" si="45"/>
        <v>1.0000000000000002</v>
      </c>
      <c r="L82" s="60">
        <f t="shared" si="45"/>
        <v>0.99999999999999978</v>
      </c>
      <c r="M82" s="60">
        <f t="shared" si="45"/>
        <v>1</v>
      </c>
      <c r="N82" s="66">
        <f>SUM(N76:N81)</f>
        <v>1</v>
      </c>
    </row>
  </sheetData>
  <pageMargins left="0" right="0" top="0.75" bottom="0.75" header="0.3" footer="0.3"/>
  <pageSetup orientation="landscape" r:id="rId1"/>
  <headerFooter>
    <oddHeader>&amp;CWireless Device Procurement Distribution - Nov 2018 - Oct 2019</oddHeader>
  </headerFooter>
  <rowBreaks count="1" manualBreakCount="1">
    <brk id="5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7"/>
  <sheetViews>
    <sheetView view="pageLayout" zoomScaleNormal="100" workbookViewId="0">
      <selection sqref="A1:N1"/>
    </sheetView>
  </sheetViews>
  <sheetFormatPr defaultColWidth="9.140625" defaultRowHeight="11.25" x14ac:dyDescent="0.2"/>
  <cols>
    <col min="1" max="1" width="12.85546875" style="1" bestFit="1" customWidth="1"/>
    <col min="2" max="11" width="9.140625" style="1"/>
    <col min="12" max="13" width="10.7109375" style="1" bestFit="1" customWidth="1"/>
    <col min="14" max="16384" width="9.140625" style="1"/>
  </cols>
  <sheetData>
    <row r="1" spans="1:14" x14ac:dyDescent="0.2">
      <c r="A1" s="169" t="s">
        <v>25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4" x14ac:dyDescent="0.2">
      <c r="A2" s="18" t="s">
        <v>4</v>
      </c>
      <c r="B2" s="4" t="s">
        <v>44</v>
      </c>
      <c r="C2" s="4" t="s">
        <v>45</v>
      </c>
      <c r="D2" s="4" t="s">
        <v>53</v>
      </c>
      <c r="E2" s="4" t="s">
        <v>54</v>
      </c>
      <c r="F2" s="4" t="s">
        <v>55</v>
      </c>
      <c r="G2" s="4" t="s">
        <v>46</v>
      </c>
      <c r="H2" s="4" t="s">
        <v>47</v>
      </c>
      <c r="I2" s="4" t="s">
        <v>48</v>
      </c>
      <c r="J2" s="4" t="s">
        <v>49</v>
      </c>
      <c r="K2" s="4" t="s">
        <v>50</v>
      </c>
      <c r="L2" s="4" t="s">
        <v>51</v>
      </c>
      <c r="M2" s="4" t="s">
        <v>52</v>
      </c>
      <c r="N2" s="4" t="s">
        <v>0</v>
      </c>
    </row>
    <row r="3" spans="1:14" x14ac:dyDescent="0.2">
      <c r="A3" s="5" t="s">
        <v>8</v>
      </c>
      <c r="B3" s="6">
        <v>108030</v>
      </c>
      <c r="C3" s="6">
        <v>110110</v>
      </c>
      <c r="D3" s="6">
        <v>134160</v>
      </c>
      <c r="E3" s="6">
        <v>125320</v>
      </c>
      <c r="F3" s="6">
        <v>149890</v>
      </c>
      <c r="G3" s="6">
        <v>163540</v>
      </c>
      <c r="H3" s="6">
        <v>147810</v>
      </c>
      <c r="I3" s="6">
        <v>131690</v>
      </c>
      <c r="J3" s="6">
        <v>122850</v>
      </c>
      <c r="K3" s="6">
        <v>132210</v>
      </c>
      <c r="L3" s="140">
        <f>'[5]Sept 19'!$J$29</f>
        <v>113490</v>
      </c>
      <c r="M3" s="140">
        <v>135200</v>
      </c>
      <c r="N3" s="6">
        <f t="shared" ref="N3:N7" si="0">SUM(B3:M3)</f>
        <v>1574300</v>
      </c>
    </row>
    <row r="4" spans="1:14" x14ac:dyDescent="0.2">
      <c r="A4" s="5" t="s">
        <v>9</v>
      </c>
      <c r="B4" s="6">
        <v>75977.2</v>
      </c>
      <c r="C4" s="6">
        <v>72618</v>
      </c>
      <c r="D4" s="6">
        <v>78348.399999999994</v>
      </c>
      <c r="E4" s="6">
        <v>71234.8</v>
      </c>
      <c r="F4" s="6">
        <v>77755.600000000006</v>
      </c>
      <c r="G4" s="6">
        <v>74396.399999999994</v>
      </c>
      <c r="H4" s="6">
        <v>83486</v>
      </c>
      <c r="I4" s="6">
        <v>79929.2</v>
      </c>
      <c r="J4" s="6">
        <v>89216.4</v>
      </c>
      <c r="K4" s="6">
        <v>80620.800000000003</v>
      </c>
      <c r="L4" s="140">
        <f>'[1]Sept 19'!$J$27</f>
        <v>80423.200000000012</v>
      </c>
      <c r="M4" s="140">
        <v>83980</v>
      </c>
      <c r="N4" s="6">
        <f t="shared" si="0"/>
        <v>947986</v>
      </c>
    </row>
    <row r="5" spans="1:14" ht="12.75" customHeight="1" x14ac:dyDescent="0.2">
      <c r="A5" s="5" t="s">
        <v>39</v>
      </c>
      <c r="B5" s="6">
        <v>166400</v>
      </c>
      <c r="C5" s="6">
        <v>141232</v>
      </c>
      <c r="D5" s="6">
        <v>176176</v>
      </c>
      <c r="E5" s="6">
        <v>146432</v>
      </c>
      <c r="F5" s="6">
        <v>161616</v>
      </c>
      <c r="G5" s="6">
        <v>158600</v>
      </c>
      <c r="H5" s="6">
        <v>130728</v>
      </c>
      <c r="I5" s="6">
        <v>113880</v>
      </c>
      <c r="J5" s="6">
        <v>112632</v>
      </c>
      <c r="K5" s="6">
        <v>106080</v>
      </c>
      <c r="L5" s="140">
        <f>'[2]Sept 19'!$J$49</f>
        <v>96928</v>
      </c>
      <c r="M5" s="140">
        <v>97864</v>
      </c>
      <c r="N5" s="6">
        <f t="shared" si="0"/>
        <v>1608568</v>
      </c>
    </row>
    <row r="6" spans="1:14" x14ac:dyDescent="0.2">
      <c r="A6" s="5" t="s">
        <v>34</v>
      </c>
      <c r="B6" s="6">
        <v>54497.04</v>
      </c>
      <c r="C6" s="6">
        <v>39521.040000000001</v>
      </c>
      <c r="D6" s="6">
        <v>44417.36</v>
      </c>
      <c r="E6" s="6">
        <v>37845.599999999999</v>
      </c>
      <c r="F6" s="6">
        <v>39276.639999999999</v>
      </c>
      <c r="G6" s="6">
        <v>32503.119999999999</v>
      </c>
      <c r="H6" s="6">
        <v>41028</v>
      </c>
      <c r="I6" s="6">
        <v>31283.200000000001</v>
      </c>
      <c r="J6" s="6">
        <v>30105.919999999998</v>
      </c>
      <c r="K6" s="6">
        <v>34430.239999999998</v>
      </c>
      <c r="L6" s="140">
        <f>'[3]Sept 19'!$J$29</f>
        <v>30366.959999999999</v>
      </c>
      <c r="M6" s="140">
        <v>38149.279999999999</v>
      </c>
      <c r="N6" s="6">
        <f t="shared" si="0"/>
        <v>453424.4</v>
      </c>
    </row>
    <row r="7" spans="1:14" x14ac:dyDescent="0.2">
      <c r="A7" s="5" t="s">
        <v>1</v>
      </c>
      <c r="B7" s="6">
        <v>183003.6</v>
      </c>
      <c r="C7" s="6">
        <v>145718.56</v>
      </c>
      <c r="D7" s="6">
        <v>166610.07999999999</v>
      </c>
      <c r="E7" s="6">
        <v>159220.88</v>
      </c>
      <c r="F7" s="6">
        <v>174033.6</v>
      </c>
      <c r="G7" s="6">
        <v>178608.56</v>
      </c>
      <c r="H7" s="6">
        <v>170724.32</v>
      </c>
      <c r="I7" s="6">
        <v>148790.72</v>
      </c>
      <c r="J7" s="6">
        <v>168700.48</v>
      </c>
      <c r="K7" s="6">
        <v>159084.64000000001</v>
      </c>
      <c r="L7" s="140">
        <f>'[4]Sept 19'!$J$32</f>
        <v>152544.07999999999</v>
      </c>
      <c r="M7" s="140">
        <v>157584.95999999999</v>
      </c>
      <c r="N7" s="6">
        <f t="shared" si="0"/>
        <v>1964624.48</v>
      </c>
    </row>
    <row r="8" spans="1:14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">
      <c r="A9" s="7" t="s">
        <v>5</v>
      </c>
      <c r="B9" s="6">
        <f t="shared" ref="B9:N9" si="1">SUM(B3:B8)</f>
        <v>587907.83999999997</v>
      </c>
      <c r="C9" s="6">
        <f t="shared" si="1"/>
        <v>509199.6</v>
      </c>
      <c r="D9" s="6">
        <f t="shared" si="1"/>
        <v>599711.84</v>
      </c>
      <c r="E9" s="6">
        <f t="shared" si="1"/>
        <v>540053.28</v>
      </c>
      <c r="F9" s="6">
        <f t="shared" si="1"/>
        <v>602571.84</v>
      </c>
      <c r="G9" s="6">
        <f t="shared" si="1"/>
        <v>607648.08000000007</v>
      </c>
      <c r="H9" s="6">
        <f t="shared" si="1"/>
        <v>573776.32000000007</v>
      </c>
      <c r="I9" s="6">
        <f t="shared" si="1"/>
        <v>505573.12</v>
      </c>
      <c r="J9" s="6">
        <f t="shared" si="1"/>
        <v>523504.80000000005</v>
      </c>
      <c r="K9" s="6">
        <f t="shared" si="1"/>
        <v>512425.68</v>
      </c>
      <c r="L9" s="6">
        <f t="shared" si="1"/>
        <v>473752.24</v>
      </c>
      <c r="M9" s="140">
        <f t="shared" si="1"/>
        <v>512778.23999999999</v>
      </c>
      <c r="N9" s="6">
        <f t="shared" si="1"/>
        <v>6548902.8800000008</v>
      </c>
    </row>
    <row r="10" spans="1:14" x14ac:dyDescent="0.2">
      <c r="A10" s="170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</row>
    <row r="11" spans="1:14" x14ac:dyDescent="0.2">
      <c r="A11" s="17" t="s">
        <v>6</v>
      </c>
      <c r="B11" s="4" t="s">
        <v>44</v>
      </c>
      <c r="C11" s="4" t="s">
        <v>45</v>
      </c>
      <c r="D11" s="4" t="s">
        <v>53</v>
      </c>
      <c r="E11" s="4" t="s">
        <v>54</v>
      </c>
      <c r="F11" s="4" t="s">
        <v>55</v>
      </c>
      <c r="G11" s="4" t="s">
        <v>46</v>
      </c>
      <c r="H11" s="4" t="s">
        <v>47</v>
      </c>
      <c r="I11" s="4" t="s">
        <v>48</v>
      </c>
      <c r="J11" s="4" t="s">
        <v>49</v>
      </c>
      <c r="K11" s="4" t="s">
        <v>50</v>
      </c>
      <c r="L11" s="4" t="s">
        <v>51</v>
      </c>
      <c r="M11" s="4" t="s">
        <v>52</v>
      </c>
      <c r="N11" s="4" t="s">
        <v>0</v>
      </c>
    </row>
    <row r="12" spans="1:14" x14ac:dyDescent="0.2">
      <c r="A12" s="5" t="s">
        <v>8</v>
      </c>
      <c r="B12" s="55">
        <f t="shared" ref="B12:L12" si="2">B3/B9</f>
        <v>0.18375329031162435</v>
      </c>
      <c r="C12" s="56">
        <f t="shared" si="2"/>
        <v>0.2162413324755165</v>
      </c>
      <c r="D12" s="56">
        <f t="shared" si="2"/>
        <v>0.22370743922614569</v>
      </c>
      <c r="E12" s="56">
        <f t="shared" si="2"/>
        <v>0.23205117835780942</v>
      </c>
      <c r="F12" s="56">
        <f t="shared" si="2"/>
        <v>0.24875042285414467</v>
      </c>
      <c r="G12" s="56">
        <f t="shared" ref="G12" si="3">G3/G9</f>
        <v>0.26913604334930175</v>
      </c>
      <c r="H12" s="56">
        <f t="shared" si="2"/>
        <v>0.25760909756610378</v>
      </c>
      <c r="I12" s="56">
        <f t="shared" si="2"/>
        <v>0.26047666458216767</v>
      </c>
      <c r="J12" s="56">
        <f t="shared" si="2"/>
        <v>0.23466833541927407</v>
      </c>
      <c r="K12" s="56">
        <f t="shared" si="2"/>
        <v>0.25800814666431238</v>
      </c>
      <c r="L12" s="56">
        <f t="shared" si="2"/>
        <v>0.23955559555771178</v>
      </c>
      <c r="M12" s="56">
        <f t="shared" ref="M12" si="4">M3/M9</f>
        <v>0.26366173416407063</v>
      </c>
      <c r="N12" s="56">
        <f>N3/N9</f>
        <v>0.24039141041590767</v>
      </c>
    </row>
    <row r="13" spans="1:14" x14ac:dyDescent="0.2">
      <c r="A13" s="5" t="s">
        <v>9</v>
      </c>
      <c r="B13" s="55">
        <f t="shared" ref="B13:L13" si="5">B4/B9</f>
        <v>0.12923318049305144</v>
      </c>
      <c r="C13" s="56">
        <f t="shared" si="5"/>
        <v>0.14261205232682822</v>
      </c>
      <c r="D13" s="56">
        <f t="shared" si="5"/>
        <v>0.13064341034187352</v>
      </c>
      <c r="E13" s="56">
        <f t="shared" si="5"/>
        <v>0.13190328183915484</v>
      </c>
      <c r="F13" s="56">
        <f t="shared" si="5"/>
        <v>0.12903955153297575</v>
      </c>
      <c r="G13" s="56">
        <f t="shared" ref="G13" si="6">G4/G9</f>
        <v>0.12243336636561081</v>
      </c>
      <c r="H13" s="56">
        <f t="shared" si="5"/>
        <v>0.1455026934537835</v>
      </c>
      <c r="I13" s="56">
        <f t="shared" si="5"/>
        <v>0.1580962215712734</v>
      </c>
      <c r="J13" s="56">
        <f t="shared" si="5"/>
        <v>0.17042136003337502</v>
      </c>
      <c r="K13" s="56">
        <f t="shared" si="5"/>
        <v>0.1573316934467453</v>
      </c>
      <c r="L13" s="56">
        <f t="shared" si="5"/>
        <v>0.1697579308543217</v>
      </c>
      <c r="M13" s="56">
        <f t="shared" ref="M13" si="7">M4/M9</f>
        <v>0.16377450025960541</v>
      </c>
      <c r="N13" s="56">
        <f>N4/N9</f>
        <v>0.14475493336373924</v>
      </c>
    </row>
    <row r="14" spans="1:14" ht="12" customHeight="1" x14ac:dyDescent="0.2">
      <c r="A14" s="5" t="s">
        <v>39</v>
      </c>
      <c r="B14" s="55">
        <f t="shared" ref="B14:L14" si="8">B5/B9</f>
        <v>0.28303755908409045</v>
      </c>
      <c r="C14" s="56">
        <f t="shared" si="8"/>
        <v>0.27736078347272858</v>
      </c>
      <c r="D14" s="56">
        <f t="shared" si="8"/>
        <v>0.29376775352642698</v>
      </c>
      <c r="E14" s="56">
        <f t="shared" si="8"/>
        <v>0.27114361753344041</v>
      </c>
      <c r="F14" s="56">
        <f t="shared" si="8"/>
        <v>0.26821034318497194</v>
      </c>
      <c r="G14" s="56">
        <f t="shared" ref="G14" si="9">G5/G9</f>
        <v>0.26100633774733556</v>
      </c>
      <c r="H14" s="56">
        <f t="shared" si="8"/>
        <v>0.22783791425899205</v>
      </c>
      <c r="I14" s="56">
        <f t="shared" si="8"/>
        <v>0.22524931705229898</v>
      </c>
      <c r="J14" s="56">
        <f t="shared" si="8"/>
        <v>0.21514988974313129</v>
      </c>
      <c r="K14" s="56">
        <f t="shared" si="8"/>
        <v>0.20701538611413856</v>
      </c>
      <c r="L14" s="56">
        <f t="shared" si="8"/>
        <v>0.20459639409831604</v>
      </c>
      <c r="M14" s="56">
        <f t="shared" ref="M14" si="10">M5/M9</f>
        <v>0.19085053219106957</v>
      </c>
      <c r="N14" s="56">
        <f>N5/N9</f>
        <v>0.24562404260299547</v>
      </c>
    </row>
    <row r="15" spans="1:14" x14ac:dyDescent="0.2">
      <c r="A15" s="5" t="s">
        <v>34</v>
      </c>
      <c r="B15" s="55">
        <f t="shared" ref="B15:L15" si="11">B6/B9</f>
        <v>9.2696569584783908E-2</v>
      </c>
      <c r="C15" s="56">
        <f t="shared" si="11"/>
        <v>7.761404368738703E-2</v>
      </c>
      <c r="D15" s="56">
        <f t="shared" si="11"/>
        <v>7.4064504045809734E-2</v>
      </c>
      <c r="E15" s="56">
        <f t="shared" si="11"/>
        <v>7.0077530128138457E-2</v>
      </c>
      <c r="F15" s="56">
        <f t="shared" si="11"/>
        <v>6.5181671948028638E-2</v>
      </c>
      <c r="G15" s="56">
        <f t="shared" ref="G15" si="12">G6/G9</f>
        <v>5.3490039826999854E-2</v>
      </c>
      <c r="H15" s="56">
        <f t="shared" si="11"/>
        <v>7.1505216527583418E-2</v>
      </c>
      <c r="I15" s="56">
        <f t="shared" si="11"/>
        <v>6.1876707369252541E-2</v>
      </c>
      <c r="J15" s="56">
        <f t="shared" si="11"/>
        <v>5.7508393428293295E-2</v>
      </c>
      <c r="K15" s="56">
        <f t="shared" si="11"/>
        <v>6.7190699732300685E-2</v>
      </c>
      <c r="L15" s="56">
        <f t="shared" si="11"/>
        <v>6.4098820936445602E-2</v>
      </c>
      <c r="M15" s="56">
        <f t="shared" ref="M15" si="13">M6/M9</f>
        <v>7.4397228712357211E-2</v>
      </c>
      <c r="N15" s="56">
        <f>N6/N9</f>
        <v>6.9236696330424119E-2</v>
      </c>
    </row>
    <row r="16" spans="1:14" x14ac:dyDescent="0.2">
      <c r="A16" s="5" t="s">
        <v>1</v>
      </c>
      <c r="B16" s="55">
        <f t="shared" ref="B16:L16" si="14">B7/B9</f>
        <v>0.31127940052644987</v>
      </c>
      <c r="C16" s="56">
        <f t="shared" si="14"/>
        <v>0.28617178803753973</v>
      </c>
      <c r="D16" s="56">
        <f t="shared" si="14"/>
        <v>0.27781689285974409</v>
      </c>
      <c r="E16" s="56">
        <f t="shared" si="14"/>
        <v>0.29482439214145684</v>
      </c>
      <c r="F16" s="56">
        <f t="shared" si="14"/>
        <v>0.28881801047987909</v>
      </c>
      <c r="G16" s="56">
        <f t="shared" ref="G16" si="15">G7/G9</f>
        <v>0.29393421271075187</v>
      </c>
      <c r="H16" s="56">
        <f t="shared" si="14"/>
        <v>0.29754507819353715</v>
      </c>
      <c r="I16" s="56">
        <f t="shared" si="14"/>
        <v>0.29430108942500743</v>
      </c>
      <c r="J16" s="56">
        <f t="shared" si="14"/>
        <v>0.32225202137592623</v>
      </c>
      <c r="K16" s="56">
        <f t="shared" si="14"/>
        <v>0.31045407404250314</v>
      </c>
      <c r="L16" s="56">
        <f t="shared" si="14"/>
        <v>0.32199125855320493</v>
      </c>
      <c r="M16" s="56">
        <f t="shared" ref="M16" si="16">M7/M9</f>
        <v>0.30731600467289716</v>
      </c>
      <c r="N16" s="56">
        <f>N7/N9</f>
        <v>0.29999291728693339</v>
      </c>
    </row>
    <row r="17" spans="1:14" x14ac:dyDescent="0.2">
      <c r="A17" s="5"/>
      <c r="B17" s="5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47"/>
      <c r="N17" s="56"/>
    </row>
    <row r="18" spans="1:14" ht="12" thickBot="1" x14ac:dyDescent="0.25">
      <c r="A18" s="13" t="s">
        <v>16</v>
      </c>
      <c r="B18" s="55">
        <f t="shared" ref="B18:N18" si="17">SUM(B12:B17)</f>
        <v>1</v>
      </c>
      <c r="C18" s="57">
        <f t="shared" si="17"/>
        <v>1</v>
      </c>
      <c r="D18" s="57">
        <f t="shared" si="17"/>
        <v>1</v>
      </c>
      <c r="E18" s="57">
        <f t="shared" si="17"/>
        <v>1</v>
      </c>
      <c r="F18" s="57">
        <f t="shared" si="17"/>
        <v>1</v>
      </c>
      <c r="G18" s="57">
        <f t="shared" ref="G18" si="18">SUM(G12:G17)</f>
        <v>0.99999999999999978</v>
      </c>
      <c r="H18" s="57">
        <f t="shared" si="17"/>
        <v>0.99999999999999989</v>
      </c>
      <c r="I18" s="57">
        <f t="shared" si="17"/>
        <v>1</v>
      </c>
      <c r="J18" s="57">
        <f t="shared" si="17"/>
        <v>0.99999999999999989</v>
      </c>
      <c r="K18" s="57">
        <f t="shared" si="17"/>
        <v>1</v>
      </c>
      <c r="L18" s="57">
        <f t="shared" si="17"/>
        <v>1</v>
      </c>
      <c r="M18" s="57">
        <f t="shared" si="17"/>
        <v>1</v>
      </c>
      <c r="N18" s="57">
        <f t="shared" si="17"/>
        <v>0.99999999999999978</v>
      </c>
    </row>
    <row r="19" spans="1:14" ht="1.5" customHeight="1" x14ac:dyDescent="0.2"/>
    <row r="20" spans="1:14" x14ac:dyDescent="0.2">
      <c r="A20" s="170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</row>
    <row r="21" spans="1:14" x14ac:dyDescent="0.2">
      <c r="A21" s="17" t="s">
        <v>26</v>
      </c>
      <c r="B21" s="4" t="s">
        <v>44</v>
      </c>
      <c r="C21" s="4" t="s">
        <v>45</v>
      </c>
      <c r="D21" s="4" t="s">
        <v>53</v>
      </c>
      <c r="E21" s="4" t="s">
        <v>54</v>
      </c>
      <c r="F21" s="4" t="s">
        <v>55</v>
      </c>
      <c r="G21" s="4" t="s">
        <v>46</v>
      </c>
      <c r="H21" s="4" t="s">
        <v>47</v>
      </c>
      <c r="I21" s="4" t="s">
        <v>48</v>
      </c>
      <c r="J21" s="4" t="s">
        <v>49</v>
      </c>
      <c r="K21" s="4" t="s">
        <v>50</v>
      </c>
      <c r="L21" s="4" t="s">
        <v>51</v>
      </c>
      <c r="M21" s="4" t="s">
        <v>52</v>
      </c>
      <c r="N21" s="4" t="s">
        <v>0</v>
      </c>
    </row>
    <row r="22" spans="1:14" x14ac:dyDescent="0.2">
      <c r="A22" s="5" t="s">
        <v>8</v>
      </c>
      <c r="B22" s="8">
        <v>827</v>
      </c>
      <c r="C22" s="8">
        <v>839</v>
      </c>
      <c r="D22" s="8">
        <v>1029</v>
      </c>
      <c r="E22" s="8">
        <v>961</v>
      </c>
      <c r="F22" s="8">
        <v>1149</v>
      </c>
      <c r="G22" s="8">
        <v>1249</v>
      </c>
      <c r="H22" s="8">
        <v>1133</v>
      </c>
      <c r="I22" s="8">
        <v>1008</v>
      </c>
      <c r="J22" s="8">
        <v>942</v>
      </c>
      <c r="K22" s="8">
        <v>1010</v>
      </c>
      <c r="L22" s="8">
        <v>871</v>
      </c>
      <c r="M22" s="8">
        <f>'[5]Oct 19'!$H$29</f>
        <v>1035</v>
      </c>
      <c r="N22" s="8">
        <f t="shared" ref="N22:N26" si="19">SUM(B22:M22)</f>
        <v>12053</v>
      </c>
    </row>
    <row r="23" spans="1:14" x14ac:dyDescent="0.2">
      <c r="A23" s="5" t="s">
        <v>9</v>
      </c>
      <c r="B23" s="8">
        <v>761</v>
      </c>
      <c r="C23" s="8">
        <v>729</v>
      </c>
      <c r="D23" s="8">
        <v>785</v>
      </c>
      <c r="E23" s="8">
        <v>717</v>
      </c>
      <c r="F23" s="8">
        <v>779</v>
      </c>
      <c r="G23" s="8">
        <v>746</v>
      </c>
      <c r="H23" s="8">
        <v>837</v>
      </c>
      <c r="I23" s="8">
        <v>809</v>
      </c>
      <c r="J23" s="8">
        <v>897</v>
      </c>
      <c r="K23" s="8">
        <v>810</v>
      </c>
      <c r="L23" s="8">
        <v>812</v>
      </c>
      <c r="M23" s="8">
        <f>'[1]Oct 19'!$H$27</f>
        <v>845</v>
      </c>
      <c r="N23" s="8">
        <f t="shared" si="19"/>
        <v>9527</v>
      </c>
    </row>
    <row r="24" spans="1:14" ht="11.25" customHeight="1" x14ac:dyDescent="0.2">
      <c r="A24" s="5" t="s">
        <v>39</v>
      </c>
      <c r="B24" s="8">
        <v>1592</v>
      </c>
      <c r="C24" s="8">
        <v>1354</v>
      </c>
      <c r="D24" s="8">
        <v>1683</v>
      </c>
      <c r="E24" s="8">
        <v>1406</v>
      </c>
      <c r="F24" s="8">
        <v>1546</v>
      </c>
      <c r="G24" s="8">
        <v>1515</v>
      </c>
      <c r="H24" s="8">
        <v>1246</v>
      </c>
      <c r="I24" s="8">
        <v>1092</v>
      </c>
      <c r="J24" s="8">
        <v>1080</v>
      </c>
      <c r="K24" s="8">
        <v>1014</v>
      </c>
      <c r="L24" s="8">
        <v>928</v>
      </c>
      <c r="M24" s="8">
        <v>940</v>
      </c>
      <c r="N24" s="8">
        <f t="shared" si="19"/>
        <v>15396</v>
      </c>
    </row>
    <row r="25" spans="1:14" x14ac:dyDescent="0.2">
      <c r="A25" s="5" t="s">
        <v>34</v>
      </c>
      <c r="B25" s="8">
        <v>585</v>
      </c>
      <c r="C25" s="8">
        <v>425</v>
      </c>
      <c r="D25" s="8">
        <v>475</v>
      </c>
      <c r="E25" s="8">
        <v>402</v>
      </c>
      <c r="F25" s="8">
        <v>420</v>
      </c>
      <c r="G25" s="8">
        <v>344</v>
      </c>
      <c r="H25" s="8">
        <v>442</v>
      </c>
      <c r="I25" s="8">
        <v>334</v>
      </c>
      <c r="J25" s="8">
        <v>323</v>
      </c>
      <c r="K25" s="8">
        <v>367</v>
      </c>
      <c r="L25" s="8">
        <v>323</v>
      </c>
      <c r="M25" s="8">
        <v>406</v>
      </c>
      <c r="N25" s="8">
        <f t="shared" si="19"/>
        <v>4846</v>
      </c>
    </row>
    <row r="26" spans="1:14" x14ac:dyDescent="0.2">
      <c r="A26" s="5" t="s">
        <v>1</v>
      </c>
      <c r="B26" s="8">
        <v>1541</v>
      </c>
      <c r="C26" s="8">
        <v>1234</v>
      </c>
      <c r="D26" s="8">
        <v>1409</v>
      </c>
      <c r="E26" s="8">
        <v>1356</v>
      </c>
      <c r="F26" s="8">
        <v>1475</v>
      </c>
      <c r="G26" s="8">
        <v>1504</v>
      </c>
      <c r="H26" s="8">
        <v>1443</v>
      </c>
      <c r="I26" s="8">
        <v>1257</v>
      </c>
      <c r="J26" s="8">
        <v>1425</v>
      </c>
      <c r="K26" s="8">
        <v>1349</v>
      </c>
      <c r="L26" s="8">
        <v>1290</v>
      </c>
      <c r="M26" s="8">
        <f>'[4]Oct 19'!$H$31</f>
        <v>1340</v>
      </c>
      <c r="N26" s="8">
        <f t="shared" si="19"/>
        <v>16623</v>
      </c>
    </row>
    <row r="27" spans="1:14" x14ac:dyDescent="0.2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2">
      <c r="A28" s="7" t="s">
        <v>11</v>
      </c>
      <c r="B28" s="8">
        <f t="shared" ref="B28:N28" si="20">SUM(B22:B27)</f>
        <v>5306</v>
      </c>
      <c r="C28" s="8">
        <f t="shared" si="20"/>
        <v>4581</v>
      </c>
      <c r="D28" s="8">
        <f t="shared" si="20"/>
        <v>5381</v>
      </c>
      <c r="E28" s="8">
        <f t="shared" si="20"/>
        <v>4842</v>
      </c>
      <c r="F28" s="8">
        <f t="shared" si="20"/>
        <v>5369</v>
      </c>
      <c r="G28" s="8">
        <f t="shared" si="20"/>
        <v>5358</v>
      </c>
      <c r="H28" s="8">
        <f t="shared" si="20"/>
        <v>5101</v>
      </c>
      <c r="I28" s="8">
        <f t="shared" si="20"/>
        <v>4500</v>
      </c>
      <c r="J28" s="8">
        <f t="shared" si="20"/>
        <v>4667</v>
      </c>
      <c r="K28" s="8">
        <f t="shared" si="20"/>
        <v>4550</v>
      </c>
      <c r="L28" s="8">
        <f t="shared" si="20"/>
        <v>4224</v>
      </c>
      <c r="M28" s="8">
        <f t="shared" si="20"/>
        <v>4566</v>
      </c>
      <c r="N28" s="8">
        <f t="shared" si="20"/>
        <v>58445</v>
      </c>
    </row>
    <row r="29" spans="1:14" x14ac:dyDescent="0.2">
      <c r="A29" s="171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</row>
    <row r="30" spans="1:14" x14ac:dyDescent="0.2">
      <c r="A30" s="17" t="s">
        <v>27</v>
      </c>
      <c r="B30" s="4" t="s">
        <v>44</v>
      </c>
      <c r="C30" s="4" t="s">
        <v>45</v>
      </c>
      <c r="D30" s="4" t="s">
        <v>53</v>
      </c>
      <c r="E30" s="4" t="s">
        <v>54</v>
      </c>
      <c r="F30" s="4" t="s">
        <v>55</v>
      </c>
      <c r="G30" s="4" t="s">
        <v>46</v>
      </c>
      <c r="H30" s="4" t="s">
        <v>47</v>
      </c>
      <c r="I30" s="4" t="s">
        <v>48</v>
      </c>
      <c r="J30" s="4" t="s">
        <v>49</v>
      </c>
      <c r="K30" s="4" t="s">
        <v>50</v>
      </c>
      <c r="L30" s="4" t="s">
        <v>51</v>
      </c>
      <c r="M30" s="4" t="s">
        <v>52</v>
      </c>
      <c r="N30" s="4" t="s">
        <v>0</v>
      </c>
    </row>
    <row r="31" spans="1:14" x14ac:dyDescent="0.2">
      <c r="A31" s="5" t="s">
        <v>8</v>
      </c>
      <c r="B31" s="56">
        <f t="shared" ref="B31:M31" si="21">B22/B28</f>
        <v>0.15586128910667169</v>
      </c>
      <c r="C31" s="56">
        <f t="shared" si="21"/>
        <v>0.18314778432656625</v>
      </c>
      <c r="D31" s="56">
        <f t="shared" si="21"/>
        <v>0.1912283962088831</v>
      </c>
      <c r="E31" s="56">
        <f t="shared" si="21"/>
        <v>0.19847170590665014</v>
      </c>
      <c r="F31" s="56">
        <f t="shared" si="21"/>
        <v>0.21400633265040045</v>
      </c>
      <c r="G31" s="56">
        <f t="shared" ref="G31" si="22">G22/G28</f>
        <v>0.23310936916759986</v>
      </c>
      <c r="H31" s="56">
        <f t="shared" si="21"/>
        <v>0.22211331111546756</v>
      </c>
      <c r="I31" s="56">
        <f t="shared" si="21"/>
        <v>0.224</v>
      </c>
      <c r="J31" s="56">
        <f t="shared" si="21"/>
        <v>0.20184272551960575</v>
      </c>
      <c r="K31" s="56">
        <f t="shared" si="21"/>
        <v>0.22197802197802197</v>
      </c>
      <c r="L31" s="56">
        <f t="shared" si="21"/>
        <v>0.20620265151515152</v>
      </c>
      <c r="M31" s="56">
        <f t="shared" si="21"/>
        <v>0.22667542706964519</v>
      </c>
      <c r="N31" s="56">
        <f>N22/N28</f>
        <v>0.20622807767986998</v>
      </c>
    </row>
    <row r="32" spans="1:14" x14ac:dyDescent="0.2">
      <c r="A32" s="5" t="s">
        <v>9</v>
      </c>
      <c r="B32" s="56">
        <f t="shared" ref="B32:L32" si="23">B23/B28</f>
        <v>0.14342254052016584</v>
      </c>
      <c r="C32" s="56">
        <f t="shared" si="23"/>
        <v>0.15913555992141454</v>
      </c>
      <c r="D32" s="56">
        <f t="shared" si="23"/>
        <v>0.14588366474632969</v>
      </c>
      <c r="E32" s="56">
        <f t="shared" si="23"/>
        <v>0.14807930607187111</v>
      </c>
      <c r="F32" s="56">
        <f t="shared" si="23"/>
        <v>0.14509219593965356</v>
      </c>
      <c r="G32" s="56">
        <f t="shared" ref="G32" si="24">G23/G28</f>
        <v>0.13923105636431504</v>
      </c>
      <c r="H32" s="56">
        <f t="shared" si="23"/>
        <v>0.16408547343658106</v>
      </c>
      <c r="I32" s="56">
        <f t="shared" si="23"/>
        <v>0.17977777777777779</v>
      </c>
      <c r="J32" s="56">
        <f t="shared" si="23"/>
        <v>0.19220055710306408</v>
      </c>
      <c r="K32" s="56">
        <f t="shared" si="23"/>
        <v>0.17802197802197803</v>
      </c>
      <c r="L32" s="56">
        <f t="shared" si="23"/>
        <v>0.19223484848484848</v>
      </c>
      <c r="M32" s="56">
        <f>M23/M28</f>
        <v>0.1850635129215944</v>
      </c>
      <c r="N32" s="56">
        <f>N23/N28</f>
        <v>0.16300795619813499</v>
      </c>
    </row>
    <row r="33" spans="1:14" ht="12" customHeight="1" x14ac:dyDescent="0.2">
      <c r="A33" s="5" t="s">
        <v>39</v>
      </c>
      <c r="B33" s="56">
        <f t="shared" ref="B33:M33" si="25">B24/B28</f>
        <v>0.30003769317753487</v>
      </c>
      <c r="C33" s="56">
        <f t="shared" si="25"/>
        <v>0.2955686531325038</v>
      </c>
      <c r="D33" s="56">
        <f t="shared" si="25"/>
        <v>0.31276714365359598</v>
      </c>
      <c r="E33" s="56">
        <f t="shared" si="25"/>
        <v>0.29037587773647255</v>
      </c>
      <c r="F33" s="56">
        <f t="shared" si="25"/>
        <v>0.28794933879679641</v>
      </c>
      <c r="G33" s="56">
        <f t="shared" ref="G33" si="26">G24/G28</f>
        <v>0.28275475923852184</v>
      </c>
      <c r="H33" s="56">
        <f t="shared" si="25"/>
        <v>0.24426583022936679</v>
      </c>
      <c r="I33" s="56">
        <f t="shared" si="25"/>
        <v>0.24266666666666667</v>
      </c>
      <c r="J33" s="56">
        <f t="shared" si="25"/>
        <v>0.23141204199700022</v>
      </c>
      <c r="K33" s="56">
        <f t="shared" si="25"/>
        <v>0.22285714285714286</v>
      </c>
      <c r="L33" s="56">
        <f t="shared" si="25"/>
        <v>0.2196969696969697</v>
      </c>
      <c r="M33" s="56">
        <f t="shared" si="25"/>
        <v>0.20586946999561981</v>
      </c>
      <c r="N33" s="56">
        <f>N24/N28</f>
        <v>0.26342715373428011</v>
      </c>
    </row>
    <row r="34" spans="1:14" x14ac:dyDescent="0.2">
      <c r="A34" s="5" t="s">
        <v>34</v>
      </c>
      <c r="B34" s="56">
        <f t="shared" ref="B34:M34" si="27">B25/B28</f>
        <v>0.1102525442894836</v>
      </c>
      <c r="C34" s="56">
        <f t="shared" si="27"/>
        <v>9.2774503383540707E-2</v>
      </c>
      <c r="D34" s="56">
        <f t="shared" si="27"/>
        <v>8.8273555101282292E-2</v>
      </c>
      <c r="E34" s="56">
        <f t="shared" si="27"/>
        <v>8.302354399008674E-2</v>
      </c>
      <c r="F34" s="56">
        <f t="shared" si="27"/>
        <v>7.822685788787484E-2</v>
      </c>
      <c r="G34" s="56">
        <f t="shared" ref="G34" si="28">G25/G28</f>
        <v>6.4203060843598364E-2</v>
      </c>
      <c r="H34" s="56">
        <f t="shared" si="27"/>
        <v>8.664967653401294E-2</v>
      </c>
      <c r="I34" s="56">
        <f t="shared" si="27"/>
        <v>7.4222222222222217E-2</v>
      </c>
      <c r="J34" s="56">
        <f t="shared" si="27"/>
        <v>6.9209342189843578E-2</v>
      </c>
      <c r="K34" s="56">
        <f t="shared" si="27"/>
        <v>8.0659340659340661E-2</v>
      </c>
      <c r="L34" s="56">
        <f t="shared" si="27"/>
        <v>7.6467803030303025E-2</v>
      </c>
      <c r="M34" s="56">
        <f t="shared" si="27"/>
        <v>8.8918090232150679E-2</v>
      </c>
      <c r="N34" s="56">
        <f>N25/N28</f>
        <v>8.2915561639147914E-2</v>
      </c>
    </row>
    <row r="35" spans="1:14" x14ac:dyDescent="0.2">
      <c r="A35" s="5" t="s">
        <v>1</v>
      </c>
      <c r="B35" s="56">
        <f t="shared" ref="B35:M35" si="29">B26/B28</f>
        <v>0.29042593290614399</v>
      </c>
      <c r="C35" s="56">
        <f t="shared" si="29"/>
        <v>0.2693734992359747</v>
      </c>
      <c r="D35" s="56">
        <f t="shared" si="29"/>
        <v>0.26184724028990891</v>
      </c>
      <c r="E35" s="56">
        <f t="shared" si="29"/>
        <v>0.28004956629491945</v>
      </c>
      <c r="F35" s="56">
        <f t="shared" si="29"/>
        <v>0.27472527472527475</v>
      </c>
      <c r="G35" s="56">
        <f t="shared" ref="G35" si="30">G26/G28</f>
        <v>0.2807017543859649</v>
      </c>
      <c r="H35" s="56">
        <f t="shared" si="29"/>
        <v>0.28288570868457164</v>
      </c>
      <c r="I35" s="56">
        <f t="shared" si="29"/>
        <v>0.27933333333333332</v>
      </c>
      <c r="J35" s="56">
        <f t="shared" si="29"/>
        <v>0.30533533319048639</v>
      </c>
      <c r="K35" s="56">
        <f t="shared" si="29"/>
        <v>0.29648351648351651</v>
      </c>
      <c r="L35" s="56">
        <f t="shared" si="29"/>
        <v>0.30539772727272729</v>
      </c>
      <c r="M35" s="56">
        <f t="shared" si="29"/>
        <v>0.29347349978098991</v>
      </c>
      <c r="N35" s="56">
        <f>N26/N28</f>
        <v>0.28442125074856706</v>
      </c>
    </row>
    <row r="36" spans="1:14" x14ac:dyDescent="0.2">
      <c r="A36" s="5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1:14" ht="12" thickBot="1" x14ac:dyDescent="0.25">
      <c r="A37" s="11" t="s">
        <v>16</v>
      </c>
      <c r="B37" s="57">
        <f t="shared" ref="B37:N37" si="31">SUM(B31:B36)</f>
        <v>1</v>
      </c>
      <c r="C37" s="63">
        <f t="shared" si="31"/>
        <v>1</v>
      </c>
      <c r="D37" s="63">
        <f t="shared" si="31"/>
        <v>1</v>
      </c>
      <c r="E37" s="63">
        <f t="shared" si="31"/>
        <v>1</v>
      </c>
      <c r="F37" s="63">
        <f t="shared" si="31"/>
        <v>1</v>
      </c>
      <c r="G37" s="63">
        <f t="shared" ref="G37" si="32">SUM(G31:G36)</f>
        <v>1</v>
      </c>
      <c r="H37" s="63">
        <f t="shared" si="31"/>
        <v>0.99999999999999989</v>
      </c>
      <c r="I37" s="63">
        <f t="shared" si="31"/>
        <v>1</v>
      </c>
      <c r="J37" s="63">
        <f t="shared" si="31"/>
        <v>1</v>
      </c>
      <c r="K37" s="63">
        <f t="shared" si="31"/>
        <v>1</v>
      </c>
      <c r="L37" s="63">
        <f t="shared" si="31"/>
        <v>1</v>
      </c>
      <c r="M37" s="63">
        <f t="shared" si="31"/>
        <v>1</v>
      </c>
      <c r="N37" s="63">
        <f t="shared" si="31"/>
        <v>1</v>
      </c>
    </row>
    <row r="38" spans="1:14" x14ac:dyDescent="0.2">
      <c r="A38" s="15"/>
      <c r="B38" s="46"/>
      <c r="C38" s="51"/>
      <c r="D38" s="52"/>
      <c r="E38" s="53"/>
      <c r="F38" s="54"/>
      <c r="G38" s="39"/>
      <c r="H38" s="40"/>
      <c r="I38" s="41"/>
      <c r="J38" s="42"/>
      <c r="K38" s="43"/>
      <c r="L38" s="44"/>
      <c r="M38" s="45"/>
      <c r="N38" s="15"/>
    </row>
    <row r="39" spans="1:14" x14ac:dyDescent="0.2">
      <c r="A39" s="17" t="s">
        <v>10</v>
      </c>
      <c r="B39" s="4" t="s">
        <v>44</v>
      </c>
      <c r="C39" s="4" t="s">
        <v>45</v>
      </c>
      <c r="D39" s="4" t="s">
        <v>53</v>
      </c>
      <c r="E39" s="4" t="s">
        <v>54</v>
      </c>
      <c r="F39" s="4" t="s">
        <v>55</v>
      </c>
      <c r="G39" s="4" t="s">
        <v>46</v>
      </c>
      <c r="H39" s="4" t="s">
        <v>47</v>
      </c>
      <c r="I39" s="4" t="s">
        <v>48</v>
      </c>
      <c r="J39" s="4" t="s">
        <v>49</v>
      </c>
      <c r="K39" s="4" t="s">
        <v>50</v>
      </c>
      <c r="L39" s="4" t="s">
        <v>51</v>
      </c>
      <c r="M39" s="4" t="s">
        <v>52</v>
      </c>
      <c r="N39" s="4" t="s">
        <v>0</v>
      </c>
    </row>
    <row r="40" spans="1:14" x14ac:dyDescent="0.2">
      <c r="A40" s="5" t="s">
        <v>8</v>
      </c>
      <c r="B40" s="58">
        <f t="shared" ref="B40:N40" si="33">B3/B22</f>
        <v>130.62877871825876</v>
      </c>
      <c r="C40" s="58">
        <f t="shared" si="33"/>
        <v>131.23957091775924</v>
      </c>
      <c r="D40" s="58">
        <f t="shared" si="33"/>
        <v>130.37900874635568</v>
      </c>
      <c r="E40" s="58">
        <f t="shared" si="33"/>
        <v>130.40582726326744</v>
      </c>
      <c r="F40" s="58">
        <f t="shared" si="33"/>
        <v>130.45256744995649</v>
      </c>
      <c r="G40" s="58">
        <f t="shared" ref="G40" si="34">G3/G22</f>
        <v>130.93674939951961</v>
      </c>
      <c r="H40" s="58">
        <f t="shared" si="33"/>
        <v>130.45895851721093</v>
      </c>
      <c r="I40" s="58">
        <f t="shared" si="33"/>
        <v>130.64484126984127</v>
      </c>
      <c r="J40" s="58">
        <f t="shared" si="33"/>
        <v>130.4140127388535</v>
      </c>
      <c r="K40" s="58">
        <f t="shared" si="33"/>
        <v>130.9009900990099</v>
      </c>
      <c r="L40" s="58">
        <f t="shared" si="33"/>
        <v>130.29850746268656</v>
      </c>
      <c r="M40" s="58">
        <f t="shared" si="33"/>
        <v>130.62801932367151</v>
      </c>
      <c r="N40" s="58">
        <f t="shared" si="33"/>
        <v>130.61478470090435</v>
      </c>
    </row>
    <row r="41" spans="1:14" x14ac:dyDescent="0.2">
      <c r="A41" s="5" t="s">
        <v>9</v>
      </c>
      <c r="B41" s="58">
        <f t="shared" ref="B41:N41" si="35">B4/B23</f>
        <v>99.838633377135338</v>
      </c>
      <c r="C41" s="58">
        <f t="shared" si="35"/>
        <v>99.613168724279831</v>
      </c>
      <c r="D41" s="58">
        <f t="shared" si="35"/>
        <v>99.80687898089171</v>
      </c>
      <c r="E41" s="58">
        <f t="shared" si="35"/>
        <v>99.351185495118557</v>
      </c>
      <c r="F41" s="58">
        <f t="shared" si="35"/>
        <v>99.814634146341476</v>
      </c>
      <c r="G41" s="58">
        <f t="shared" ref="G41" si="36">G4/G23</f>
        <v>99.72707774798927</v>
      </c>
      <c r="H41" s="58">
        <f t="shared" si="35"/>
        <v>99.744324970131416</v>
      </c>
      <c r="I41" s="58">
        <f t="shared" si="35"/>
        <v>98.8</v>
      </c>
      <c r="J41" s="58">
        <f t="shared" si="35"/>
        <v>99.460869565217379</v>
      </c>
      <c r="K41" s="58">
        <f t="shared" si="35"/>
        <v>99.531851851851854</v>
      </c>
      <c r="L41" s="58">
        <f t="shared" si="35"/>
        <v>99.043349753694599</v>
      </c>
      <c r="M41" s="58">
        <f t="shared" si="35"/>
        <v>99.384615384615387</v>
      </c>
      <c r="N41" s="58">
        <f t="shared" si="35"/>
        <v>99.505195759420587</v>
      </c>
    </row>
    <row r="42" spans="1:14" ht="12" customHeight="1" x14ac:dyDescent="0.2">
      <c r="A42" s="5" t="s">
        <v>39</v>
      </c>
      <c r="B42" s="58">
        <f t="shared" ref="B42:N42" si="37">B5/B24</f>
        <v>104.52261306532664</v>
      </c>
      <c r="C42" s="58">
        <f t="shared" si="37"/>
        <v>104.30723781388478</v>
      </c>
      <c r="D42" s="58">
        <f t="shared" si="37"/>
        <v>104.6797385620915</v>
      </c>
      <c r="E42" s="58">
        <f t="shared" si="37"/>
        <v>104.1479374110953</v>
      </c>
      <c r="F42" s="58">
        <f t="shared" si="37"/>
        <v>104.53816300129365</v>
      </c>
      <c r="G42" s="58">
        <f t="shared" ref="G42" si="38">G5/G24</f>
        <v>104.68646864686468</v>
      </c>
      <c r="H42" s="58">
        <f t="shared" si="37"/>
        <v>104.91813804173354</v>
      </c>
      <c r="I42" s="58">
        <f t="shared" si="37"/>
        <v>104.28571428571429</v>
      </c>
      <c r="J42" s="58">
        <f t="shared" si="37"/>
        <v>104.28888888888889</v>
      </c>
      <c r="K42" s="58">
        <f t="shared" si="37"/>
        <v>104.61538461538461</v>
      </c>
      <c r="L42" s="58">
        <f t="shared" si="37"/>
        <v>104.44827586206897</v>
      </c>
      <c r="M42" s="58">
        <f t="shared" si="37"/>
        <v>104.11063829787234</v>
      </c>
      <c r="N42" s="58">
        <f t="shared" si="37"/>
        <v>104.47960509223175</v>
      </c>
    </row>
    <row r="43" spans="1:14" x14ac:dyDescent="0.2">
      <c r="A43" s="5" t="s">
        <v>34</v>
      </c>
      <c r="B43" s="58">
        <f t="shared" ref="B43:N43" si="39">B6/B25</f>
        <v>93.157333333333341</v>
      </c>
      <c r="C43" s="58">
        <f t="shared" si="39"/>
        <v>92.990682352941178</v>
      </c>
      <c r="D43" s="58">
        <f t="shared" si="39"/>
        <v>93.510231578947369</v>
      </c>
      <c r="E43" s="58">
        <f t="shared" si="39"/>
        <v>94.143283582089552</v>
      </c>
      <c r="F43" s="58">
        <f t="shared" si="39"/>
        <v>93.515809523809523</v>
      </c>
      <c r="G43" s="58">
        <f t="shared" ref="G43" si="40">G6/G25</f>
        <v>94.485813953488375</v>
      </c>
      <c r="H43" s="58">
        <f t="shared" si="39"/>
        <v>92.82352941176471</v>
      </c>
      <c r="I43" s="58">
        <f t="shared" si="39"/>
        <v>93.662275449101799</v>
      </c>
      <c r="J43" s="58">
        <f t="shared" si="39"/>
        <v>93.207182662538699</v>
      </c>
      <c r="K43" s="58">
        <f t="shared" si="39"/>
        <v>93.815367847411437</v>
      </c>
      <c r="L43" s="58">
        <f t="shared" si="39"/>
        <v>94.015356037151705</v>
      </c>
      <c r="M43" s="58">
        <f t="shared" si="39"/>
        <v>93.963743842364522</v>
      </c>
      <c r="N43" s="58">
        <f t="shared" si="39"/>
        <v>93.566735451919115</v>
      </c>
    </row>
    <row r="44" spans="1:14" x14ac:dyDescent="0.2">
      <c r="A44" s="5" t="s">
        <v>1</v>
      </c>
      <c r="B44" s="58">
        <f t="shared" ref="B44:N44" si="41">B7/B26</f>
        <v>118.7563919532771</v>
      </c>
      <c r="C44" s="58">
        <f t="shared" si="41"/>
        <v>118.08635332252837</v>
      </c>
      <c r="D44" s="58">
        <f t="shared" si="41"/>
        <v>118.24704045422284</v>
      </c>
      <c r="E44" s="58">
        <f t="shared" si="41"/>
        <v>117.41952802359883</v>
      </c>
      <c r="F44" s="58">
        <f t="shared" si="41"/>
        <v>117.98888135593221</v>
      </c>
      <c r="G44" s="58">
        <f t="shared" ref="G44" si="42">G7/G26</f>
        <v>118.75569148936169</v>
      </c>
      <c r="H44" s="58">
        <f t="shared" si="41"/>
        <v>118.31207207207208</v>
      </c>
      <c r="I44" s="58">
        <f t="shared" si="41"/>
        <v>118.36970564836913</v>
      </c>
      <c r="J44" s="58">
        <f t="shared" si="41"/>
        <v>118.38630175438597</v>
      </c>
      <c r="K44" s="58">
        <f t="shared" si="41"/>
        <v>117.92782802075612</v>
      </c>
      <c r="L44" s="58">
        <f t="shared" si="41"/>
        <v>118.25122480620153</v>
      </c>
      <c r="M44" s="58">
        <f t="shared" si="41"/>
        <v>117.60071641791045</v>
      </c>
      <c r="N44" s="58">
        <f t="shared" si="41"/>
        <v>118.18711905191601</v>
      </c>
    </row>
    <row r="45" spans="1:14" x14ac:dyDescent="0.2">
      <c r="A45" s="5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</row>
    <row r="46" spans="1:14" x14ac:dyDescent="0.2">
      <c r="A46" s="130" t="s">
        <v>10</v>
      </c>
      <c r="B46" s="59">
        <f t="shared" ref="B46:N46" si="43">B9/B28</f>
        <v>110.80057293629852</v>
      </c>
      <c r="C46" s="64">
        <f t="shared" si="43"/>
        <v>111.154682383759</v>
      </c>
      <c r="D46" s="64">
        <f t="shared" si="43"/>
        <v>111.44988663817134</v>
      </c>
      <c r="E46" s="64">
        <f t="shared" si="43"/>
        <v>111.53516728624535</v>
      </c>
      <c r="F46" s="64">
        <f t="shared" si="43"/>
        <v>112.23167070217917</v>
      </c>
      <c r="G46" s="64">
        <f t="shared" ref="G46" si="44">G9/G28</f>
        <v>113.40949608062711</v>
      </c>
      <c r="H46" s="64">
        <f t="shared" si="43"/>
        <v>112.4831052734758</v>
      </c>
      <c r="I46" s="64">
        <f t="shared" si="43"/>
        <v>112.34958222222222</v>
      </c>
      <c r="J46" s="64">
        <f t="shared" si="43"/>
        <v>112.1715877437326</v>
      </c>
      <c r="K46" s="64">
        <f t="shared" si="43"/>
        <v>112.62102857142857</v>
      </c>
      <c r="L46" s="64">
        <f t="shared" si="43"/>
        <v>112.15725378787879</v>
      </c>
      <c r="M46" s="64">
        <f t="shared" si="43"/>
        <v>112.30360052562418</v>
      </c>
      <c r="N46" s="64">
        <f t="shared" si="43"/>
        <v>112.05240619385749</v>
      </c>
    </row>
    <row r="47" spans="1:14" x14ac:dyDescent="0.2">
      <c r="A47" s="170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</row>
  </sheetData>
  <pageMargins left="0.5" right="0.5" top="0.5" bottom="0.5" header="0.25" footer="0.25"/>
  <pageSetup scale="90" orientation="landscape" r:id="rId1"/>
  <headerFooter differentOddEven="1">
    <oddHeader>&amp;CHEARING AID PROCUREMENT DISTRIBUTION - NOV 1 2018 THROUGH OCT 31 2019</oddHeader>
    <oddFooter>&amp;L&amp;8Nov 2017&amp;C&amp;8Page 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5"/>
  <sheetViews>
    <sheetView view="pageLayout" zoomScale="90" zoomScaleNormal="100" zoomScalePageLayoutView="90" workbookViewId="0">
      <selection activeCell="A29" sqref="A29:N29"/>
    </sheetView>
  </sheetViews>
  <sheetFormatPr defaultColWidth="9.140625" defaultRowHeight="11.25" x14ac:dyDescent="0.2"/>
  <cols>
    <col min="1" max="1" width="12.85546875" style="1" customWidth="1"/>
    <col min="2" max="3" width="9.140625" style="1"/>
    <col min="4" max="11" width="7.28515625" style="1" bestFit="1" customWidth="1"/>
    <col min="12" max="12" width="10.28515625" style="1" customWidth="1"/>
    <col min="13" max="13" width="10.28515625" style="1" bestFit="1" customWidth="1"/>
    <col min="14" max="16384" width="9.140625" style="1"/>
  </cols>
  <sheetData>
    <row r="1" spans="1:14" x14ac:dyDescent="0.2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4" x14ac:dyDescent="0.2">
      <c r="A2" s="18" t="s">
        <v>18</v>
      </c>
      <c r="B2" s="4" t="s">
        <v>44</v>
      </c>
      <c r="C2" s="4" t="s">
        <v>45</v>
      </c>
      <c r="D2" s="4" t="s">
        <v>53</v>
      </c>
      <c r="E2" s="4" t="s">
        <v>54</v>
      </c>
      <c r="F2" s="4" t="s">
        <v>55</v>
      </c>
      <c r="G2" s="4" t="s">
        <v>46</v>
      </c>
      <c r="H2" s="4" t="s">
        <v>47</v>
      </c>
      <c r="I2" s="4" t="s">
        <v>48</v>
      </c>
      <c r="J2" s="4" t="s">
        <v>49</v>
      </c>
      <c r="K2" s="4" t="s">
        <v>50</v>
      </c>
      <c r="L2" s="4" t="s">
        <v>51</v>
      </c>
      <c r="M2" s="4" t="s">
        <v>52</v>
      </c>
      <c r="N2" s="4" t="s">
        <v>0</v>
      </c>
    </row>
    <row r="3" spans="1:14" x14ac:dyDescent="0.2">
      <c r="A3" s="5" t="s">
        <v>39</v>
      </c>
      <c r="B3" s="6">
        <v>141648</v>
      </c>
      <c r="C3" s="6">
        <v>137904</v>
      </c>
      <c r="D3" s="6">
        <v>167544</v>
      </c>
      <c r="E3" s="6">
        <v>140400</v>
      </c>
      <c r="F3" s="6">
        <v>162552</v>
      </c>
      <c r="G3" s="6">
        <v>147576</v>
      </c>
      <c r="H3" s="6">
        <v>136344</v>
      </c>
      <c r="I3" s="6">
        <v>126048</v>
      </c>
      <c r="J3" s="6">
        <v>139152</v>
      </c>
      <c r="K3" s="6">
        <v>132288</v>
      </c>
      <c r="L3" s="140">
        <f>'[2]Sept 19'!$J$57</f>
        <v>131664</v>
      </c>
      <c r="M3" s="140">
        <v>132288</v>
      </c>
      <c r="N3" s="6">
        <f>SUM(B3:M3)</f>
        <v>1695408</v>
      </c>
    </row>
    <row r="4" spans="1:14" x14ac:dyDescent="0.2">
      <c r="A4" s="16" t="s">
        <v>34</v>
      </c>
      <c r="B4" s="6">
        <v>32147.08</v>
      </c>
      <c r="C4" s="6">
        <v>25837.84</v>
      </c>
      <c r="D4" s="6">
        <v>31846.639999999999</v>
      </c>
      <c r="E4" s="6">
        <v>26438.720000000001</v>
      </c>
      <c r="F4" s="6">
        <v>33949.72</v>
      </c>
      <c r="G4" s="6">
        <v>30644.880000000001</v>
      </c>
      <c r="H4" s="6">
        <v>19528.599999999999</v>
      </c>
      <c r="I4" s="6">
        <v>10815.8</v>
      </c>
      <c r="J4" s="6">
        <v>9914.52</v>
      </c>
      <c r="K4" s="6">
        <v>10815.84</v>
      </c>
      <c r="L4" s="140">
        <f>'[3]Sept 19'!$J$34</f>
        <v>13820.24</v>
      </c>
      <c r="M4" s="140">
        <v>12017.6</v>
      </c>
      <c r="N4" s="6">
        <f>SUM(B4:M4)</f>
        <v>257777.47999999998</v>
      </c>
    </row>
    <row r="5" spans="1:14" x14ac:dyDescent="0.2">
      <c r="A5" s="16" t="s">
        <v>1</v>
      </c>
      <c r="B5" s="6">
        <v>19968</v>
      </c>
      <c r="C5" s="6">
        <v>13104</v>
      </c>
      <c r="D5" s="6">
        <v>16224</v>
      </c>
      <c r="E5" s="6">
        <v>50726</v>
      </c>
      <c r="F5" s="6">
        <v>17160</v>
      </c>
      <c r="G5" s="6">
        <v>13104</v>
      </c>
      <c r="H5" s="6">
        <v>18408</v>
      </c>
      <c r="I5" s="6">
        <v>18096</v>
      </c>
      <c r="J5" s="6">
        <v>16848</v>
      </c>
      <c r="K5" s="6">
        <v>19032</v>
      </c>
      <c r="L5" s="140">
        <f>'[4]Sept 19'!$J$42</f>
        <v>19344</v>
      </c>
      <c r="M5" s="140">
        <v>14976</v>
      </c>
      <c r="N5" s="6">
        <f>SUM(B5:M5)</f>
        <v>236990</v>
      </c>
    </row>
    <row r="6" spans="1:14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7" t="s">
        <v>5</v>
      </c>
      <c r="B7" s="6">
        <f t="shared" ref="B7:N7" si="0">SUM(B3:B6)</f>
        <v>193763.08000000002</v>
      </c>
      <c r="C7" s="6">
        <f t="shared" si="0"/>
        <v>176845.84</v>
      </c>
      <c r="D7" s="6">
        <f t="shared" si="0"/>
        <v>215614.64</v>
      </c>
      <c r="E7" s="6">
        <f t="shared" si="0"/>
        <v>217564.72</v>
      </c>
      <c r="F7" s="6">
        <f t="shared" si="0"/>
        <v>213661.72</v>
      </c>
      <c r="G7" s="6">
        <f t="shared" si="0"/>
        <v>191324.88</v>
      </c>
      <c r="H7" s="6">
        <f>SUM(H3:H6)</f>
        <v>174280.6</v>
      </c>
      <c r="I7" s="6">
        <f t="shared" si="0"/>
        <v>154959.79999999999</v>
      </c>
      <c r="J7" s="6">
        <f t="shared" si="0"/>
        <v>165914.51999999999</v>
      </c>
      <c r="K7" s="6">
        <f t="shared" si="0"/>
        <v>162135.84</v>
      </c>
      <c r="L7" s="6">
        <f t="shared" si="0"/>
        <v>164828.24</v>
      </c>
      <c r="M7" s="6">
        <f t="shared" si="0"/>
        <v>159281.60000000001</v>
      </c>
      <c r="N7" s="6">
        <f t="shared" si="0"/>
        <v>2190175.48</v>
      </c>
    </row>
    <row r="8" spans="1:14" ht="1.5" customHeight="1" x14ac:dyDescent="0.2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</row>
    <row r="9" spans="1:14" x14ac:dyDescent="0.2">
      <c r="A9" s="17" t="s">
        <v>6</v>
      </c>
      <c r="B9" s="4" t="s">
        <v>44</v>
      </c>
      <c r="C9" s="4" t="s">
        <v>45</v>
      </c>
      <c r="D9" s="4" t="s">
        <v>53</v>
      </c>
      <c r="E9" s="4" t="s">
        <v>54</v>
      </c>
      <c r="F9" s="4" t="s">
        <v>55</v>
      </c>
      <c r="G9" s="4" t="s">
        <v>46</v>
      </c>
      <c r="H9" s="4" t="s">
        <v>47</v>
      </c>
      <c r="I9" s="4" t="s">
        <v>48</v>
      </c>
      <c r="J9" s="4" t="s">
        <v>49</v>
      </c>
      <c r="K9" s="4" t="s">
        <v>50</v>
      </c>
      <c r="L9" s="4" t="s">
        <v>51</v>
      </c>
      <c r="M9" s="4" t="s">
        <v>52</v>
      </c>
      <c r="N9" s="4" t="s">
        <v>0</v>
      </c>
    </row>
    <row r="10" spans="1:14" x14ac:dyDescent="0.2">
      <c r="A10" s="5" t="s">
        <v>39</v>
      </c>
      <c r="B10" s="55">
        <f t="shared" ref="B10:M10" si="1">B3/B7</f>
        <v>0.73103709953413198</v>
      </c>
      <c r="C10" s="55">
        <f t="shared" si="1"/>
        <v>0.77979781712705254</v>
      </c>
      <c r="D10" s="55">
        <f t="shared" si="1"/>
        <v>0.77705298675451717</v>
      </c>
      <c r="E10" s="55">
        <f t="shared" si="1"/>
        <v>0.64532521633103013</v>
      </c>
      <c r="F10" s="55">
        <f t="shared" si="1"/>
        <v>0.76079140428149694</v>
      </c>
      <c r="G10" s="55">
        <f t="shared" ref="G10" si="2">G3/G7</f>
        <v>0.7713372144804167</v>
      </c>
      <c r="H10" s="55">
        <f>H3/H7</f>
        <v>0.78232459608240956</v>
      </c>
      <c r="I10" s="55">
        <f t="shared" si="1"/>
        <v>0.81342386864206073</v>
      </c>
      <c r="J10" s="55">
        <f t="shared" si="1"/>
        <v>0.83869693864045181</v>
      </c>
      <c r="K10" s="55">
        <f t="shared" si="1"/>
        <v>0.81590843825769799</v>
      </c>
      <c r="L10" s="55">
        <f t="shared" si="1"/>
        <v>0.7987951579171142</v>
      </c>
      <c r="M10" s="55">
        <f t="shared" si="1"/>
        <v>0.83052907554921596</v>
      </c>
      <c r="N10" s="55">
        <f>N3/N7</f>
        <v>0.77409687738810773</v>
      </c>
    </row>
    <row r="11" spans="1:14" x14ac:dyDescent="0.2">
      <c r="A11" s="10" t="s">
        <v>34</v>
      </c>
      <c r="B11" s="55">
        <f t="shared" ref="B11:G11" si="3">B4/B7</f>
        <v>0.16590921242581402</v>
      </c>
      <c r="C11" s="55">
        <f t="shared" si="3"/>
        <v>0.14610374776132704</v>
      </c>
      <c r="D11" s="55">
        <f t="shared" si="3"/>
        <v>0.14770165884839728</v>
      </c>
      <c r="E11" s="55">
        <f t="shared" si="3"/>
        <v>0.12152117310196249</v>
      </c>
      <c r="F11" s="55">
        <f t="shared" si="3"/>
        <v>0.15889472386536999</v>
      </c>
      <c r="G11" s="55">
        <f t="shared" si="3"/>
        <v>0.16017195463548703</v>
      </c>
      <c r="H11" s="55">
        <f t="shared" ref="H11:N11" si="4">H4/H7</f>
        <v>0.11205263236413002</v>
      </c>
      <c r="I11" s="55">
        <f t="shared" si="4"/>
        <v>6.9797457146950376E-2</v>
      </c>
      <c r="J11" s="55">
        <f t="shared" si="4"/>
        <v>5.9756795246130361E-2</v>
      </c>
      <c r="K11" s="55">
        <f t="shared" si="4"/>
        <v>6.6708508125038854E-2</v>
      </c>
      <c r="L11" s="55">
        <f t="shared" si="4"/>
        <v>8.3846311772788451E-2</v>
      </c>
      <c r="M11" s="55">
        <f t="shared" si="4"/>
        <v>7.5448764954646363E-2</v>
      </c>
      <c r="N11" s="55">
        <f t="shared" si="4"/>
        <v>0.11769718104962072</v>
      </c>
    </row>
    <row r="12" spans="1:14" x14ac:dyDescent="0.2">
      <c r="A12" s="10" t="s">
        <v>1</v>
      </c>
      <c r="B12" s="55">
        <f t="shared" ref="B12:G12" si="5">B5/B7</f>
        <v>0.10305368804005385</v>
      </c>
      <c r="C12" s="55">
        <f t="shared" si="5"/>
        <v>7.4098435111620384E-2</v>
      </c>
      <c r="D12" s="55">
        <f t="shared" si="5"/>
        <v>7.5245354397085462E-2</v>
      </c>
      <c r="E12" s="55">
        <f t="shared" si="5"/>
        <v>0.23315361056700737</v>
      </c>
      <c r="F12" s="55">
        <f t="shared" si="5"/>
        <v>8.0313871853133073E-2</v>
      </c>
      <c r="G12" s="55">
        <f t="shared" si="5"/>
        <v>6.8490830884096202E-2</v>
      </c>
      <c r="H12" s="55">
        <f t="shared" ref="H12:N12" si="6">H5/H7</f>
        <v>0.10562277155346034</v>
      </c>
      <c r="I12" s="55">
        <f t="shared" si="6"/>
        <v>0.11677867421098892</v>
      </c>
      <c r="J12" s="55">
        <f t="shared" si="6"/>
        <v>0.10154626611341792</v>
      </c>
      <c r="K12" s="55">
        <f t="shared" si="6"/>
        <v>0.11738305361726316</v>
      </c>
      <c r="L12" s="55">
        <f t="shared" si="6"/>
        <v>0.11735853031009735</v>
      </c>
      <c r="M12" s="55">
        <f t="shared" si="6"/>
        <v>9.4022159496137653E-2</v>
      </c>
      <c r="N12" s="55">
        <f t="shared" si="6"/>
        <v>0.10820594156227153</v>
      </c>
    </row>
    <row r="13" spans="1:14" x14ac:dyDescent="0.2">
      <c r="A13" s="70" t="s">
        <v>17</v>
      </c>
      <c r="B13" s="76">
        <f>SUM(B9:B12)</f>
        <v>0.99999999999999989</v>
      </c>
      <c r="C13" s="76">
        <f t="shared" ref="C13:M13" si="7">SUM(C9:C12)</f>
        <v>1</v>
      </c>
      <c r="D13" s="76">
        <f t="shared" si="7"/>
        <v>0.99999999999999989</v>
      </c>
      <c r="E13" s="76">
        <f t="shared" si="7"/>
        <v>1</v>
      </c>
      <c r="F13" s="76">
        <f t="shared" si="7"/>
        <v>1</v>
      </c>
      <c r="G13" s="76">
        <f t="shared" si="7"/>
        <v>1</v>
      </c>
      <c r="H13" s="76">
        <f t="shared" si="7"/>
        <v>0.99999999999999989</v>
      </c>
      <c r="I13" s="76">
        <f t="shared" si="7"/>
        <v>1</v>
      </c>
      <c r="J13" s="76">
        <f t="shared" si="7"/>
        <v>1</v>
      </c>
      <c r="K13" s="76">
        <f t="shared" si="7"/>
        <v>1</v>
      </c>
      <c r="L13" s="76">
        <f t="shared" si="7"/>
        <v>1</v>
      </c>
      <c r="M13" s="76">
        <f t="shared" si="7"/>
        <v>1</v>
      </c>
      <c r="N13" s="74">
        <f>SUM(N9:N12)</f>
        <v>1</v>
      </c>
    </row>
    <row r="15" spans="1:14" ht="2.25" customHeight="1" x14ac:dyDescent="0.2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</row>
    <row r="16" spans="1:14" x14ac:dyDescent="0.2">
      <c r="A16" s="17" t="s">
        <v>26</v>
      </c>
      <c r="B16" s="4" t="s">
        <v>44</v>
      </c>
      <c r="C16" s="4" t="s">
        <v>45</v>
      </c>
      <c r="D16" s="4" t="s">
        <v>53</v>
      </c>
      <c r="E16" s="4" t="s">
        <v>54</v>
      </c>
      <c r="F16" s="4" t="s">
        <v>55</v>
      </c>
      <c r="G16" s="4" t="s">
        <v>46</v>
      </c>
      <c r="H16" s="4" t="s">
        <v>47</v>
      </c>
      <c r="I16" s="4" t="s">
        <v>48</v>
      </c>
      <c r="J16" s="4" t="s">
        <v>49</v>
      </c>
      <c r="K16" s="4" t="s">
        <v>50</v>
      </c>
      <c r="L16" s="4" t="s">
        <v>51</v>
      </c>
      <c r="M16" s="4" t="s">
        <v>52</v>
      </c>
      <c r="N16" s="4" t="s">
        <v>0</v>
      </c>
    </row>
    <row r="17" spans="1:14" x14ac:dyDescent="0.2">
      <c r="A17" s="5" t="s">
        <v>39</v>
      </c>
      <c r="B17" s="19">
        <v>453</v>
      </c>
      <c r="C17" s="19">
        <v>442</v>
      </c>
      <c r="D17" s="19">
        <v>535</v>
      </c>
      <c r="E17" s="19">
        <v>449</v>
      </c>
      <c r="F17" s="19">
        <v>520</v>
      </c>
      <c r="G17" s="19">
        <v>473</v>
      </c>
      <c r="H17" s="19">
        <v>435</v>
      </c>
      <c r="I17" s="19">
        <v>403</v>
      </c>
      <c r="J17" s="19">
        <v>446</v>
      </c>
      <c r="K17" s="19">
        <v>423</v>
      </c>
      <c r="L17" s="19">
        <v>422</v>
      </c>
      <c r="M17" s="19">
        <v>422</v>
      </c>
      <c r="N17" s="19">
        <f>SUM(B17:M17)</f>
        <v>5423</v>
      </c>
    </row>
    <row r="18" spans="1:14" x14ac:dyDescent="0.2">
      <c r="A18" s="5" t="s">
        <v>34</v>
      </c>
      <c r="B18" s="19">
        <v>107</v>
      </c>
      <c r="C18" s="19">
        <v>86</v>
      </c>
      <c r="D18" s="19">
        <v>106</v>
      </c>
      <c r="E18" s="19">
        <v>88</v>
      </c>
      <c r="F18" s="19">
        <v>113</v>
      </c>
      <c r="G18" s="19">
        <v>102</v>
      </c>
      <c r="H18" s="19">
        <v>65</v>
      </c>
      <c r="I18" s="19">
        <v>36</v>
      </c>
      <c r="J18" s="19">
        <v>33</v>
      </c>
      <c r="K18" s="19">
        <v>36</v>
      </c>
      <c r="L18" s="19">
        <v>46</v>
      </c>
      <c r="M18" s="19">
        <v>40</v>
      </c>
      <c r="N18" s="19">
        <f>SUM(B18:M18)</f>
        <v>858</v>
      </c>
    </row>
    <row r="19" spans="1:14" x14ac:dyDescent="0.2">
      <c r="A19" s="5" t="s">
        <v>1</v>
      </c>
      <c r="B19" s="19">
        <v>63</v>
      </c>
      <c r="C19" s="19">
        <v>42</v>
      </c>
      <c r="D19" s="19">
        <v>52</v>
      </c>
      <c r="E19" s="19">
        <v>159</v>
      </c>
      <c r="F19" s="19">
        <v>55</v>
      </c>
      <c r="G19" s="19">
        <v>42</v>
      </c>
      <c r="H19" s="19">
        <v>59</v>
      </c>
      <c r="I19" s="19">
        <v>56</v>
      </c>
      <c r="J19" s="19">
        <v>54</v>
      </c>
      <c r="K19" s="19">
        <v>60</v>
      </c>
      <c r="L19" s="19">
        <v>62</v>
      </c>
      <c r="M19" s="19">
        <v>47</v>
      </c>
      <c r="N19" s="19">
        <f>SUM(B19:M19)</f>
        <v>751</v>
      </c>
    </row>
    <row r="20" spans="1:14" x14ac:dyDescent="0.2">
      <c r="A20" s="5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x14ac:dyDescent="0.2">
      <c r="A21" s="7" t="s">
        <v>7</v>
      </c>
      <c r="B21" s="19">
        <f t="shared" ref="B21:N21" si="8">SUM(B17:B20)</f>
        <v>623</v>
      </c>
      <c r="C21" s="19">
        <f t="shared" si="8"/>
        <v>570</v>
      </c>
      <c r="D21" s="19">
        <f t="shared" si="8"/>
        <v>693</v>
      </c>
      <c r="E21" s="19">
        <f t="shared" si="8"/>
        <v>696</v>
      </c>
      <c r="F21" s="19">
        <f t="shared" si="8"/>
        <v>688</v>
      </c>
      <c r="G21" s="19">
        <f t="shared" si="8"/>
        <v>617</v>
      </c>
      <c r="H21" s="19">
        <f t="shared" si="8"/>
        <v>559</v>
      </c>
      <c r="I21" s="19">
        <f t="shared" si="8"/>
        <v>495</v>
      </c>
      <c r="J21" s="19">
        <f t="shared" si="8"/>
        <v>533</v>
      </c>
      <c r="K21" s="19">
        <f t="shared" si="8"/>
        <v>519</v>
      </c>
      <c r="L21" s="19">
        <f t="shared" si="8"/>
        <v>530</v>
      </c>
      <c r="M21" s="19">
        <f t="shared" si="8"/>
        <v>509</v>
      </c>
      <c r="N21" s="19">
        <f t="shared" si="8"/>
        <v>7032</v>
      </c>
    </row>
    <row r="22" spans="1:14" ht="1.5" customHeight="1" x14ac:dyDescent="0.2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</row>
    <row r="23" spans="1:14" x14ac:dyDescent="0.2">
      <c r="A23" s="17" t="s">
        <v>27</v>
      </c>
      <c r="B23" s="4" t="s">
        <v>44</v>
      </c>
      <c r="C23" s="4" t="s">
        <v>45</v>
      </c>
      <c r="D23" s="4" t="s">
        <v>53</v>
      </c>
      <c r="E23" s="4" t="s">
        <v>54</v>
      </c>
      <c r="F23" s="4" t="s">
        <v>55</v>
      </c>
      <c r="G23" s="4" t="s">
        <v>46</v>
      </c>
      <c r="H23" s="4" t="s">
        <v>47</v>
      </c>
      <c r="I23" s="4" t="s">
        <v>48</v>
      </c>
      <c r="J23" s="4" t="s">
        <v>49</v>
      </c>
      <c r="K23" s="4" t="s">
        <v>50</v>
      </c>
      <c r="L23" s="4" t="s">
        <v>51</v>
      </c>
      <c r="M23" s="4" t="s">
        <v>52</v>
      </c>
      <c r="N23" s="4" t="s">
        <v>0</v>
      </c>
    </row>
    <row r="24" spans="1:14" x14ac:dyDescent="0.2">
      <c r="A24" s="5" t="s">
        <v>39</v>
      </c>
      <c r="B24" s="55">
        <f t="shared" ref="B24:M24" si="9">B17/B21</f>
        <v>0.7271268057784912</v>
      </c>
      <c r="C24" s="55">
        <f t="shared" si="9"/>
        <v>0.77543859649122804</v>
      </c>
      <c r="D24" s="55">
        <f t="shared" si="9"/>
        <v>0.77200577200577203</v>
      </c>
      <c r="E24" s="55">
        <f t="shared" si="9"/>
        <v>0.64511494252873558</v>
      </c>
      <c r="F24" s="55">
        <f t="shared" si="9"/>
        <v>0.7558139534883721</v>
      </c>
      <c r="G24" s="55">
        <f t="shared" ref="G24" si="10">G17/G21</f>
        <v>0.76661264181523503</v>
      </c>
      <c r="H24" s="55">
        <f t="shared" si="9"/>
        <v>0.77817531305903398</v>
      </c>
      <c r="I24" s="55">
        <f t="shared" si="9"/>
        <v>0.81414141414141417</v>
      </c>
      <c r="J24" s="55">
        <f t="shared" si="9"/>
        <v>0.83677298311444648</v>
      </c>
      <c r="K24" s="55">
        <f t="shared" si="9"/>
        <v>0.81502890173410403</v>
      </c>
      <c r="L24" s="55">
        <f t="shared" si="9"/>
        <v>0.79622641509433967</v>
      </c>
      <c r="M24" s="55">
        <f t="shared" si="9"/>
        <v>0.82907662082514733</v>
      </c>
      <c r="N24" s="55">
        <f>N17/N21</f>
        <v>0.77118885096700796</v>
      </c>
    </row>
    <row r="25" spans="1:14" x14ac:dyDescent="0.2">
      <c r="A25" s="10" t="s">
        <v>34</v>
      </c>
      <c r="B25" s="55">
        <f t="shared" ref="B25:G25" si="11">B18/B21</f>
        <v>0.17174959871589085</v>
      </c>
      <c r="C25" s="55">
        <f t="shared" si="11"/>
        <v>0.15087719298245614</v>
      </c>
      <c r="D25" s="55">
        <f t="shared" si="11"/>
        <v>0.15295815295815296</v>
      </c>
      <c r="E25" s="55">
        <f t="shared" si="11"/>
        <v>0.12643678160919541</v>
      </c>
      <c r="F25" s="55">
        <f t="shared" si="11"/>
        <v>0.16424418604651161</v>
      </c>
      <c r="G25" s="55">
        <f t="shared" si="11"/>
        <v>0.16531604538087522</v>
      </c>
      <c r="H25" s="55">
        <f t="shared" ref="H25:N25" si="12">H18/H21</f>
        <v>0.11627906976744186</v>
      </c>
      <c r="I25" s="55">
        <f t="shared" si="12"/>
        <v>7.2727272727272724E-2</v>
      </c>
      <c r="J25" s="55">
        <f t="shared" si="12"/>
        <v>6.1913696060037521E-2</v>
      </c>
      <c r="K25" s="55">
        <f t="shared" si="12"/>
        <v>6.9364161849710976E-2</v>
      </c>
      <c r="L25" s="55">
        <f t="shared" si="12"/>
        <v>8.6792452830188674E-2</v>
      </c>
      <c r="M25" s="55">
        <f t="shared" si="12"/>
        <v>7.8585461689587424E-2</v>
      </c>
      <c r="N25" s="55">
        <f t="shared" si="12"/>
        <v>0.1220136518771331</v>
      </c>
    </row>
    <row r="26" spans="1:14" x14ac:dyDescent="0.2">
      <c r="A26" s="10" t="s">
        <v>1</v>
      </c>
      <c r="B26" s="55">
        <f t="shared" ref="B26:G26" si="13">B19/B21</f>
        <v>0.10112359550561797</v>
      </c>
      <c r="C26" s="55">
        <f t="shared" si="13"/>
        <v>7.3684210526315783E-2</v>
      </c>
      <c r="D26" s="55">
        <f t="shared" si="13"/>
        <v>7.5036075036075039E-2</v>
      </c>
      <c r="E26" s="55">
        <f t="shared" si="13"/>
        <v>0.22844827586206898</v>
      </c>
      <c r="F26" s="55">
        <f t="shared" si="13"/>
        <v>7.9941860465116282E-2</v>
      </c>
      <c r="G26" s="55">
        <f t="shared" si="13"/>
        <v>6.8071312803889783E-2</v>
      </c>
      <c r="H26" s="55">
        <f t="shared" ref="H26:N26" si="14">H19/H21</f>
        <v>0.10554561717352415</v>
      </c>
      <c r="I26" s="55">
        <f t="shared" si="14"/>
        <v>0.11313131313131314</v>
      </c>
      <c r="J26" s="55">
        <f t="shared" si="14"/>
        <v>0.10131332082551595</v>
      </c>
      <c r="K26" s="55">
        <f t="shared" si="14"/>
        <v>0.11560693641618497</v>
      </c>
      <c r="L26" s="55">
        <f t="shared" si="14"/>
        <v>0.1169811320754717</v>
      </c>
      <c r="M26" s="55">
        <f t="shared" si="14"/>
        <v>9.2337917485265222E-2</v>
      </c>
      <c r="N26" s="55">
        <f t="shared" si="14"/>
        <v>0.10679749715585893</v>
      </c>
    </row>
    <row r="27" spans="1:14" x14ac:dyDescent="0.2">
      <c r="A27" s="10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</row>
    <row r="28" spans="1:14" x14ac:dyDescent="0.2">
      <c r="A28" s="5" t="s">
        <v>17</v>
      </c>
      <c r="B28" s="56">
        <f t="shared" ref="B28:M28" si="15">SUM(B24:B27)</f>
        <v>1</v>
      </c>
      <c r="C28" s="56">
        <f t="shared" si="15"/>
        <v>1</v>
      </c>
      <c r="D28" s="56">
        <f t="shared" si="15"/>
        <v>1</v>
      </c>
      <c r="E28" s="56">
        <f t="shared" si="15"/>
        <v>1</v>
      </c>
      <c r="F28" s="56">
        <f t="shared" si="15"/>
        <v>1</v>
      </c>
      <c r="G28" s="56">
        <f t="shared" ref="G28" si="16">SUM(G24:G27)</f>
        <v>1</v>
      </c>
      <c r="H28" s="56">
        <f t="shared" si="15"/>
        <v>1</v>
      </c>
      <c r="I28" s="56">
        <f t="shared" si="15"/>
        <v>1</v>
      </c>
      <c r="J28" s="56">
        <f t="shared" si="15"/>
        <v>0.99999999999999989</v>
      </c>
      <c r="K28" s="56">
        <f t="shared" si="15"/>
        <v>1</v>
      </c>
      <c r="L28" s="56">
        <f t="shared" si="15"/>
        <v>1</v>
      </c>
      <c r="M28" s="56">
        <f t="shared" si="15"/>
        <v>1</v>
      </c>
      <c r="N28" s="56">
        <f>SUM(N24:N27)</f>
        <v>1</v>
      </c>
    </row>
    <row r="29" spans="1:14" ht="1.5" customHeight="1" x14ac:dyDescent="0.2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</row>
    <row r="30" spans="1:14" x14ac:dyDescent="0.2">
      <c r="A30" s="17" t="s">
        <v>10</v>
      </c>
      <c r="B30" s="4" t="s">
        <v>44</v>
      </c>
      <c r="C30" s="4" t="s">
        <v>45</v>
      </c>
      <c r="D30" s="4" t="s">
        <v>53</v>
      </c>
      <c r="E30" s="4" t="s">
        <v>54</v>
      </c>
      <c r="F30" s="4" t="s">
        <v>55</v>
      </c>
      <c r="G30" s="4" t="s">
        <v>46</v>
      </c>
      <c r="H30" s="4" t="s">
        <v>47</v>
      </c>
      <c r="I30" s="4" t="s">
        <v>48</v>
      </c>
      <c r="J30" s="4" t="s">
        <v>49</v>
      </c>
      <c r="K30" s="4" t="s">
        <v>50</v>
      </c>
      <c r="L30" s="4" t="s">
        <v>51</v>
      </c>
      <c r="M30" s="4" t="s">
        <v>52</v>
      </c>
      <c r="N30" s="4" t="s">
        <v>0</v>
      </c>
    </row>
    <row r="31" spans="1:14" x14ac:dyDescent="0.2">
      <c r="A31" s="5" t="s">
        <v>39</v>
      </c>
      <c r="B31" s="61">
        <f t="shared" ref="B31:M31" si="17">B3/B17</f>
        <v>312.68874172185429</v>
      </c>
      <c r="C31" s="61">
        <f t="shared" si="17"/>
        <v>312</v>
      </c>
      <c r="D31" s="61">
        <f t="shared" si="17"/>
        <v>313.16635514018691</v>
      </c>
      <c r="E31" s="61">
        <f t="shared" si="17"/>
        <v>312.69487750556794</v>
      </c>
      <c r="F31" s="61">
        <f t="shared" si="17"/>
        <v>312.60000000000002</v>
      </c>
      <c r="G31" s="61">
        <f t="shared" ref="G31" si="18">G3/G17</f>
        <v>312</v>
      </c>
      <c r="H31" s="61">
        <f t="shared" si="17"/>
        <v>313.43448275862067</v>
      </c>
      <c r="I31" s="61">
        <f t="shared" ref="I31" si="19">I3/I17</f>
        <v>312.77419354838707</v>
      </c>
      <c r="J31" s="61">
        <f t="shared" si="17"/>
        <v>312</v>
      </c>
      <c r="K31" s="61">
        <f t="shared" si="17"/>
        <v>312.73758865248226</v>
      </c>
      <c r="L31" s="61">
        <f t="shared" si="17"/>
        <v>312</v>
      </c>
      <c r="M31" s="61">
        <f t="shared" si="17"/>
        <v>313.478672985782</v>
      </c>
      <c r="N31" s="20">
        <f>N3/N17</f>
        <v>312.63286004056795</v>
      </c>
    </row>
    <row r="32" spans="1:14" x14ac:dyDescent="0.2">
      <c r="A32" s="5" t="s">
        <v>34</v>
      </c>
      <c r="B32" s="61">
        <f t="shared" ref="B32:G32" si="20">B4/B18</f>
        <v>300.44</v>
      </c>
      <c r="C32" s="61">
        <f t="shared" si="20"/>
        <v>300.44</v>
      </c>
      <c r="D32" s="61">
        <f t="shared" si="20"/>
        <v>300.44</v>
      </c>
      <c r="E32" s="61">
        <f t="shared" si="20"/>
        <v>300.44</v>
      </c>
      <c r="F32" s="61">
        <f t="shared" si="20"/>
        <v>300.44</v>
      </c>
      <c r="G32" s="61">
        <f t="shared" si="20"/>
        <v>300.44</v>
      </c>
      <c r="H32" s="61">
        <f t="shared" ref="H32:J33" si="21">H4/H18</f>
        <v>300.44</v>
      </c>
      <c r="I32" s="61">
        <f t="shared" ref="I32" si="22">I4/I18</f>
        <v>300.43888888888887</v>
      </c>
      <c r="J32" s="61">
        <f t="shared" si="21"/>
        <v>300.44</v>
      </c>
      <c r="K32" s="61">
        <f>K4/K18</f>
        <v>300.44</v>
      </c>
      <c r="L32" s="61">
        <f>L4/L18</f>
        <v>300.44</v>
      </c>
      <c r="M32" s="61">
        <f t="shared" ref="M32:N32" si="23">M4/M18</f>
        <v>300.44</v>
      </c>
      <c r="N32" s="61">
        <f t="shared" si="23"/>
        <v>300.43995337995335</v>
      </c>
    </row>
    <row r="33" spans="1:14" x14ac:dyDescent="0.2">
      <c r="A33" s="5" t="s">
        <v>1</v>
      </c>
      <c r="B33" s="61">
        <f t="shared" ref="B33:G33" si="24">B5/B19</f>
        <v>316.95238095238096</v>
      </c>
      <c r="C33" s="61">
        <f t="shared" si="24"/>
        <v>312</v>
      </c>
      <c r="D33" s="61">
        <f t="shared" si="24"/>
        <v>312</v>
      </c>
      <c r="E33" s="61">
        <f t="shared" si="24"/>
        <v>319.03144654088049</v>
      </c>
      <c r="F33" s="61">
        <f t="shared" si="24"/>
        <v>312</v>
      </c>
      <c r="G33" s="61">
        <f t="shared" si="24"/>
        <v>312</v>
      </c>
      <c r="H33" s="61">
        <f t="shared" si="21"/>
        <v>312</v>
      </c>
      <c r="I33" s="61">
        <f t="shared" ref="I33" si="25">I5/I19</f>
        <v>323.14285714285717</v>
      </c>
      <c r="J33" s="61">
        <f t="shared" si="21"/>
        <v>312</v>
      </c>
      <c r="K33" s="61">
        <f>K5/K19</f>
        <v>317.2</v>
      </c>
      <c r="L33" s="61">
        <f>L5/L19</f>
        <v>312</v>
      </c>
      <c r="M33" s="61">
        <f t="shared" ref="M33:N33" si="26">M5/M19</f>
        <v>318.63829787234044</v>
      </c>
      <c r="N33" s="61">
        <f t="shared" si="26"/>
        <v>315.56591211717711</v>
      </c>
    </row>
    <row r="34" spans="1:14" x14ac:dyDescent="0.2">
      <c r="A34" s="5"/>
      <c r="B34" s="62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58"/>
    </row>
    <row r="35" spans="1:14" s="14" customFormat="1" x14ac:dyDescent="0.2">
      <c r="A35" s="17" t="s">
        <v>10</v>
      </c>
      <c r="B35" s="20">
        <f t="shared" ref="B35:M35" si="27">B7/B21</f>
        <v>311.01617977528093</v>
      </c>
      <c r="C35" s="61">
        <f t="shared" si="27"/>
        <v>310.25585964912278</v>
      </c>
      <c r="D35" s="61">
        <f t="shared" si="27"/>
        <v>311.13223665223666</v>
      </c>
      <c r="E35" s="61">
        <f t="shared" si="27"/>
        <v>312.59298850574714</v>
      </c>
      <c r="F35" s="61">
        <f t="shared" si="27"/>
        <v>310.55482558139533</v>
      </c>
      <c r="G35" s="61">
        <f t="shared" ref="G35" si="28">G7/G21</f>
        <v>310.08894651539708</v>
      </c>
      <c r="H35" s="61">
        <f t="shared" si="27"/>
        <v>311.77209302325582</v>
      </c>
      <c r="I35" s="61">
        <f t="shared" si="27"/>
        <v>313.050101010101</v>
      </c>
      <c r="J35" s="61">
        <f t="shared" si="27"/>
        <v>311.28427767354594</v>
      </c>
      <c r="K35" s="61">
        <f t="shared" si="27"/>
        <v>312.40046242774565</v>
      </c>
      <c r="L35" s="61">
        <f t="shared" si="27"/>
        <v>310.99667924528302</v>
      </c>
      <c r="M35" s="61">
        <f t="shared" si="27"/>
        <v>312.93045186640472</v>
      </c>
      <c r="N35" s="20">
        <f>N7/N21</f>
        <v>311.45840159271899</v>
      </c>
    </row>
  </sheetData>
  <pageMargins left="0.5" right="0.5" top="0.5" bottom="0.5" header="0.25" footer="0.25"/>
  <pageSetup orientation="landscape" r:id="rId1"/>
  <headerFooter>
    <oddHeader>&amp;CHEARING AID PROCUREMENT DISTRIBUTION - NOV 1 2018 THROUGH OCT 31 2019</oddHeader>
    <oddFooter>&amp;L&amp;8Nov 2017&amp;C&amp;8&amp;P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40"/>
  <sheetViews>
    <sheetView view="pageLayout" topLeftCell="A14" zoomScaleNormal="120" workbookViewId="0">
      <selection activeCell="A33" sqref="A33:N33"/>
    </sheetView>
  </sheetViews>
  <sheetFormatPr defaultColWidth="9.140625" defaultRowHeight="11.25" x14ac:dyDescent="0.2"/>
  <cols>
    <col min="1" max="1" width="10.85546875" style="68" bestFit="1" customWidth="1"/>
    <col min="2" max="5" width="7.85546875" style="68" bestFit="1" customWidth="1"/>
    <col min="6" max="11" width="8.7109375" style="68" bestFit="1" customWidth="1"/>
    <col min="12" max="12" width="11.5703125" style="68" bestFit="1" customWidth="1"/>
    <col min="13" max="13" width="12.85546875" style="68" bestFit="1" customWidth="1"/>
    <col min="14" max="14" width="10.7109375" style="68" bestFit="1" customWidth="1"/>
    <col min="15" max="16384" width="9.140625" style="68"/>
  </cols>
  <sheetData>
    <row r="1" spans="1:14" x14ac:dyDescent="0.2">
      <c r="A1" s="180" t="s">
        <v>41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4" ht="45" x14ac:dyDescent="0.2">
      <c r="A2" s="18" t="s">
        <v>42</v>
      </c>
      <c r="B2" s="4" t="s">
        <v>44</v>
      </c>
      <c r="C2" s="4" t="s">
        <v>45</v>
      </c>
      <c r="D2" s="4" t="s">
        <v>53</v>
      </c>
      <c r="E2" s="4" t="s">
        <v>54</v>
      </c>
      <c r="F2" s="4" t="s">
        <v>55</v>
      </c>
      <c r="G2" s="4" t="s">
        <v>46</v>
      </c>
      <c r="H2" s="4" t="s">
        <v>47</v>
      </c>
      <c r="I2" s="4" t="s">
        <v>48</v>
      </c>
      <c r="J2" s="4" t="s">
        <v>49</v>
      </c>
      <c r="K2" s="4" t="s">
        <v>50</v>
      </c>
      <c r="L2" s="4" t="s">
        <v>51</v>
      </c>
      <c r="M2" s="4" t="s">
        <v>52</v>
      </c>
      <c r="N2" s="69" t="s">
        <v>0</v>
      </c>
    </row>
    <row r="3" spans="1:14" x14ac:dyDescent="0.2">
      <c r="A3" s="5" t="s">
        <v>8</v>
      </c>
      <c r="B3" s="138">
        <v>3145157.6</v>
      </c>
      <c r="C3" s="138">
        <v>3253827.2</v>
      </c>
      <c r="D3" s="138">
        <v>4776543.2</v>
      </c>
      <c r="E3" s="138">
        <v>4591402.4000000004</v>
      </c>
      <c r="F3" s="138">
        <v>5884257.5999999996</v>
      </c>
      <c r="G3" s="138">
        <v>6424922.7999999998</v>
      </c>
      <c r="H3" s="138">
        <v>4768046.4000000004</v>
      </c>
      <c r="I3" s="138">
        <v>4169692.8</v>
      </c>
      <c r="J3" s="138">
        <v>3967558.4</v>
      </c>
      <c r="K3" s="138">
        <v>4070414.4</v>
      </c>
      <c r="L3" s="141">
        <f>'[5]Sept 19'!$J$32</f>
        <v>3630369.6</v>
      </c>
      <c r="M3" s="141">
        <v>3992154.4</v>
      </c>
      <c r="N3" s="138">
        <f>SUM(B3:M3)</f>
        <v>52674346.799999997</v>
      </c>
    </row>
    <row r="4" spans="1:14" x14ac:dyDescent="0.2">
      <c r="A4" s="5" t="s">
        <v>9</v>
      </c>
      <c r="B4" s="138"/>
      <c r="C4" s="138"/>
      <c r="D4" s="138"/>
      <c r="E4" s="138"/>
      <c r="F4" s="138"/>
      <c r="G4" s="138"/>
      <c r="H4" s="138">
        <v>3114376.72</v>
      </c>
      <c r="I4" s="138">
        <v>3010230.08</v>
      </c>
      <c r="J4" s="138">
        <v>3136600.48</v>
      </c>
      <c r="K4" s="138">
        <v>3109147.6</v>
      </c>
      <c r="L4" s="141">
        <f>'[1]Sept 19'!$J$30</f>
        <v>2812395.04</v>
      </c>
      <c r="M4" s="141">
        <v>3146187.2</v>
      </c>
      <c r="N4" s="138">
        <f>SUM(B4:M4)</f>
        <v>18328937.120000001</v>
      </c>
    </row>
    <row r="5" spans="1:14" ht="15" customHeight="1" x14ac:dyDescent="0.2">
      <c r="A5" s="70" t="s">
        <v>39</v>
      </c>
      <c r="B5" s="138">
        <v>1812291</v>
      </c>
      <c r="C5" s="138">
        <v>1580969</v>
      </c>
      <c r="D5" s="138">
        <v>1935609</v>
      </c>
      <c r="E5" s="138">
        <v>1810276</v>
      </c>
      <c r="F5" s="138">
        <v>2081898</v>
      </c>
      <c r="G5" s="138">
        <v>1996059</v>
      </c>
      <c r="H5" s="138">
        <v>6638619</v>
      </c>
      <c r="I5" s="138">
        <v>6283576</v>
      </c>
      <c r="J5" s="138">
        <v>7338630</v>
      </c>
      <c r="K5" s="138">
        <v>8010431</v>
      </c>
      <c r="L5" s="141">
        <f>'[2]Sept 19'!$J$66</f>
        <v>7581639</v>
      </c>
      <c r="M5" s="141">
        <v>8528689</v>
      </c>
      <c r="N5" s="138">
        <f>SUM(B5:M5)</f>
        <v>55598686</v>
      </c>
    </row>
    <row r="6" spans="1:14" x14ac:dyDescent="0.2">
      <c r="A6" s="71" t="s">
        <v>34</v>
      </c>
      <c r="B6" s="138">
        <v>2198793.59</v>
      </c>
      <c r="C6" s="138">
        <v>1750432.32</v>
      </c>
      <c r="D6" s="138">
        <v>2053859.29</v>
      </c>
      <c r="E6" s="138">
        <v>1814483.93</v>
      </c>
      <c r="F6" s="138">
        <v>2004301.11</v>
      </c>
      <c r="G6" s="138">
        <v>1926691.13</v>
      </c>
      <c r="H6" s="138">
        <v>1931422.2</v>
      </c>
      <c r="I6" s="138">
        <v>1686742.03</v>
      </c>
      <c r="J6" s="138">
        <v>1616733.15</v>
      </c>
      <c r="K6" s="138">
        <v>1680948.28</v>
      </c>
      <c r="L6" s="141">
        <f>'[3]Sept 19'!$J$41</f>
        <v>1522900.22</v>
      </c>
      <c r="M6" s="141">
        <v>1627118.92</v>
      </c>
      <c r="N6" s="138">
        <f>SUM(B6:M6)</f>
        <v>21814426.170000002</v>
      </c>
    </row>
    <row r="7" spans="1:14" x14ac:dyDescent="0.2">
      <c r="A7" s="71" t="s">
        <v>1</v>
      </c>
      <c r="B7" s="138">
        <v>1045276</v>
      </c>
      <c r="C7" s="138">
        <v>887764</v>
      </c>
      <c r="D7" s="138">
        <v>1099284</v>
      </c>
      <c r="E7" s="138">
        <v>1035932</v>
      </c>
      <c r="F7" s="138">
        <v>1177732</v>
      </c>
      <c r="G7" s="138">
        <v>1086364</v>
      </c>
      <c r="H7" s="138">
        <v>1893736</v>
      </c>
      <c r="I7" s="138">
        <v>1426414</v>
      </c>
      <c r="J7" s="138">
        <v>1527656</v>
      </c>
      <c r="K7" s="138">
        <v>1449456</v>
      </c>
      <c r="L7" s="141">
        <f>'[4]Sept 19'!$J$52</f>
        <v>1285104</v>
      </c>
      <c r="M7" s="141">
        <v>1406496</v>
      </c>
      <c r="N7" s="138">
        <f>SUM(B7:M7)</f>
        <v>15321214</v>
      </c>
    </row>
    <row r="8" spans="1:14" x14ac:dyDescent="0.2">
      <c r="A8" s="72" t="s">
        <v>5</v>
      </c>
      <c r="B8" s="138">
        <f>SUM(B3:B7)</f>
        <v>8201518.1899999995</v>
      </c>
      <c r="C8" s="138">
        <f t="shared" ref="C8:M8" si="0">SUM(C3:C7)</f>
        <v>7472992.5200000005</v>
      </c>
      <c r="D8" s="138">
        <f t="shared" si="0"/>
        <v>9865295.4900000002</v>
      </c>
      <c r="E8" s="138">
        <f t="shared" si="0"/>
        <v>9252094.3300000001</v>
      </c>
      <c r="F8" s="138">
        <f t="shared" si="0"/>
        <v>11148188.709999999</v>
      </c>
      <c r="G8" s="138">
        <f t="shared" si="0"/>
        <v>11434036.93</v>
      </c>
      <c r="H8" s="138">
        <f t="shared" si="0"/>
        <v>18346200.32</v>
      </c>
      <c r="I8" s="138">
        <f t="shared" si="0"/>
        <v>16576654.909999998</v>
      </c>
      <c r="J8" s="138">
        <f t="shared" si="0"/>
        <v>17587178.030000001</v>
      </c>
      <c r="K8" s="138">
        <f t="shared" si="0"/>
        <v>18320397.280000001</v>
      </c>
      <c r="L8" s="141">
        <f t="shared" si="0"/>
        <v>16832407.859999999</v>
      </c>
      <c r="M8" s="141">
        <f t="shared" si="0"/>
        <v>18700645.52</v>
      </c>
      <c r="N8" s="138">
        <f>SUM(N3:N7)</f>
        <v>163737610.09</v>
      </c>
    </row>
    <row r="9" spans="1:14" x14ac:dyDescent="0.2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</row>
    <row r="10" spans="1:14" x14ac:dyDescent="0.2">
      <c r="A10" s="73" t="s">
        <v>6</v>
      </c>
      <c r="B10" s="4" t="s">
        <v>44</v>
      </c>
      <c r="C10" s="4" t="s">
        <v>45</v>
      </c>
      <c r="D10" s="4" t="s">
        <v>53</v>
      </c>
      <c r="E10" s="4" t="s">
        <v>54</v>
      </c>
      <c r="F10" s="4" t="s">
        <v>55</v>
      </c>
      <c r="G10" s="4" t="s">
        <v>46</v>
      </c>
      <c r="H10" s="4" t="s">
        <v>47</v>
      </c>
      <c r="I10" s="4" t="s">
        <v>48</v>
      </c>
      <c r="J10" s="4" t="s">
        <v>49</v>
      </c>
      <c r="K10" s="4" t="s">
        <v>50</v>
      </c>
      <c r="L10" s="4" t="s">
        <v>51</v>
      </c>
      <c r="M10" s="4" t="s">
        <v>52</v>
      </c>
      <c r="N10" s="69" t="s">
        <v>0</v>
      </c>
    </row>
    <row r="11" spans="1:14" x14ac:dyDescent="0.2">
      <c r="A11" s="5" t="s">
        <v>8</v>
      </c>
      <c r="B11" s="74">
        <f>B3/B8</f>
        <v>0.38348480453714634</v>
      </c>
      <c r="C11" s="74">
        <f t="shared" ref="C11:M11" si="1">C3/C8</f>
        <v>0.43541154247000369</v>
      </c>
      <c r="D11" s="74">
        <f t="shared" si="1"/>
        <v>0.48417639439606891</v>
      </c>
      <c r="E11" s="74">
        <f t="shared" si="1"/>
        <v>0.49625546781471264</v>
      </c>
      <c r="F11" s="74">
        <f t="shared" si="1"/>
        <v>0.52782185098120749</v>
      </c>
      <c r="G11" s="74">
        <f t="shared" si="1"/>
        <v>0.56191202104154825</v>
      </c>
      <c r="H11" s="74">
        <f t="shared" si="1"/>
        <v>0.25989285611376123</v>
      </c>
      <c r="I11" s="74">
        <f t="shared" si="1"/>
        <v>0.25154006176991717</v>
      </c>
      <c r="J11" s="74">
        <f t="shared" si="1"/>
        <v>0.22559380437453841</v>
      </c>
      <c r="K11" s="74">
        <f t="shared" si="1"/>
        <v>0.22217937404903262</v>
      </c>
      <c r="L11" s="74">
        <f t="shared" si="1"/>
        <v>0.21567737843538687</v>
      </c>
      <c r="M11" s="74">
        <f t="shared" si="1"/>
        <v>0.21347682333909082</v>
      </c>
      <c r="N11" s="74">
        <f>N3/N8</f>
        <v>0.32169974125704548</v>
      </c>
    </row>
    <row r="12" spans="1:14" x14ac:dyDescent="0.2">
      <c r="A12" s="5" t="s">
        <v>9</v>
      </c>
      <c r="B12" s="74"/>
      <c r="C12" s="74"/>
      <c r="D12" s="74"/>
      <c r="E12" s="74"/>
      <c r="F12" s="74"/>
      <c r="G12" s="74"/>
      <c r="H12" s="74">
        <f>H4/H8</f>
        <v>0.16975595304085289</v>
      </c>
      <c r="I12" s="74">
        <f t="shared" ref="I12:M12" si="2">I4/I8</f>
        <v>0.18159454343132009</v>
      </c>
      <c r="J12" s="74">
        <f t="shared" si="2"/>
        <v>0.17834586507566044</v>
      </c>
      <c r="K12" s="74">
        <f t="shared" si="2"/>
        <v>0.16970961669014636</v>
      </c>
      <c r="L12" s="74">
        <f t="shared" si="2"/>
        <v>0.16708215861874917</v>
      </c>
      <c r="M12" s="74">
        <f t="shared" si="2"/>
        <v>0.16823949722137721</v>
      </c>
      <c r="N12" s="74">
        <f>N4/N8</f>
        <v>0.11194091027666349</v>
      </c>
    </row>
    <row r="13" spans="1:14" ht="15" customHeight="1" x14ac:dyDescent="0.2">
      <c r="A13" s="70" t="s">
        <v>39</v>
      </c>
      <c r="B13" s="74">
        <f t="shared" ref="B13:N13" si="3">B5/B8</f>
        <v>0.22097018600893942</v>
      </c>
      <c r="C13" s="74">
        <f t="shared" si="3"/>
        <v>0.2115576853273767</v>
      </c>
      <c r="D13" s="74">
        <f t="shared" si="3"/>
        <v>0.19620385440679791</v>
      </c>
      <c r="E13" s="74">
        <f t="shared" si="3"/>
        <v>0.19566121306504233</v>
      </c>
      <c r="F13" s="74">
        <f t="shared" si="3"/>
        <v>0.18674764611156283</v>
      </c>
      <c r="G13" s="74">
        <f t="shared" si="3"/>
        <v>0.17457167684694544</v>
      </c>
      <c r="H13" s="74">
        <f t="shared" si="3"/>
        <v>0.36185252990849276</v>
      </c>
      <c r="I13" s="55">
        <f t="shared" si="3"/>
        <v>0.37906176089902088</v>
      </c>
      <c r="J13" s="55">
        <f t="shared" si="3"/>
        <v>0.41727160477262759</v>
      </c>
      <c r="K13" s="55">
        <f t="shared" si="3"/>
        <v>0.43724111860526199</v>
      </c>
      <c r="L13" s="55">
        <f t="shared" ref="L13:M13" si="4">L5/L8</f>
        <v>0.45041915946064776</v>
      </c>
      <c r="M13" s="55">
        <f t="shared" si="4"/>
        <v>0.45606388244078111</v>
      </c>
      <c r="N13" s="74">
        <f t="shared" si="3"/>
        <v>0.3395596526017427</v>
      </c>
    </row>
    <row r="14" spans="1:14" x14ac:dyDescent="0.2">
      <c r="A14" s="75" t="s">
        <v>34</v>
      </c>
      <c r="B14" s="74">
        <f t="shared" ref="B14:N14" si="5">B6/B8</f>
        <v>0.26809592310371988</v>
      </c>
      <c r="C14" s="74">
        <f t="shared" si="5"/>
        <v>0.23423445364294301</v>
      </c>
      <c r="D14" s="74">
        <f t="shared" si="5"/>
        <v>0.20819034686613325</v>
      </c>
      <c r="E14" s="74">
        <f t="shared" si="5"/>
        <v>0.19611602144138537</v>
      </c>
      <c r="F14" s="74">
        <f t="shared" si="5"/>
        <v>0.17978715306479595</v>
      </c>
      <c r="G14" s="74">
        <f t="shared" si="5"/>
        <v>0.16850488954997628</v>
      </c>
      <c r="H14" s="74">
        <f t="shared" si="5"/>
        <v>0.10527641507841118</v>
      </c>
      <c r="I14" s="55">
        <f t="shared" si="5"/>
        <v>0.10175406553118624</v>
      </c>
      <c r="J14" s="55">
        <f t="shared" si="5"/>
        <v>9.1926808680858035E-2</v>
      </c>
      <c r="K14" s="55">
        <f t="shared" si="5"/>
        <v>9.1752829063104238E-2</v>
      </c>
      <c r="L14" s="55">
        <f t="shared" ref="L14:M14" si="6">L6/L8</f>
        <v>9.0474294151282525E-2</v>
      </c>
      <c r="M14" s="55">
        <f t="shared" si="6"/>
        <v>8.7008703430040732E-2</v>
      </c>
      <c r="N14" s="74">
        <f t="shared" si="5"/>
        <v>0.1332279502431328</v>
      </c>
    </row>
    <row r="15" spans="1:14" x14ac:dyDescent="0.2">
      <c r="A15" s="75" t="s">
        <v>1</v>
      </c>
      <c r="B15" s="74">
        <f t="shared" ref="B15:G15" si="7">B7/B8</f>
        <v>0.12744908635019439</v>
      </c>
      <c r="C15" s="74">
        <f t="shared" si="7"/>
        <v>0.11879631855967654</v>
      </c>
      <c r="D15" s="74">
        <f t="shared" si="7"/>
        <v>0.11142940433099992</v>
      </c>
      <c r="E15" s="74">
        <f t="shared" si="7"/>
        <v>0.1119672976788597</v>
      </c>
      <c r="F15" s="74">
        <f t="shared" si="7"/>
        <v>0.10564334984243375</v>
      </c>
      <c r="G15" s="74">
        <f t="shared" si="7"/>
        <v>9.5011412561530006E-2</v>
      </c>
      <c r="H15" s="74">
        <f t="shared" ref="H15:N15" si="8">H7/H8</f>
        <v>0.10322224585848194</v>
      </c>
      <c r="I15" s="74">
        <f t="shared" si="8"/>
        <v>8.6049568368555734E-2</v>
      </c>
      <c r="J15" s="74">
        <f t="shared" si="8"/>
        <v>8.6861917096315411E-2</v>
      </c>
      <c r="K15" s="74">
        <f t="shared" si="8"/>
        <v>7.9117061592454713E-2</v>
      </c>
      <c r="L15" s="74">
        <f t="shared" si="8"/>
        <v>7.6347009333933763E-2</v>
      </c>
      <c r="M15" s="74">
        <f t="shared" si="8"/>
        <v>7.5211093568710141E-2</v>
      </c>
      <c r="N15" s="74">
        <f t="shared" si="8"/>
        <v>9.3571745621415528E-2</v>
      </c>
    </row>
    <row r="16" spans="1:14" x14ac:dyDescent="0.2">
      <c r="A16" s="70" t="s">
        <v>17</v>
      </c>
      <c r="B16" s="76">
        <f>SUM(B11:B15)</f>
        <v>1</v>
      </c>
      <c r="C16" s="76">
        <f t="shared" ref="C16:M16" si="9">SUM(C11:C15)</f>
        <v>1</v>
      </c>
      <c r="D16" s="76">
        <f t="shared" si="9"/>
        <v>1</v>
      </c>
      <c r="E16" s="76">
        <f t="shared" si="9"/>
        <v>1</v>
      </c>
      <c r="F16" s="76">
        <f t="shared" si="9"/>
        <v>1</v>
      </c>
      <c r="G16" s="76">
        <f t="shared" si="9"/>
        <v>1</v>
      </c>
      <c r="H16" s="76">
        <f t="shared" si="9"/>
        <v>1</v>
      </c>
      <c r="I16" s="76">
        <f t="shared" si="9"/>
        <v>1.0000000000000002</v>
      </c>
      <c r="J16" s="76">
        <f t="shared" si="9"/>
        <v>0.99999999999999989</v>
      </c>
      <c r="K16" s="76">
        <f t="shared" si="9"/>
        <v>0.99999999999999989</v>
      </c>
      <c r="L16" s="76">
        <f t="shared" si="9"/>
        <v>1</v>
      </c>
      <c r="M16" s="76">
        <f t="shared" si="9"/>
        <v>1</v>
      </c>
      <c r="N16" s="74">
        <f>SUM(N11:N15)</f>
        <v>1</v>
      </c>
    </row>
    <row r="17" spans="1:14" x14ac:dyDescent="0.2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</row>
    <row r="18" spans="1:14" x14ac:dyDescent="0.2">
      <c r="A18" s="73" t="s">
        <v>26</v>
      </c>
      <c r="B18" s="4" t="s">
        <v>44</v>
      </c>
      <c r="C18" s="4" t="s">
        <v>45</v>
      </c>
      <c r="D18" s="4" t="s">
        <v>53</v>
      </c>
      <c r="E18" s="4" t="s">
        <v>54</v>
      </c>
      <c r="F18" s="4" t="s">
        <v>55</v>
      </c>
      <c r="G18" s="4" t="s">
        <v>46</v>
      </c>
      <c r="H18" s="4" t="s">
        <v>47</v>
      </c>
      <c r="I18" s="4" t="s">
        <v>48</v>
      </c>
      <c r="J18" s="4" t="s">
        <v>49</v>
      </c>
      <c r="K18" s="4" t="s">
        <v>50</v>
      </c>
      <c r="L18" s="4" t="s">
        <v>51</v>
      </c>
      <c r="M18" s="4" t="s">
        <v>52</v>
      </c>
      <c r="N18" s="69" t="s">
        <v>0</v>
      </c>
    </row>
    <row r="19" spans="1:14" x14ac:dyDescent="0.2">
      <c r="A19" s="5" t="s">
        <v>8</v>
      </c>
      <c r="B19" s="77">
        <v>7027</v>
      </c>
      <c r="C19" s="77">
        <v>7256</v>
      </c>
      <c r="D19" s="77">
        <v>10650</v>
      </c>
      <c r="E19" s="77">
        <v>10227</v>
      </c>
      <c r="F19" s="77">
        <v>13134</v>
      </c>
      <c r="G19" s="77">
        <v>14328</v>
      </c>
      <c r="H19" s="77">
        <v>10642</v>
      </c>
      <c r="I19" s="77">
        <v>9304</v>
      </c>
      <c r="J19" s="77">
        <v>8849</v>
      </c>
      <c r="K19" s="77">
        <v>9078</v>
      </c>
      <c r="L19" s="77">
        <v>8105</v>
      </c>
      <c r="M19" s="146">
        <f>'[5]Oct 19'!$H$32</f>
        <v>8897</v>
      </c>
      <c r="N19" s="141">
        <f>SUM(B19:M19)</f>
        <v>117497</v>
      </c>
    </row>
    <row r="20" spans="1:14" x14ac:dyDescent="0.2">
      <c r="A20" s="5" t="s">
        <v>9</v>
      </c>
      <c r="B20" s="77"/>
      <c r="C20" s="77"/>
      <c r="D20" s="77"/>
      <c r="E20" s="77"/>
      <c r="F20" s="77"/>
      <c r="G20" s="77"/>
      <c r="H20" s="77">
        <v>7123</v>
      </c>
      <c r="I20" s="77">
        <v>6893</v>
      </c>
      <c r="J20" s="77">
        <v>7186</v>
      </c>
      <c r="K20" s="77">
        <v>7120</v>
      </c>
      <c r="L20" s="77">
        <v>6448</v>
      </c>
      <c r="M20" s="146">
        <f>'[1]Oct 19'!$H$31</f>
        <v>7207</v>
      </c>
      <c r="N20" s="77">
        <f>SUM(B20:M20)</f>
        <v>41977</v>
      </c>
    </row>
    <row r="21" spans="1:14" ht="15" customHeight="1" x14ac:dyDescent="0.2">
      <c r="A21" s="5" t="s">
        <v>39</v>
      </c>
      <c r="B21" s="77">
        <v>4485</v>
      </c>
      <c r="C21" s="77">
        <v>3923</v>
      </c>
      <c r="D21" s="77">
        <v>4794</v>
      </c>
      <c r="E21" s="77">
        <v>4488</v>
      </c>
      <c r="F21" s="77">
        <v>5145</v>
      </c>
      <c r="G21" s="77">
        <v>4950</v>
      </c>
      <c r="H21" s="77">
        <v>16448</v>
      </c>
      <c r="I21" s="77">
        <v>15575</v>
      </c>
      <c r="J21" s="77">
        <v>18189</v>
      </c>
      <c r="K21" s="77">
        <v>19856</v>
      </c>
      <c r="L21" s="77">
        <v>18781</v>
      </c>
      <c r="M21" s="146">
        <v>21124</v>
      </c>
      <c r="N21" s="77">
        <f>SUM(B21:M21)</f>
        <v>137758</v>
      </c>
    </row>
    <row r="22" spans="1:14" x14ac:dyDescent="0.2">
      <c r="A22" s="70" t="s">
        <v>34</v>
      </c>
      <c r="B22" s="77">
        <v>4702</v>
      </c>
      <c r="C22" s="77">
        <v>3740</v>
      </c>
      <c r="D22" s="77">
        <v>4387</v>
      </c>
      <c r="E22" s="77">
        <v>3867</v>
      </c>
      <c r="F22" s="77">
        <v>4281</v>
      </c>
      <c r="G22" s="77">
        <v>4111</v>
      </c>
      <c r="H22" s="77">
        <v>4140</v>
      </c>
      <c r="I22" s="77">
        <v>3624</v>
      </c>
      <c r="J22" s="77">
        <v>3472</v>
      </c>
      <c r="K22" s="77">
        <v>3612</v>
      </c>
      <c r="L22" s="77">
        <v>3267</v>
      </c>
      <c r="M22" s="146">
        <f>'[3]Oct 19'!$H$41</f>
        <v>3489</v>
      </c>
      <c r="N22" s="77">
        <f>SUM(B22:M22)</f>
        <v>46692</v>
      </c>
    </row>
    <row r="23" spans="1:14" x14ac:dyDescent="0.2">
      <c r="A23" s="70" t="s">
        <v>1</v>
      </c>
      <c r="B23" s="77">
        <v>2462</v>
      </c>
      <c r="C23" s="77">
        <v>2093</v>
      </c>
      <c r="D23" s="77">
        <v>2589</v>
      </c>
      <c r="E23" s="77">
        <v>2439</v>
      </c>
      <c r="F23" s="77">
        <v>2776</v>
      </c>
      <c r="G23" s="77">
        <v>2556</v>
      </c>
      <c r="H23" s="77">
        <v>4453</v>
      </c>
      <c r="I23" s="77">
        <v>3362</v>
      </c>
      <c r="J23" s="77">
        <v>3597</v>
      </c>
      <c r="K23" s="77">
        <v>3418</v>
      </c>
      <c r="L23" s="77">
        <v>3033</v>
      </c>
      <c r="M23" s="146">
        <f>'[4]Oct 19'!$H$53</f>
        <v>3315</v>
      </c>
      <c r="N23" s="77">
        <f>SUM(B23:M23)</f>
        <v>36093</v>
      </c>
    </row>
    <row r="24" spans="1:14" x14ac:dyDescent="0.2">
      <c r="A24" s="72" t="s">
        <v>7</v>
      </c>
      <c r="B24" s="77">
        <f>SUM(B19:B23)</f>
        <v>18676</v>
      </c>
      <c r="C24" s="77">
        <f t="shared" ref="C24:L24" si="10">SUM(C19:C23)</f>
        <v>17012</v>
      </c>
      <c r="D24" s="77">
        <f t="shared" si="10"/>
        <v>22420</v>
      </c>
      <c r="E24" s="77">
        <f t="shared" si="10"/>
        <v>21021</v>
      </c>
      <c r="F24" s="77">
        <f t="shared" si="10"/>
        <v>25336</v>
      </c>
      <c r="G24" s="77">
        <f t="shared" si="10"/>
        <v>25945</v>
      </c>
      <c r="H24" s="77">
        <f t="shared" si="10"/>
        <v>42806</v>
      </c>
      <c r="I24" s="77">
        <f t="shared" si="10"/>
        <v>38758</v>
      </c>
      <c r="J24" s="77">
        <f t="shared" si="10"/>
        <v>41293</v>
      </c>
      <c r="K24" s="77">
        <f t="shared" si="10"/>
        <v>43084</v>
      </c>
      <c r="L24" s="77">
        <f t="shared" si="10"/>
        <v>39634</v>
      </c>
      <c r="M24" s="146">
        <f>SUM(M19:M23)</f>
        <v>44032</v>
      </c>
      <c r="N24" s="77">
        <f>SUM(N19:N23)</f>
        <v>380017</v>
      </c>
    </row>
    <row r="25" spans="1:14" x14ac:dyDescent="0.2">
      <c r="A25" s="182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</row>
    <row r="26" spans="1:14" x14ac:dyDescent="0.2">
      <c r="A26" s="73" t="s">
        <v>27</v>
      </c>
      <c r="B26" s="4" t="s">
        <v>44</v>
      </c>
      <c r="C26" s="4" t="s">
        <v>45</v>
      </c>
      <c r="D26" s="4" t="s">
        <v>53</v>
      </c>
      <c r="E26" s="4" t="s">
        <v>54</v>
      </c>
      <c r="F26" s="4" t="s">
        <v>55</v>
      </c>
      <c r="G26" s="4" t="s">
        <v>46</v>
      </c>
      <c r="H26" s="4" t="s">
        <v>47</v>
      </c>
      <c r="I26" s="4" t="s">
        <v>48</v>
      </c>
      <c r="J26" s="4" t="s">
        <v>49</v>
      </c>
      <c r="K26" s="4" t="s">
        <v>50</v>
      </c>
      <c r="L26" s="4" t="s">
        <v>51</v>
      </c>
      <c r="M26" s="4" t="s">
        <v>52</v>
      </c>
      <c r="N26" s="69" t="s">
        <v>0</v>
      </c>
    </row>
    <row r="27" spans="1:14" x14ac:dyDescent="0.2">
      <c r="A27" s="5" t="s">
        <v>8</v>
      </c>
      <c r="B27" s="74">
        <f>B19/B24</f>
        <v>0.37625829942171773</v>
      </c>
      <c r="C27" s="74">
        <f t="shared" ref="C27:M27" si="11">C19/C24</f>
        <v>0.42652245473783212</v>
      </c>
      <c r="D27" s="74">
        <f t="shared" si="11"/>
        <v>0.4750223015165031</v>
      </c>
      <c r="E27" s="74">
        <f t="shared" si="11"/>
        <v>0.48651348651348653</v>
      </c>
      <c r="F27" s="74">
        <f t="shared" si="11"/>
        <v>0.51839280075781502</v>
      </c>
      <c r="G27" s="74">
        <f t="shared" si="11"/>
        <v>0.55224513393717478</v>
      </c>
      <c r="H27" s="74">
        <f t="shared" si="11"/>
        <v>0.24861000794281177</v>
      </c>
      <c r="I27" s="74">
        <f t="shared" si="11"/>
        <v>0.24005366633985242</v>
      </c>
      <c r="J27" s="74">
        <f t="shared" si="11"/>
        <v>0.21429782287554791</v>
      </c>
      <c r="K27" s="74">
        <f t="shared" si="11"/>
        <v>0.21070466994708012</v>
      </c>
      <c r="L27" s="74">
        <f t="shared" si="11"/>
        <v>0.20449613967805419</v>
      </c>
      <c r="M27" s="74">
        <f t="shared" si="11"/>
        <v>0.20205759447674418</v>
      </c>
      <c r="N27" s="74">
        <f>N19/N24</f>
        <v>0.30918879944844574</v>
      </c>
    </row>
    <row r="28" spans="1:14" x14ac:dyDescent="0.2">
      <c r="A28" s="5" t="s">
        <v>9</v>
      </c>
      <c r="B28" s="74"/>
      <c r="C28" s="74"/>
      <c r="D28" s="74"/>
      <c r="E28" s="74"/>
      <c r="F28" s="74"/>
      <c r="G28" s="74"/>
      <c r="H28" s="74">
        <f>H20/H24</f>
        <v>0.16640190627482129</v>
      </c>
      <c r="I28" s="74">
        <f t="shared" ref="I28:M28" si="12">I20/I24</f>
        <v>0.17784715413592034</v>
      </c>
      <c r="J28" s="74">
        <f t="shared" si="12"/>
        <v>0.17402465308890128</v>
      </c>
      <c r="K28" s="74">
        <f t="shared" si="12"/>
        <v>0.16525856466437658</v>
      </c>
      <c r="L28" s="74">
        <f t="shared" si="12"/>
        <v>0.16268860069637181</v>
      </c>
      <c r="M28" s="74">
        <f t="shared" si="12"/>
        <v>0.1636764171511628</v>
      </c>
      <c r="N28" s="74">
        <f>N20/N24</f>
        <v>0.11046084780417718</v>
      </c>
    </row>
    <row r="29" spans="1:14" ht="12.75" customHeight="1" x14ac:dyDescent="0.2">
      <c r="A29" s="70" t="s">
        <v>39</v>
      </c>
      <c r="B29" s="74">
        <f t="shared" ref="B29:N29" si="13">B21/B24</f>
        <v>0.24014778325123154</v>
      </c>
      <c r="C29" s="74">
        <f t="shared" si="13"/>
        <v>0.23060192805078769</v>
      </c>
      <c r="D29" s="74">
        <f t="shared" si="13"/>
        <v>0.21382694023193577</v>
      </c>
      <c r="E29" s="74">
        <f t="shared" si="13"/>
        <v>0.21350078492935637</v>
      </c>
      <c r="F29" s="74">
        <f t="shared" si="13"/>
        <v>0.2030707293969056</v>
      </c>
      <c r="G29" s="74">
        <f t="shared" si="13"/>
        <v>0.19078820582000386</v>
      </c>
      <c r="H29" s="74">
        <f t="shared" si="13"/>
        <v>0.38424519927113021</v>
      </c>
      <c r="I29" s="55">
        <f t="shared" si="13"/>
        <v>0.40185252076990557</v>
      </c>
      <c r="J29" s="55">
        <f t="shared" si="13"/>
        <v>0.44048628096771852</v>
      </c>
      <c r="K29" s="55">
        <f t="shared" si="13"/>
        <v>0.46086714325503669</v>
      </c>
      <c r="L29" s="55">
        <f t="shared" si="13"/>
        <v>0.47386082656305195</v>
      </c>
      <c r="M29" s="55">
        <f t="shared" si="13"/>
        <v>0.47974200581395349</v>
      </c>
      <c r="N29" s="74">
        <f t="shared" si="13"/>
        <v>0.36250483530999927</v>
      </c>
    </row>
    <row r="30" spans="1:14" x14ac:dyDescent="0.2">
      <c r="A30" s="75" t="s">
        <v>34</v>
      </c>
      <c r="B30" s="74">
        <f t="shared" ref="B30:N30" si="14">B22/B24</f>
        <v>0.25176697365602912</v>
      </c>
      <c r="C30" s="74">
        <f t="shared" si="14"/>
        <v>0.21984481542440631</v>
      </c>
      <c r="D30" s="74">
        <f t="shared" si="14"/>
        <v>0.19567350579839429</v>
      </c>
      <c r="E30" s="74">
        <f t="shared" si="14"/>
        <v>0.18395889824461253</v>
      </c>
      <c r="F30" s="74">
        <f t="shared" si="14"/>
        <v>0.1689690558888538</v>
      </c>
      <c r="G30" s="74">
        <f t="shared" si="14"/>
        <v>0.15845056851031028</v>
      </c>
      <c r="H30" s="74">
        <f t="shared" si="14"/>
        <v>9.6715413727047617E-2</v>
      </c>
      <c r="I30" s="55">
        <f t="shared" si="14"/>
        <v>9.3503276742865987E-2</v>
      </c>
      <c r="J30" s="55">
        <f t="shared" si="14"/>
        <v>8.4082047804712665E-2</v>
      </c>
      <c r="K30" s="55">
        <f t="shared" si="14"/>
        <v>8.3836226905579792E-2</v>
      </c>
      <c r="L30" s="55">
        <f t="shared" ref="L30:M30" si="15">L22/L24</f>
        <v>8.2429227430993596E-2</v>
      </c>
      <c r="M30" s="55">
        <f t="shared" si="15"/>
        <v>7.9237827034883718E-2</v>
      </c>
      <c r="N30" s="74">
        <f t="shared" si="14"/>
        <v>0.12286818747582345</v>
      </c>
    </row>
    <row r="31" spans="1:14" x14ac:dyDescent="0.2">
      <c r="A31" s="75" t="s">
        <v>1</v>
      </c>
      <c r="B31" s="74">
        <f t="shared" ref="B31:G31" si="16">B23/B24</f>
        <v>0.13182694367102163</v>
      </c>
      <c r="C31" s="74">
        <f t="shared" si="16"/>
        <v>0.1230308017869739</v>
      </c>
      <c r="D31" s="74">
        <f t="shared" si="16"/>
        <v>0.11547725245316681</v>
      </c>
      <c r="E31" s="74">
        <f t="shared" si="16"/>
        <v>0.1160268303125446</v>
      </c>
      <c r="F31" s="74">
        <f t="shared" si="16"/>
        <v>0.10956741395642564</v>
      </c>
      <c r="G31" s="74">
        <f t="shared" si="16"/>
        <v>9.851609173251108E-2</v>
      </c>
      <c r="H31" s="74">
        <f t="shared" ref="H31:N31" si="17">H23/H24</f>
        <v>0.10402747278418913</v>
      </c>
      <c r="I31" s="74">
        <f t="shared" si="17"/>
        <v>8.6743382011455705E-2</v>
      </c>
      <c r="J31" s="74">
        <f t="shared" si="17"/>
        <v>8.7109195263119651E-2</v>
      </c>
      <c r="K31" s="74">
        <f t="shared" si="17"/>
        <v>7.9333395227926845E-2</v>
      </c>
      <c r="L31" s="74">
        <f t="shared" si="17"/>
        <v>7.6525205631528481E-2</v>
      </c>
      <c r="M31" s="74">
        <f t="shared" si="17"/>
        <v>7.5286155523255807E-2</v>
      </c>
      <c r="N31" s="74">
        <f t="shared" si="17"/>
        <v>9.4977329961554349E-2</v>
      </c>
    </row>
    <row r="32" spans="1:14" x14ac:dyDescent="0.2">
      <c r="A32" s="70" t="s">
        <v>17</v>
      </c>
      <c r="B32" s="76">
        <f>SUM(B27:B31)</f>
        <v>1</v>
      </c>
      <c r="C32" s="76">
        <f t="shared" ref="C32:M32" si="18">SUM(C27:C31)</f>
        <v>1</v>
      </c>
      <c r="D32" s="76">
        <f t="shared" si="18"/>
        <v>1</v>
      </c>
      <c r="E32" s="76">
        <f t="shared" si="18"/>
        <v>1</v>
      </c>
      <c r="F32" s="76">
        <f t="shared" si="18"/>
        <v>1</v>
      </c>
      <c r="G32" s="76">
        <f t="shared" si="18"/>
        <v>1</v>
      </c>
      <c r="H32" s="76">
        <f t="shared" si="18"/>
        <v>1</v>
      </c>
      <c r="I32" s="76">
        <f t="shared" si="18"/>
        <v>1</v>
      </c>
      <c r="J32" s="76">
        <f t="shared" si="18"/>
        <v>1</v>
      </c>
      <c r="K32" s="76">
        <f t="shared" si="18"/>
        <v>1</v>
      </c>
      <c r="L32" s="76">
        <f t="shared" si="18"/>
        <v>1</v>
      </c>
      <c r="M32" s="76">
        <f t="shared" si="18"/>
        <v>1</v>
      </c>
      <c r="N32" s="76">
        <f>SUM(N27:N31)</f>
        <v>1</v>
      </c>
    </row>
    <row r="33" spans="1:14" x14ac:dyDescent="0.2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</row>
    <row r="34" spans="1:14" x14ac:dyDescent="0.2">
      <c r="A34" s="73" t="s">
        <v>10</v>
      </c>
      <c r="B34" s="4" t="s">
        <v>44</v>
      </c>
      <c r="C34" s="4" t="s">
        <v>45</v>
      </c>
      <c r="D34" s="4" t="s">
        <v>53</v>
      </c>
      <c r="E34" s="4" t="s">
        <v>54</v>
      </c>
      <c r="F34" s="4" t="s">
        <v>55</v>
      </c>
      <c r="G34" s="4" t="s">
        <v>46</v>
      </c>
      <c r="H34" s="4" t="s">
        <v>47</v>
      </c>
      <c r="I34" s="4" t="s">
        <v>48</v>
      </c>
      <c r="J34" s="4" t="s">
        <v>49</v>
      </c>
      <c r="K34" s="4" t="s">
        <v>50</v>
      </c>
      <c r="L34" s="4" t="s">
        <v>51</v>
      </c>
      <c r="M34" s="4" t="s">
        <v>52</v>
      </c>
      <c r="N34" s="69" t="s">
        <v>0</v>
      </c>
    </row>
    <row r="35" spans="1:14" x14ac:dyDescent="0.2">
      <c r="A35" s="5" t="s">
        <v>8</v>
      </c>
      <c r="B35" s="78">
        <f>B3/B19</f>
        <v>447.58184146862106</v>
      </c>
      <c r="C35" s="78">
        <f>C3/C19</f>
        <v>448.43263506063948</v>
      </c>
      <c r="D35" s="78">
        <f t="shared" ref="D35:M36" si="19">D3/D19</f>
        <v>448.50170892018781</v>
      </c>
      <c r="E35" s="78">
        <f t="shared" si="19"/>
        <v>448.94909553143646</v>
      </c>
      <c r="F35" s="78">
        <f t="shared" si="19"/>
        <v>448.01717679305614</v>
      </c>
      <c r="G35" s="78">
        <f t="shared" si="19"/>
        <v>448.41728084868788</v>
      </c>
      <c r="H35" s="78">
        <f t="shared" si="19"/>
        <v>448.04044352565313</v>
      </c>
      <c r="I35" s="78">
        <f t="shared" si="19"/>
        <v>448.1613069647463</v>
      </c>
      <c r="J35" s="78">
        <f t="shared" si="19"/>
        <v>448.36234602779973</v>
      </c>
      <c r="K35" s="78">
        <f t="shared" si="19"/>
        <v>448.3822868473232</v>
      </c>
      <c r="L35" s="78">
        <f t="shared" si="19"/>
        <v>447.91728562615668</v>
      </c>
      <c r="M35" s="78">
        <f>M3/M19</f>
        <v>448.70792401933232</v>
      </c>
      <c r="N35" s="79">
        <f>N3/N19</f>
        <v>448.30375924491688</v>
      </c>
    </row>
    <row r="36" spans="1:14" x14ac:dyDescent="0.2">
      <c r="A36" s="5" t="s">
        <v>9</v>
      </c>
      <c r="B36" s="78"/>
      <c r="C36" s="78"/>
      <c r="D36" s="78"/>
      <c r="E36" s="78"/>
      <c r="F36" s="78"/>
      <c r="G36" s="78"/>
      <c r="H36" s="78">
        <f t="shared" si="19"/>
        <v>437.22823529411767</v>
      </c>
      <c r="I36" s="78">
        <f t="shared" si="19"/>
        <v>436.70826635717395</v>
      </c>
      <c r="J36" s="78">
        <f t="shared" si="19"/>
        <v>436.48768160311715</v>
      </c>
      <c r="K36" s="78">
        <f t="shared" si="19"/>
        <v>436.67803370786515</v>
      </c>
      <c r="L36" s="78">
        <f t="shared" si="19"/>
        <v>436.16548387096776</v>
      </c>
      <c r="M36" s="78">
        <f t="shared" si="19"/>
        <v>436.54602469821009</v>
      </c>
      <c r="N36" s="79">
        <f>N4/N20</f>
        <v>436.64237844533915</v>
      </c>
    </row>
    <row r="37" spans="1:14" ht="12" customHeight="1" x14ac:dyDescent="0.2">
      <c r="A37" s="70" t="s">
        <v>39</v>
      </c>
      <c r="B37" s="78">
        <f t="shared" ref="B37:M37" si="20">B5/B21</f>
        <v>404.07826086956521</v>
      </c>
      <c r="C37" s="78">
        <f t="shared" si="20"/>
        <v>403</v>
      </c>
      <c r="D37" s="78">
        <f t="shared" si="20"/>
        <v>403.75657071339174</v>
      </c>
      <c r="E37" s="78">
        <f t="shared" si="20"/>
        <v>403.35918003565064</v>
      </c>
      <c r="F37" s="78">
        <f t="shared" si="20"/>
        <v>404.64489795918365</v>
      </c>
      <c r="G37" s="78">
        <f t="shared" si="20"/>
        <v>403.24424242424243</v>
      </c>
      <c r="H37" s="78">
        <f t="shared" si="20"/>
        <v>403.61253647859922</v>
      </c>
      <c r="I37" s="61">
        <f t="shared" si="20"/>
        <v>403.43987158908504</v>
      </c>
      <c r="J37" s="61">
        <f t="shared" si="20"/>
        <v>403.46528121392049</v>
      </c>
      <c r="K37" s="61">
        <f t="shared" si="20"/>
        <v>403.42621877518133</v>
      </c>
      <c r="L37" s="61">
        <f t="shared" si="20"/>
        <v>403.68665140301368</v>
      </c>
      <c r="M37" s="61">
        <f t="shared" si="20"/>
        <v>403.74403522060214</v>
      </c>
      <c r="N37" s="79">
        <f>N5/N21</f>
        <v>403.59678566762005</v>
      </c>
    </row>
    <row r="38" spans="1:14" x14ac:dyDescent="0.2">
      <c r="A38" s="70" t="s">
        <v>34</v>
      </c>
      <c r="B38" s="78">
        <f>B6/B22</f>
        <v>467.62943215652911</v>
      </c>
      <c r="C38" s="78">
        <f t="shared" ref="C38:N38" si="21">C6/C22</f>
        <v>468.03003208556152</v>
      </c>
      <c r="D38" s="78">
        <f t="shared" si="21"/>
        <v>468.16943013448827</v>
      </c>
      <c r="E38" s="78">
        <f t="shared" si="21"/>
        <v>469.22263511766226</v>
      </c>
      <c r="F38" s="78">
        <f t="shared" si="21"/>
        <v>468.18526278906802</v>
      </c>
      <c r="G38" s="78">
        <f t="shared" si="21"/>
        <v>468.66726587205056</v>
      </c>
      <c r="H38" s="78">
        <f t="shared" si="21"/>
        <v>466.52710144927534</v>
      </c>
      <c r="I38" s="61">
        <f t="shared" si="21"/>
        <v>465.43654249448122</v>
      </c>
      <c r="J38" s="61">
        <f t="shared" si="21"/>
        <v>465.64894873271885</v>
      </c>
      <c r="K38" s="61">
        <f t="shared" si="21"/>
        <v>465.3788150609081</v>
      </c>
      <c r="L38" s="61">
        <f t="shared" si="21"/>
        <v>466.14637894092436</v>
      </c>
      <c r="M38" s="61">
        <f t="shared" si="21"/>
        <v>466.35681284035536</v>
      </c>
      <c r="N38" s="78">
        <f t="shared" si="21"/>
        <v>467.19836738627606</v>
      </c>
    </row>
    <row r="39" spans="1:14" x14ac:dyDescent="0.2">
      <c r="A39" s="70" t="s">
        <v>1</v>
      </c>
      <c r="B39" s="78">
        <f t="shared" ref="B39:G39" si="22">B7/B23</f>
        <v>424.56376929325751</v>
      </c>
      <c r="C39" s="78">
        <f t="shared" si="22"/>
        <v>424.15862398471091</v>
      </c>
      <c r="D39" s="78">
        <f t="shared" si="22"/>
        <v>424.59791425260721</v>
      </c>
      <c r="E39" s="78">
        <f t="shared" si="22"/>
        <v>424.73636736367365</v>
      </c>
      <c r="F39" s="78">
        <f t="shared" si="22"/>
        <v>424.25504322766568</v>
      </c>
      <c r="G39" s="78">
        <f t="shared" si="22"/>
        <v>425.02503912363068</v>
      </c>
      <c r="H39" s="78">
        <f t="shared" ref="H39:N40" si="23">H7/H23</f>
        <v>425.27195149337524</v>
      </c>
      <c r="I39" s="78">
        <f t="shared" si="23"/>
        <v>424.27543129089827</v>
      </c>
      <c r="J39" s="78">
        <f t="shared" si="23"/>
        <v>424.70280789546842</v>
      </c>
      <c r="K39" s="78">
        <f t="shared" si="23"/>
        <v>424.06553540081921</v>
      </c>
      <c r="L39" s="78">
        <f t="shared" si="23"/>
        <v>423.70722057368943</v>
      </c>
      <c r="M39" s="78">
        <f t="shared" si="23"/>
        <v>424.2823529411765</v>
      </c>
      <c r="N39" s="79">
        <f t="shared" si="23"/>
        <v>424.49267170919569</v>
      </c>
    </row>
    <row r="40" spans="1:14" s="80" customFormat="1" x14ac:dyDescent="0.2">
      <c r="A40" s="73" t="s">
        <v>10</v>
      </c>
      <c r="B40" s="78">
        <f t="shared" ref="B40:G40" si="24">B8/B24</f>
        <v>439.14747215677875</v>
      </c>
      <c r="C40" s="78">
        <f t="shared" si="24"/>
        <v>439.27771690571365</v>
      </c>
      <c r="D40" s="78">
        <f t="shared" si="24"/>
        <v>440.0221003568243</v>
      </c>
      <c r="E40" s="78">
        <f t="shared" si="24"/>
        <v>440.135784691499</v>
      </c>
      <c r="F40" s="78">
        <f t="shared" si="24"/>
        <v>440.01376341963999</v>
      </c>
      <c r="G40" s="78">
        <f t="shared" si="24"/>
        <v>440.70290730391213</v>
      </c>
      <c r="H40" s="78">
        <f t="shared" si="23"/>
        <v>428.58945755267956</v>
      </c>
      <c r="I40" s="78">
        <f t="shared" si="23"/>
        <v>427.69634423860873</v>
      </c>
      <c r="J40" s="78">
        <f t="shared" si="23"/>
        <v>425.91185019252663</v>
      </c>
      <c r="K40" s="61">
        <f t="shared" si="23"/>
        <v>425.22507845139728</v>
      </c>
      <c r="L40" s="78">
        <f t="shared" si="23"/>
        <v>424.69616642276833</v>
      </c>
      <c r="M40" s="78">
        <f t="shared" si="23"/>
        <v>424.70579396802327</v>
      </c>
      <c r="N40" s="20">
        <f t="shared" si="23"/>
        <v>430.86917187915276</v>
      </c>
    </row>
  </sheetData>
  <pageMargins left="0.5" right="0.5" top="0.75" bottom="0.75" header="0.3" footer="0.3"/>
  <pageSetup orientation="landscape" r:id="rId1"/>
  <headerFooter>
    <oddHeader>&amp;CHEARING AID PROCUREMENT DISTRIBUTION - NOV 1 2018 - OCT 31 2019</oddHeader>
    <oddFooter>&amp;L&amp;8Nov 2017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0"/>
  <sheetViews>
    <sheetView view="pageLayout" zoomScale="90" zoomScaleNormal="120" zoomScalePageLayoutView="90" workbookViewId="0">
      <selection activeCell="A25" sqref="A25:N25"/>
    </sheetView>
  </sheetViews>
  <sheetFormatPr defaultColWidth="9.140625" defaultRowHeight="11.25" x14ac:dyDescent="0.2"/>
  <cols>
    <col min="1" max="1" width="15.7109375" style="68" customWidth="1"/>
    <col min="2" max="6" width="8.5703125" style="68" bestFit="1" customWidth="1"/>
    <col min="7" max="7" width="9.140625" style="68" customWidth="1"/>
    <col min="8" max="9" width="7.28515625" style="68" bestFit="1" customWidth="1"/>
    <col min="10" max="11" width="6.85546875" style="68" bestFit="1" customWidth="1"/>
    <col min="12" max="13" width="9.5703125" style="68" bestFit="1" customWidth="1"/>
    <col min="14" max="14" width="9.7109375" style="68" bestFit="1" customWidth="1"/>
    <col min="15" max="16384" width="9.140625" style="68"/>
  </cols>
  <sheetData>
    <row r="1" spans="1:14" x14ac:dyDescent="0.2">
      <c r="A1" s="180" t="s">
        <v>40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4" ht="33.75" x14ac:dyDescent="0.2">
      <c r="A2" s="18" t="s">
        <v>43</v>
      </c>
      <c r="B2" s="4" t="s">
        <v>44</v>
      </c>
      <c r="C2" s="4" t="s">
        <v>45</v>
      </c>
      <c r="D2" s="4" t="s">
        <v>53</v>
      </c>
      <c r="E2" s="4" t="s">
        <v>54</v>
      </c>
      <c r="F2" s="4" t="s">
        <v>55</v>
      </c>
      <c r="G2" s="4" t="s">
        <v>46</v>
      </c>
      <c r="H2" s="4" t="s">
        <v>47</v>
      </c>
      <c r="I2" s="4" t="s">
        <v>48</v>
      </c>
      <c r="J2" s="4" t="s">
        <v>49</v>
      </c>
      <c r="K2" s="4" t="s">
        <v>50</v>
      </c>
      <c r="L2" s="4" t="s">
        <v>51</v>
      </c>
      <c r="M2" s="4" t="s">
        <v>52</v>
      </c>
      <c r="N2" s="69" t="s">
        <v>0</v>
      </c>
    </row>
    <row r="3" spans="1:14" x14ac:dyDescent="0.2">
      <c r="A3" s="70" t="s">
        <v>9</v>
      </c>
      <c r="B3" s="138">
        <v>1457352</v>
      </c>
      <c r="C3" s="138">
        <v>1198717</v>
      </c>
      <c r="D3" s="138">
        <v>1456452.4</v>
      </c>
      <c r="E3" s="138">
        <v>1324661</v>
      </c>
      <c r="F3" s="138">
        <v>1361544.6</v>
      </c>
      <c r="G3" s="138">
        <v>1230652.8</v>
      </c>
      <c r="H3" s="138">
        <v>249189.2</v>
      </c>
      <c r="I3" s="138">
        <v>92209</v>
      </c>
      <c r="J3" s="138">
        <v>56674.8</v>
      </c>
      <c r="K3" s="138">
        <v>35084.400000000001</v>
      </c>
      <c r="L3" s="141">
        <f>'[1]Sept 19'!$J$35</f>
        <v>32385.599999999999</v>
      </c>
      <c r="M3" s="141">
        <v>35984</v>
      </c>
      <c r="N3" s="138">
        <f>SUM(B3:M3)</f>
        <v>8530906.8000000007</v>
      </c>
    </row>
    <row r="4" spans="1:14" x14ac:dyDescent="0.2">
      <c r="A4" s="71" t="s">
        <v>34</v>
      </c>
      <c r="B4" s="138">
        <v>20628.68</v>
      </c>
      <c r="C4" s="138">
        <v>11381.48</v>
      </c>
      <c r="D4" s="138">
        <v>13909</v>
      </c>
      <c r="E4" s="138">
        <v>6295.88</v>
      </c>
      <c r="F4" s="138">
        <v>9308.32</v>
      </c>
      <c r="G4" s="138">
        <v>11335.64</v>
      </c>
      <c r="H4" s="138"/>
      <c r="I4" s="138"/>
      <c r="J4" s="138"/>
      <c r="K4" s="138"/>
      <c r="L4" s="138"/>
      <c r="M4" s="138"/>
      <c r="N4" s="138">
        <f>SUM(B4:M4)</f>
        <v>72859</v>
      </c>
    </row>
    <row r="5" spans="1:14" ht="11.25" customHeight="1" x14ac:dyDescent="0.2">
      <c r="A5" s="71" t="s">
        <v>39</v>
      </c>
      <c r="B5" s="138">
        <v>153011.04</v>
      </c>
      <c r="C5" s="138">
        <v>106520.96000000001</v>
      </c>
      <c r="D5" s="138">
        <v>144435.20000000001</v>
      </c>
      <c r="E5" s="138">
        <v>94785</v>
      </c>
      <c r="F5" s="138">
        <v>91626.08</v>
      </c>
      <c r="G5" s="138">
        <v>84855.679999999993</v>
      </c>
      <c r="H5" s="138">
        <v>39268.32</v>
      </c>
      <c r="I5" s="138">
        <v>25276.16</v>
      </c>
      <c r="J5" s="138">
        <v>11735.36</v>
      </c>
      <c r="K5" s="138">
        <v>9027.2000000000007</v>
      </c>
      <c r="L5" s="141">
        <f>'[2]Sept 19'!$J$72</f>
        <v>10832.640000000001</v>
      </c>
      <c r="M5" s="141">
        <v>11735.36</v>
      </c>
      <c r="N5" s="138">
        <f>SUM(B5:M5)</f>
        <v>783108.99999999988</v>
      </c>
    </row>
    <row r="6" spans="1:14" x14ac:dyDescent="0.2">
      <c r="A6" s="72" t="s">
        <v>5</v>
      </c>
      <c r="B6" s="138">
        <f>SUM(B3:B5)</f>
        <v>1630991.72</v>
      </c>
      <c r="C6" s="138">
        <f t="shared" ref="C6:M6" si="0">SUM(C3:C5)</f>
        <v>1316619.44</v>
      </c>
      <c r="D6" s="138">
        <f t="shared" si="0"/>
        <v>1614796.5999999999</v>
      </c>
      <c r="E6" s="138">
        <f t="shared" si="0"/>
        <v>1425741.88</v>
      </c>
      <c r="F6" s="138">
        <f t="shared" si="0"/>
        <v>1462479.0000000002</v>
      </c>
      <c r="G6" s="138">
        <f t="shared" si="0"/>
        <v>1326844.1199999999</v>
      </c>
      <c r="H6" s="138">
        <f t="shared" si="0"/>
        <v>288457.52</v>
      </c>
      <c r="I6" s="138">
        <f t="shared" si="0"/>
        <v>117485.16</v>
      </c>
      <c r="J6" s="138">
        <f t="shared" si="0"/>
        <v>68410.16</v>
      </c>
      <c r="K6" s="138">
        <f t="shared" si="0"/>
        <v>44111.600000000006</v>
      </c>
      <c r="L6" s="141">
        <f t="shared" si="0"/>
        <v>43218.239999999998</v>
      </c>
      <c r="M6" s="141">
        <f t="shared" si="0"/>
        <v>47719.360000000001</v>
      </c>
      <c r="N6" s="138">
        <f t="shared" ref="N6" si="1">SUM(N3:N5)</f>
        <v>9386874.8000000007</v>
      </c>
    </row>
    <row r="7" spans="1:14" x14ac:dyDescent="0.2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</row>
    <row r="8" spans="1:14" x14ac:dyDescent="0.2">
      <c r="A8" s="73" t="s">
        <v>6</v>
      </c>
      <c r="B8" s="4" t="s">
        <v>44</v>
      </c>
      <c r="C8" s="4" t="s">
        <v>45</v>
      </c>
      <c r="D8" s="4" t="s">
        <v>53</v>
      </c>
      <c r="E8" s="4" t="s">
        <v>54</v>
      </c>
      <c r="F8" s="4" t="s">
        <v>55</v>
      </c>
      <c r="G8" s="4" t="s">
        <v>46</v>
      </c>
      <c r="H8" s="4" t="s">
        <v>47</v>
      </c>
      <c r="I8" s="4" t="s">
        <v>48</v>
      </c>
      <c r="J8" s="4" t="s">
        <v>49</v>
      </c>
      <c r="K8" s="4" t="s">
        <v>50</v>
      </c>
      <c r="L8" s="4" t="s">
        <v>51</v>
      </c>
      <c r="M8" s="4" t="s">
        <v>52</v>
      </c>
      <c r="N8" s="69" t="s">
        <v>0</v>
      </c>
    </row>
    <row r="9" spans="1:14" x14ac:dyDescent="0.2">
      <c r="A9" s="70" t="s">
        <v>9</v>
      </c>
      <c r="B9" s="74">
        <f t="shared" ref="B9:G9" si="2">B3/B6</f>
        <v>0.89353733812946645</v>
      </c>
      <c r="C9" s="74">
        <f t="shared" si="2"/>
        <v>0.91045063104947022</v>
      </c>
      <c r="D9" s="55">
        <f t="shared" si="2"/>
        <v>0.90194170584703981</v>
      </c>
      <c r="E9" s="55">
        <f t="shared" si="2"/>
        <v>0.92910295936596887</v>
      </c>
      <c r="F9" s="55">
        <f t="shared" si="2"/>
        <v>0.93098403464254864</v>
      </c>
      <c r="G9" s="55">
        <f t="shared" si="2"/>
        <v>0.92750367692024005</v>
      </c>
      <c r="H9" s="74">
        <f t="shared" ref="H9:N9" si="3">H3/H6</f>
        <v>0.86386792758947661</v>
      </c>
      <c r="I9" s="74">
        <f t="shared" ref="I9" si="4">I3/I6</f>
        <v>0.78485657252371277</v>
      </c>
      <c r="J9" s="55">
        <f t="shared" si="3"/>
        <v>0.82845589017771626</v>
      </c>
      <c r="K9" s="55">
        <f t="shared" si="3"/>
        <v>0.79535541671578447</v>
      </c>
      <c r="L9" s="55">
        <f t="shared" si="3"/>
        <v>0.74935027432861678</v>
      </c>
      <c r="M9" s="55">
        <f t="shared" si="3"/>
        <v>0.75407549472583035</v>
      </c>
      <c r="N9" s="74">
        <f t="shared" si="3"/>
        <v>0.9088122492056675</v>
      </c>
    </row>
    <row r="10" spans="1:14" x14ac:dyDescent="0.2">
      <c r="A10" s="75" t="s">
        <v>34</v>
      </c>
      <c r="B10" s="74">
        <f>B4/B6</f>
        <v>1.2647936679899271E-2</v>
      </c>
      <c r="C10" s="74">
        <f t="shared" ref="C10:G10" si="5">C4/C6</f>
        <v>8.6444720883051829E-3</v>
      </c>
      <c r="D10" s="55">
        <f t="shared" si="5"/>
        <v>8.6134687179797147E-3</v>
      </c>
      <c r="E10" s="55">
        <f t="shared" si="5"/>
        <v>4.4158624280574554E-3</v>
      </c>
      <c r="F10" s="55">
        <f t="shared" si="5"/>
        <v>6.3647546392119119E-3</v>
      </c>
      <c r="G10" s="55">
        <f t="shared" si="5"/>
        <v>8.543309518528823E-3</v>
      </c>
      <c r="H10" s="74">
        <f>H4/H6</f>
        <v>0</v>
      </c>
      <c r="I10" s="74">
        <f t="shared" ref="I10" si="6">I4/I6</f>
        <v>0</v>
      </c>
      <c r="J10" s="55">
        <f t="shared" ref="J10:N10" si="7">J4/J6</f>
        <v>0</v>
      </c>
      <c r="K10" s="55">
        <f t="shared" si="7"/>
        <v>0</v>
      </c>
      <c r="L10" s="55">
        <f t="shared" si="7"/>
        <v>0</v>
      </c>
      <c r="M10" s="55">
        <f t="shared" si="7"/>
        <v>0</v>
      </c>
      <c r="N10" s="74">
        <f t="shared" si="7"/>
        <v>7.761795224966673E-3</v>
      </c>
    </row>
    <row r="11" spans="1:14" ht="11.25" customHeight="1" x14ac:dyDescent="0.2">
      <c r="A11" s="75" t="s">
        <v>39</v>
      </c>
      <c r="B11" s="74">
        <f>B5/B6</f>
        <v>9.3814725190634329E-2</v>
      </c>
      <c r="C11" s="74">
        <f>C5/C6</f>
        <v>8.0904896862224671E-2</v>
      </c>
      <c r="D11" s="74">
        <f t="shared" ref="D11:G11" si="8">D5/D6</f>
        <v>8.9444825434980502E-2</v>
      </c>
      <c r="E11" s="55">
        <f t="shared" si="8"/>
        <v>6.6481178205973726E-2</v>
      </c>
      <c r="F11" s="74">
        <f t="shared" si="8"/>
        <v>6.265121071823937E-2</v>
      </c>
      <c r="G11" s="74">
        <f t="shared" si="8"/>
        <v>6.3953013561231287E-2</v>
      </c>
      <c r="H11" s="74">
        <f>H5/H6</f>
        <v>0.13613207241052339</v>
      </c>
      <c r="I11" s="74">
        <f>I5/I6</f>
        <v>0.2151434274762872</v>
      </c>
      <c r="J11" s="74">
        <f t="shared" ref="J11:M11" si="9">J5/J6</f>
        <v>0.17154410982228371</v>
      </c>
      <c r="K11" s="55">
        <f t="shared" si="9"/>
        <v>0.20464458328421548</v>
      </c>
      <c r="L11" s="74">
        <f t="shared" si="9"/>
        <v>0.25064972567138322</v>
      </c>
      <c r="M11" s="74">
        <f t="shared" si="9"/>
        <v>0.24592450527416965</v>
      </c>
      <c r="N11" s="74">
        <f>N5/N6</f>
        <v>8.3425955569365842E-2</v>
      </c>
    </row>
    <row r="12" spans="1:14" x14ac:dyDescent="0.2">
      <c r="A12" s="70" t="s">
        <v>17</v>
      </c>
      <c r="B12" s="76">
        <f t="shared" ref="B12:G12" si="10">SUM(B9:B11)</f>
        <v>1</v>
      </c>
      <c r="C12" s="56">
        <f t="shared" si="10"/>
        <v>1</v>
      </c>
      <c r="D12" s="56">
        <f t="shared" si="10"/>
        <v>1</v>
      </c>
      <c r="E12" s="56">
        <f t="shared" si="10"/>
        <v>1</v>
      </c>
      <c r="F12" s="56">
        <f t="shared" si="10"/>
        <v>1</v>
      </c>
      <c r="G12" s="56">
        <f t="shared" si="10"/>
        <v>1</v>
      </c>
      <c r="H12" s="76">
        <f t="shared" ref="H12:N12" si="11">SUM(H9:H11)</f>
        <v>1</v>
      </c>
      <c r="I12" s="56">
        <f t="shared" si="11"/>
        <v>1</v>
      </c>
      <c r="J12" s="56">
        <f t="shared" si="11"/>
        <v>1</v>
      </c>
      <c r="K12" s="56">
        <f t="shared" si="11"/>
        <v>1</v>
      </c>
      <c r="L12" s="56">
        <f t="shared" si="11"/>
        <v>1</v>
      </c>
      <c r="M12" s="56">
        <f t="shared" si="11"/>
        <v>1</v>
      </c>
      <c r="N12" s="74">
        <f t="shared" si="11"/>
        <v>1</v>
      </c>
    </row>
    <row r="13" spans="1:14" x14ac:dyDescent="0.2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</row>
    <row r="14" spans="1:14" x14ac:dyDescent="0.2">
      <c r="A14" s="73" t="s">
        <v>26</v>
      </c>
      <c r="B14" s="4" t="s">
        <v>44</v>
      </c>
      <c r="C14" s="4" t="s">
        <v>45</v>
      </c>
      <c r="D14" s="4" t="s">
        <v>53</v>
      </c>
      <c r="E14" s="4" t="s">
        <v>54</v>
      </c>
      <c r="F14" s="4" t="s">
        <v>55</v>
      </c>
      <c r="G14" s="4" t="s">
        <v>46</v>
      </c>
      <c r="H14" s="4" t="s">
        <v>47</v>
      </c>
      <c r="I14" s="4" t="s">
        <v>48</v>
      </c>
      <c r="J14" s="4" t="s">
        <v>49</v>
      </c>
      <c r="K14" s="4" t="s">
        <v>50</v>
      </c>
      <c r="L14" s="4" t="s">
        <v>51</v>
      </c>
      <c r="M14" s="4" t="s">
        <v>52</v>
      </c>
      <c r="N14" s="69" t="s">
        <v>0</v>
      </c>
    </row>
    <row r="15" spans="1:14" ht="11.25" customHeight="1" x14ac:dyDescent="0.2">
      <c r="A15" s="70" t="s">
        <v>9</v>
      </c>
      <c r="B15" s="77">
        <v>3231</v>
      </c>
      <c r="C15" s="77">
        <v>2656</v>
      </c>
      <c r="D15" s="77">
        <v>3233</v>
      </c>
      <c r="E15" s="77">
        <v>2935</v>
      </c>
      <c r="F15" s="77">
        <v>3023</v>
      </c>
      <c r="G15" s="77">
        <v>2726</v>
      </c>
      <c r="H15" s="77">
        <v>548</v>
      </c>
      <c r="I15" s="77">
        <v>203</v>
      </c>
      <c r="J15" s="77">
        <v>124</v>
      </c>
      <c r="K15" s="77">
        <v>77</v>
      </c>
      <c r="L15" s="77">
        <v>72</v>
      </c>
      <c r="M15" s="77">
        <v>80</v>
      </c>
      <c r="N15" s="77">
        <f>SUM(B15:M15)</f>
        <v>18908</v>
      </c>
    </row>
    <row r="16" spans="1:14" x14ac:dyDescent="0.2">
      <c r="A16" s="70" t="s">
        <v>34</v>
      </c>
      <c r="B16" s="77">
        <v>49</v>
      </c>
      <c r="C16" s="77">
        <v>26</v>
      </c>
      <c r="D16" s="77">
        <v>33</v>
      </c>
      <c r="E16" s="77">
        <v>15</v>
      </c>
      <c r="F16" s="77">
        <v>22</v>
      </c>
      <c r="G16" s="77">
        <v>27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f>SUM(B16:M16)</f>
        <v>172</v>
      </c>
    </row>
    <row r="17" spans="1:14" ht="11.25" customHeight="1" x14ac:dyDescent="0.2">
      <c r="A17" s="70" t="s">
        <v>39</v>
      </c>
      <c r="B17" s="77">
        <v>339</v>
      </c>
      <c r="C17" s="77">
        <v>234</v>
      </c>
      <c r="D17" s="77">
        <v>320</v>
      </c>
      <c r="E17" s="77">
        <v>210</v>
      </c>
      <c r="F17" s="77">
        <v>203</v>
      </c>
      <c r="G17" s="77">
        <v>188</v>
      </c>
      <c r="H17" s="77">
        <v>87</v>
      </c>
      <c r="I17" s="77">
        <v>56</v>
      </c>
      <c r="J17" s="77">
        <v>26</v>
      </c>
      <c r="K17" s="77">
        <v>20</v>
      </c>
      <c r="L17" s="77">
        <v>24</v>
      </c>
      <c r="M17" s="77">
        <v>24</v>
      </c>
      <c r="N17" s="77">
        <f>SUM(B17:M17)</f>
        <v>1731</v>
      </c>
    </row>
    <row r="18" spans="1:14" x14ac:dyDescent="0.2">
      <c r="A18" s="72" t="s">
        <v>7</v>
      </c>
      <c r="B18" s="77">
        <f>SUM(B15:B17)</f>
        <v>3619</v>
      </c>
      <c r="C18" s="77">
        <f t="shared" ref="C18:M18" si="12">SUM(C15:C17)</f>
        <v>2916</v>
      </c>
      <c r="D18" s="77">
        <f t="shared" si="12"/>
        <v>3586</v>
      </c>
      <c r="E18" s="77">
        <f t="shared" si="12"/>
        <v>3160</v>
      </c>
      <c r="F18" s="77">
        <f t="shared" si="12"/>
        <v>3248</v>
      </c>
      <c r="G18" s="77">
        <f t="shared" si="12"/>
        <v>2941</v>
      </c>
      <c r="H18" s="77">
        <f t="shared" si="12"/>
        <v>635</v>
      </c>
      <c r="I18" s="77">
        <f t="shared" si="12"/>
        <v>259</v>
      </c>
      <c r="J18" s="77">
        <f t="shared" si="12"/>
        <v>150</v>
      </c>
      <c r="K18" s="77">
        <f t="shared" si="12"/>
        <v>97</v>
      </c>
      <c r="L18" s="77">
        <f t="shared" si="12"/>
        <v>96</v>
      </c>
      <c r="M18" s="77">
        <f t="shared" si="12"/>
        <v>104</v>
      </c>
      <c r="N18" s="77">
        <f t="shared" ref="N18" si="13">SUM(N15:N17)</f>
        <v>20811</v>
      </c>
    </row>
    <row r="19" spans="1:14" x14ac:dyDescent="0.2">
      <c r="A19" s="182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</row>
    <row r="20" spans="1:14" x14ac:dyDescent="0.2">
      <c r="A20" s="73" t="s">
        <v>27</v>
      </c>
      <c r="B20" s="4" t="s">
        <v>44</v>
      </c>
      <c r="C20" s="4" t="s">
        <v>45</v>
      </c>
      <c r="D20" s="4" t="s">
        <v>53</v>
      </c>
      <c r="E20" s="4" t="s">
        <v>54</v>
      </c>
      <c r="F20" s="4" t="s">
        <v>55</v>
      </c>
      <c r="G20" s="4" t="s">
        <v>46</v>
      </c>
      <c r="H20" s="4" t="s">
        <v>47</v>
      </c>
      <c r="I20" s="4" t="s">
        <v>48</v>
      </c>
      <c r="J20" s="4" t="s">
        <v>49</v>
      </c>
      <c r="K20" s="4" t="s">
        <v>50</v>
      </c>
      <c r="L20" s="4" t="s">
        <v>51</v>
      </c>
      <c r="M20" s="55">
        <f t="shared" ref="M20" si="14">M14/M17</f>
        <v>1823.2083333333333</v>
      </c>
      <c r="N20" s="69" t="s">
        <v>0</v>
      </c>
    </row>
    <row r="21" spans="1:14" x14ac:dyDescent="0.2">
      <c r="A21" s="70" t="s">
        <v>9</v>
      </c>
      <c r="B21" s="74">
        <f t="shared" ref="B21:F21" si="15">B15/B18</f>
        <v>0.89278806300082891</v>
      </c>
      <c r="C21" s="74">
        <f t="shared" si="15"/>
        <v>0.91083676268861458</v>
      </c>
      <c r="D21" s="55">
        <f t="shared" si="15"/>
        <v>0.9015616285554936</v>
      </c>
      <c r="E21" s="55">
        <f t="shared" si="15"/>
        <v>0.92879746835443033</v>
      </c>
      <c r="F21" s="55">
        <f t="shared" si="15"/>
        <v>0.93072660098522164</v>
      </c>
      <c r="G21" s="55">
        <f t="shared" ref="G21" si="16">G15/G18</f>
        <v>0.92689561373682416</v>
      </c>
      <c r="H21" s="74">
        <f t="shared" ref="H21:N21" si="17">H15/H18</f>
        <v>0.86299212598425201</v>
      </c>
      <c r="I21" s="74">
        <f t="shared" ref="I21" si="18">I15/I18</f>
        <v>0.78378378378378377</v>
      </c>
      <c r="J21" s="55">
        <f t="shared" si="17"/>
        <v>0.82666666666666666</v>
      </c>
      <c r="K21" s="55">
        <f t="shared" si="17"/>
        <v>0.79381443298969068</v>
      </c>
      <c r="L21" s="55">
        <f t="shared" si="17"/>
        <v>0.75</v>
      </c>
      <c r="M21" s="55">
        <f t="shared" ref="M21" si="19">M15/M17</f>
        <v>3.3333333333333335</v>
      </c>
      <c r="N21" s="74">
        <f t="shared" si="17"/>
        <v>0.90855797414828698</v>
      </c>
    </row>
    <row r="22" spans="1:14" x14ac:dyDescent="0.2">
      <c r="A22" s="75" t="s">
        <v>34</v>
      </c>
      <c r="B22" s="74">
        <f t="shared" ref="B22:F22" si="20">B16/B18</f>
        <v>1.3539651837524178E-2</v>
      </c>
      <c r="C22" s="74">
        <f t="shared" si="20"/>
        <v>8.9163237311385458E-3</v>
      </c>
      <c r="D22" s="55">
        <f t="shared" si="20"/>
        <v>9.202453987730062E-3</v>
      </c>
      <c r="E22" s="55">
        <f t="shared" si="20"/>
        <v>4.7468354430379748E-3</v>
      </c>
      <c r="F22" s="55">
        <f t="shared" si="20"/>
        <v>6.7733990147783255E-3</v>
      </c>
      <c r="G22" s="55">
        <f t="shared" ref="G22" si="21">G16/G18</f>
        <v>9.1805508330499823E-3</v>
      </c>
      <c r="H22" s="74">
        <f t="shared" ref="H22:N22" si="22">H16/H18</f>
        <v>0</v>
      </c>
      <c r="I22" s="74">
        <f t="shared" ref="I22" si="23">I16/I18</f>
        <v>0</v>
      </c>
      <c r="J22" s="55">
        <f t="shared" si="22"/>
        <v>0</v>
      </c>
      <c r="K22" s="55">
        <f t="shared" si="22"/>
        <v>0</v>
      </c>
      <c r="L22" s="55">
        <f t="shared" si="22"/>
        <v>0</v>
      </c>
      <c r="M22" s="74">
        <f t="shared" ref="M22" si="24">M16/M17</f>
        <v>0</v>
      </c>
      <c r="N22" s="74">
        <f t="shared" si="22"/>
        <v>8.2648599298447943E-3</v>
      </c>
    </row>
    <row r="23" spans="1:14" ht="11.25" customHeight="1" x14ac:dyDescent="0.2">
      <c r="A23" s="75" t="s">
        <v>39</v>
      </c>
      <c r="B23" s="74">
        <f>B17/B18</f>
        <v>9.367228516164687E-2</v>
      </c>
      <c r="C23" s="74">
        <f>C17/C18</f>
        <v>8.0246913580246909E-2</v>
      </c>
      <c r="D23" s="74">
        <f t="shared" ref="D23:F23" si="25">D17/D18</f>
        <v>8.9235917456776351E-2</v>
      </c>
      <c r="E23" s="55">
        <f t="shared" si="25"/>
        <v>6.6455696202531639E-2</v>
      </c>
      <c r="F23" s="74">
        <f t="shared" si="25"/>
        <v>6.25E-2</v>
      </c>
      <c r="G23" s="74">
        <f t="shared" ref="G23" si="26">G17/G18</f>
        <v>6.3923835430125808E-2</v>
      </c>
      <c r="H23" s="74">
        <f>H17/H18</f>
        <v>0.13700787401574804</v>
      </c>
      <c r="I23" s="74">
        <f>I17/I18</f>
        <v>0.21621621621621623</v>
      </c>
      <c r="J23" s="74">
        <f t="shared" ref="J23:L23" si="27">J17/J18</f>
        <v>0.17333333333333334</v>
      </c>
      <c r="K23" s="55">
        <f t="shared" si="27"/>
        <v>0.20618556701030927</v>
      </c>
      <c r="L23" s="74">
        <f t="shared" si="27"/>
        <v>0.25</v>
      </c>
      <c r="M23" s="56">
        <f t="shared" ref="M23" si="28">SUM(M20:M22)</f>
        <v>1826.5416666666665</v>
      </c>
      <c r="N23" s="74">
        <f>N17/N18</f>
        <v>8.3177165921868246E-2</v>
      </c>
    </row>
    <row r="24" spans="1:14" x14ac:dyDescent="0.2">
      <c r="A24" s="70" t="s">
        <v>17</v>
      </c>
      <c r="B24" s="76">
        <f t="shared" ref="B24:F24" si="29">SUM(B21:B23)</f>
        <v>0.99999999999999989</v>
      </c>
      <c r="C24" s="56">
        <f t="shared" si="29"/>
        <v>1</v>
      </c>
      <c r="D24" s="56">
        <f t="shared" si="29"/>
        <v>1</v>
      </c>
      <c r="E24" s="56">
        <f t="shared" si="29"/>
        <v>1</v>
      </c>
      <c r="F24" s="56">
        <f t="shared" si="29"/>
        <v>1</v>
      </c>
      <c r="G24" s="56">
        <f t="shared" ref="G24" si="30">SUM(G21:G23)</f>
        <v>1</v>
      </c>
      <c r="H24" s="76">
        <f t="shared" ref="H24:N24" si="31">SUM(H21:H23)</f>
        <v>1</v>
      </c>
      <c r="I24" s="56">
        <f t="shared" si="31"/>
        <v>1</v>
      </c>
      <c r="J24" s="56">
        <f t="shared" si="31"/>
        <v>1</v>
      </c>
      <c r="K24" s="56">
        <f t="shared" si="31"/>
        <v>1</v>
      </c>
      <c r="L24" s="56">
        <f t="shared" si="31"/>
        <v>1</v>
      </c>
      <c r="M24" s="56">
        <f t="shared" si="31"/>
        <v>1829.8749999999998</v>
      </c>
      <c r="N24" s="76">
        <f t="shared" si="31"/>
        <v>1</v>
      </c>
    </row>
    <row r="25" spans="1:14" x14ac:dyDescent="0.2">
      <c r="A25" s="181"/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</row>
    <row r="26" spans="1:14" x14ac:dyDescent="0.2">
      <c r="A26" s="73" t="s">
        <v>10</v>
      </c>
      <c r="B26" s="4" t="s">
        <v>44</v>
      </c>
      <c r="C26" s="4" t="s">
        <v>45</v>
      </c>
      <c r="D26" s="4" t="s">
        <v>53</v>
      </c>
      <c r="E26" s="4" t="s">
        <v>54</v>
      </c>
      <c r="F26" s="4" t="s">
        <v>55</v>
      </c>
      <c r="G26" s="4" t="s">
        <v>46</v>
      </c>
      <c r="H26" s="4" t="s">
        <v>47</v>
      </c>
      <c r="I26" s="4" t="s">
        <v>48</v>
      </c>
      <c r="J26" s="4" t="s">
        <v>49</v>
      </c>
      <c r="K26" s="4" t="s">
        <v>50</v>
      </c>
      <c r="L26" s="4" t="s">
        <v>51</v>
      </c>
      <c r="M26" s="4" t="s">
        <v>52</v>
      </c>
      <c r="N26" s="69" t="s">
        <v>0</v>
      </c>
    </row>
    <row r="27" spans="1:14" x14ac:dyDescent="0.2">
      <c r="A27" s="70" t="s">
        <v>9</v>
      </c>
      <c r="B27" s="78">
        <f t="shared" ref="B27:F28" si="32">B3/B15</f>
        <v>451.05292479108635</v>
      </c>
      <c r="C27" s="78">
        <f t="shared" si="32"/>
        <v>451.32417168674698</v>
      </c>
      <c r="D27" s="61">
        <f t="shared" si="32"/>
        <v>450.49563872564181</v>
      </c>
      <c r="E27" s="61">
        <f t="shared" si="32"/>
        <v>451.33253833049406</v>
      </c>
      <c r="F27" s="78">
        <f t="shared" si="32"/>
        <v>450.39517036056901</v>
      </c>
      <c r="G27" s="78">
        <f t="shared" ref="G27:J27" si="33">G3/G15</f>
        <v>451.45003668378581</v>
      </c>
      <c r="H27" s="61">
        <f t="shared" si="33"/>
        <v>454.72481751824819</v>
      </c>
      <c r="I27" s="61">
        <f t="shared" si="33"/>
        <v>454.23152709359607</v>
      </c>
      <c r="J27" s="61">
        <f t="shared" si="33"/>
        <v>457.05483870967743</v>
      </c>
      <c r="K27" s="61">
        <f t="shared" ref="K27:N28" si="34">K3/K15</f>
        <v>455.64155844155846</v>
      </c>
      <c r="L27" s="61">
        <f t="shared" si="34"/>
        <v>449.79999999999995</v>
      </c>
      <c r="M27" s="61">
        <f t="shared" ref="M27" si="35">M3/M15</f>
        <v>449.8</v>
      </c>
      <c r="N27" s="79">
        <f t="shared" si="34"/>
        <v>451.17975460122705</v>
      </c>
    </row>
    <row r="28" spans="1:14" x14ac:dyDescent="0.2">
      <c r="A28" s="70" t="s">
        <v>34</v>
      </c>
      <c r="B28" s="78">
        <f t="shared" ref="B28" si="36">B4/B16</f>
        <v>420.99346938775511</v>
      </c>
      <c r="C28" s="78">
        <f t="shared" si="32"/>
        <v>437.74923076923073</v>
      </c>
      <c r="D28" s="61">
        <f t="shared" si="32"/>
        <v>421.4848484848485</v>
      </c>
      <c r="E28" s="61">
        <f t="shared" si="32"/>
        <v>419.72533333333337</v>
      </c>
      <c r="F28" s="78">
        <f t="shared" si="32"/>
        <v>423.10545454545451</v>
      </c>
      <c r="G28" s="78">
        <f t="shared" ref="G28:J28" si="37">G4/G16</f>
        <v>419.83851851851847</v>
      </c>
      <c r="H28" s="61" t="e">
        <f t="shared" si="37"/>
        <v>#DIV/0!</v>
      </c>
      <c r="I28" s="61" t="e">
        <f t="shared" si="37"/>
        <v>#DIV/0!</v>
      </c>
      <c r="J28" s="61" t="e">
        <f t="shared" si="37"/>
        <v>#DIV/0!</v>
      </c>
      <c r="K28" s="61" t="e">
        <f t="shared" si="34"/>
        <v>#DIV/0!</v>
      </c>
      <c r="L28" s="61" t="e">
        <f t="shared" si="34"/>
        <v>#DIV/0!</v>
      </c>
      <c r="M28" s="61" t="e">
        <f t="shared" ref="M28" si="38">M4/M16</f>
        <v>#DIV/0!</v>
      </c>
      <c r="N28" s="78">
        <f t="shared" si="34"/>
        <v>423.5988372093023</v>
      </c>
    </row>
    <row r="29" spans="1:14" ht="11.25" customHeight="1" x14ac:dyDescent="0.2">
      <c r="A29" s="70" t="s">
        <v>39</v>
      </c>
      <c r="B29" s="78">
        <f>B5/B17</f>
        <v>451.36</v>
      </c>
      <c r="C29" s="78">
        <f>C5/C17</f>
        <v>455.21777777777783</v>
      </c>
      <c r="D29" s="78">
        <f t="shared" ref="D29:E29" si="39">D5/D17</f>
        <v>451.36</v>
      </c>
      <c r="E29" s="61">
        <f t="shared" si="39"/>
        <v>451.35714285714283</v>
      </c>
      <c r="F29" s="78">
        <f>F5/F17</f>
        <v>451.36</v>
      </c>
      <c r="G29" s="78">
        <f>G5/G17</f>
        <v>451.35999999999996</v>
      </c>
      <c r="H29" s="78">
        <f t="shared" ref="H29:J29" si="40">H5/H17</f>
        <v>451.36</v>
      </c>
      <c r="I29" s="61">
        <f t="shared" si="40"/>
        <v>451.36</v>
      </c>
      <c r="J29" s="61">
        <f t="shared" si="40"/>
        <v>451.36</v>
      </c>
      <c r="K29" s="61">
        <f t="shared" ref="K29:L29" si="41">K5/K17</f>
        <v>451.36</v>
      </c>
      <c r="L29" s="61">
        <f t="shared" si="41"/>
        <v>451.36000000000007</v>
      </c>
      <c r="M29" s="61">
        <f t="shared" ref="M29" si="42">M5/M17</f>
        <v>488.97333333333336</v>
      </c>
      <c r="N29" s="78">
        <f>N5/N17</f>
        <v>452.40265742345457</v>
      </c>
    </row>
    <row r="30" spans="1:14" s="80" customFormat="1" x14ac:dyDescent="0.2">
      <c r="A30" s="72" t="s">
        <v>10</v>
      </c>
      <c r="B30" s="78">
        <f>B6/B18</f>
        <v>450.67469466703511</v>
      </c>
      <c r="C30" s="61">
        <f>C6/C18</f>
        <v>451.51558299039777</v>
      </c>
      <c r="D30" s="61">
        <f>D6/D18</f>
        <v>450.30580033463463</v>
      </c>
      <c r="E30" s="61">
        <f>E6/E18</f>
        <v>451.18413924050628</v>
      </c>
      <c r="F30" s="78">
        <f>F6/F18</f>
        <v>450.27062807881782</v>
      </c>
      <c r="G30" s="61">
        <f>G6/G18</f>
        <v>451.15407004420263</v>
      </c>
      <c r="H30" s="61">
        <f t="shared" ref="H30:M30" si="43">H6/H18</f>
        <v>454.26381102362205</v>
      </c>
      <c r="I30" s="61">
        <f t="shared" si="43"/>
        <v>453.61065637065639</v>
      </c>
      <c r="J30" s="61">
        <f t="shared" si="43"/>
        <v>456.06773333333336</v>
      </c>
      <c r="K30" s="61">
        <f t="shared" si="43"/>
        <v>454.75876288659799</v>
      </c>
      <c r="L30" s="61">
        <f t="shared" si="43"/>
        <v>450.19</v>
      </c>
      <c r="M30" s="61">
        <f t="shared" si="43"/>
        <v>458.84000000000003</v>
      </c>
      <c r="N30" s="79">
        <f>N6/N18</f>
        <v>451.05351977319691</v>
      </c>
    </row>
  </sheetData>
  <pageMargins left="0.5" right="0.5" top="0.75" bottom="0.75" header="0.3" footer="0.3"/>
  <pageSetup orientation="landscape" r:id="rId1"/>
  <headerFooter>
    <oddHeader>&amp;CHEARING AID PROCUREMENT DISTRIBUTION - NOV 1 2018 - OCT 31 2019</oddHeader>
    <oddFooter>&amp;L&amp;8Nov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Group 1 ITE</vt:lpstr>
      <vt:lpstr>Group 2 BTE</vt:lpstr>
      <vt:lpstr>Group 3 RIC</vt:lpstr>
      <vt:lpstr>Group 4 Wireless</vt:lpstr>
      <vt:lpstr>Group 6 Remotes</vt:lpstr>
      <vt:lpstr>Group 7 CROS</vt:lpstr>
      <vt:lpstr>Group 8 Rechargeable </vt:lpstr>
      <vt:lpstr>Group 9 Hybrid Rechargeable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Procurement Summary Oct 2019 v2</dc:title>
  <dc:creator/>
  <cp:lastModifiedBy/>
  <dcterms:created xsi:type="dcterms:W3CDTF">2019-11-14T22:29:43Z</dcterms:created>
  <dcterms:modified xsi:type="dcterms:W3CDTF">2020-01-16T13:02:34Z</dcterms:modified>
</cp:coreProperties>
</file>