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5C395CA5-5180-425B-910C-9D3FC10FEE8A}" xr6:coauthVersionLast="46" xr6:coauthVersionMax="46" xr10:uidLastSave="{00000000-0000-0000-0000-000000000000}"/>
  <bookViews>
    <workbookView xWindow="1020" yWindow="630" windowWidth="21600" windowHeight="11385" tabRatio="937" xr2:uid="{00000000-000D-0000-FFFF-FFFF00000000}"/>
  </bookViews>
  <sheets>
    <sheet name="Summary" sheetId="1" r:id="rId1"/>
    <sheet name="Group 1 ITE" sheetId="2" r:id="rId2"/>
    <sheet name="Group 1 Cat 2 ITE -Rechargeable" sheetId="11" r:id="rId3"/>
    <sheet name="Group 2 BTE" sheetId="3" r:id="rId4"/>
    <sheet name="Group 2 Cat 2 BTE -Rechargeable" sheetId="8" r:id="rId5"/>
    <sheet name="Group 3 RIC" sheetId="4" r:id="rId6"/>
    <sheet name="Group 3- RIC - R" sheetId="9" r:id="rId7"/>
    <sheet name="Group 4 Wireless" sheetId="7" r:id="rId8"/>
    <sheet name="Group 6 Remotes" sheetId="6" r:id="rId9"/>
    <sheet name="Group 7 - CROS Non-R" sheetId="5" r:id="rId10"/>
    <sheet name="Group 7 CROS- R" sheetId="10" r:id="rId11"/>
    <sheet name="Group 8 CI Comp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7" i="1" l="1"/>
  <c r="D228" i="1"/>
  <c r="C228" i="1"/>
  <c r="B7" i="2" l="1"/>
  <c r="B3" i="3" l="1"/>
  <c r="B6" i="2" l="1"/>
  <c r="B5" i="2"/>
  <c r="B4" i="2"/>
  <c r="M31" i="7"/>
  <c r="M22" i="5" l="1"/>
  <c r="M7" i="4"/>
  <c r="M5" i="8"/>
  <c r="M26" i="3"/>
  <c r="M7" i="3"/>
  <c r="M6" i="3"/>
  <c r="L26" i="3" l="1"/>
  <c r="L22" i="5"/>
  <c r="M7" i="7"/>
  <c r="L7" i="7"/>
  <c r="L5" i="8"/>
  <c r="L7" i="3"/>
  <c r="M19" i="5" l="1"/>
  <c r="L19" i="5"/>
  <c r="M3" i="5"/>
  <c r="L3" i="5"/>
  <c r="L31" i="7"/>
  <c r="K31" i="7" l="1"/>
  <c r="J4" i="6"/>
  <c r="K23" i="6"/>
  <c r="K22" i="5" l="1"/>
  <c r="K7" i="7"/>
  <c r="M13" i="12" l="1"/>
  <c r="L13" i="12"/>
  <c r="K13" i="12"/>
  <c r="M33" i="7"/>
  <c r="L33" i="7"/>
  <c r="K33" i="7"/>
  <c r="M26" i="4"/>
  <c r="L26" i="4"/>
  <c r="M25" i="4"/>
  <c r="L25" i="4"/>
  <c r="K25" i="4"/>
  <c r="M6" i="4"/>
  <c r="L6" i="4"/>
  <c r="K6" i="4"/>
  <c r="K26" i="3"/>
  <c r="M25" i="3"/>
  <c r="L25" i="3"/>
  <c r="K25" i="3"/>
  <c r="L6" i="3"/>
  <c r="K6" i="3"/>
  <c r="M3" i="12" l="1"/>
  <c r="L3" i="12"/>
  <c r="K3" i="12"/>
  <c r="M19" i="10"/>
  <c r="L19" i="10"/>
  <c r="K19" i="10"/>
  <c r="M18" i="10"/>
  <c r="L18" i="10"/>
  <c r="K18" i="10"/>
  <c r="M17" i="10"/>
  <c r="L17" i="10"/>
  <c r="K17" i="10"/>
  <c r="M5" i="10"/>
  <c r="L5" i="10"/>
  <c r="K5" i="10"/>
  <c r="M4" i="10"/>
  <c r="L4" i="10"/>
  <c r="K4" i="10"/>
  <c r="M3" i="10"/>
  <c r="K3" i="10"/>
  <c r="L3" i="10"/>
  <c r="K26" i="4"/>
  <c r="M17" i="8"/>
  <c r="L17" i="8"/>
  <c r="K17" i="8"/>
  <c r="M15" i="8"/>
  <c r="L15" i="8"/>
  <c r="M16" i="8"/>
  <c r="L16" i="8"/>
  <c r="K16" i="8"/>
  <c r="K15" i="8"/>
  <c r="M4" i="8"/>
  <c r="L4" i="8"/>
  <c r="M3" i="8"/>
  <c r="L3" i="8"/>
  <c r="K3" i="8"/>
  <c r="K5" i="8"/>
  <c r="K4" i="8"/>
  <c r="M20" i="5" l="1"/>
  <c r="L20" i="5"/>
  <c r="M21" i="5"/>
  <c r="L21" i="5"/>
  <c r="K21" i="5"/>
  <c r="K20" i="5"/>
  <c r="M4" i="5"/>
  <c r="L4" i="5"/>
  <c r="M6" i="5"/>
  <c r="L6" i="5"/>
  <c r="K6" i="5"/>
  <c r="M5" i="5"/>
  <c r="L5" i="5"/>
  <c r="K5" i="5"/>
  <c r="K4" i="5"/>
  <c r="K3" i="5"/>
  <c r="M7" i="6"/>
  <c r="L7" i="6"/>
  <c r="K7" i="6"/>
  <c r="M6" i="6"/>
  <c r="L6" i="6"/>
  <c r="K6" i="6"/>
  <c r="M5" i="6"/>
  <c r="L5" i="6"/>
  <c r="K5" i="6"/>
  <c r="M26" i="6"/>
  <c r="L26" i="6"/>
  <c r="K26" i="6"/>
  <c r="M25" i="6"/>
  <c r="L25" i="6"/>
  <c r="K25" i="6"/>
  <c r="M24" i="6"/>
  <c r="L24" i="6"/>
  <c r="K24" i="6"/>
  <c r="M23" i="6"/>
  <c r="L23" i="6"/>
  <c r="M4" i="6"/>
  <c r="L4" i="6"/>
  <c r="K4" i="6"/>
  <c r="M24" i="7"/>
  <c r="L24" i="7"/>
  <c r="K24" i="7"/>
  <c r="M22" i="7"/>
  <c r="L22" i="7"/>
  <c r="K22" i="7"/>
  <c r="M16" i="7"/>
  <c r="L16" i="7"/>
  <c r="K16" i="7"/>
  <c r="M15" i="7"/>
  <c r="L15" i="7"/>
  <c r="K15" i="7"/>
  <c r="M14" i="7"/>
  <c r="L14" i="7"/>
  <c r="K14" i="7"/>
  <c r="M13" i="7"/>
  <c r="L13" i="7"/>
  <c r="K13" i="7"/>
  <c r="M6" i="7"/>
  <c r="L6" i="7"/>
  <c r="K6" i="7"/>
  <c r="M5" i="7"/>
  <c r="L5" i="7"/>
  <c r="K5" i="7"/>
  <c r="M4" i="7"/>
  <c r="L4" i="7"/>
  <c r="K4" i="7"/>
  <c r="M23" i="9"/>
  <c r="L23" i="9"/>
  <c r="K23" i="9"/>
  <c r="K21" i="9"/>
  <c r="M22" i="9"/>
  <c r="L22" i="9"/>
  <c r="K22" i="9"/>
  <c r="M21" i="9"/>
  <c r="L21" i="9"/>
  <c r="M20" i="9"/>
  <c r="L20" i="9"/>
  <c r="K20" i="9"/>
  <c r="L7" i="4"/>
  <c r="K7" i="4"/>
  <c r="K7" i="3"/>
  <c r="M7" i="9"/>
  <c r="L7" i="9"/>
  <c r="K7" i="9"/>
  <c r="M6" i="9"/>
  <c r="L6" i="9"/>
  <c r="K6" i="9"/>
  <c r="M5" i="9"/>
  <c r="L5" i="9"/>
  <c r="K5" i="9"/>
  <c r="M4" i="9"/>
  <c r="L4" i="9"/>
  <c r="K4" i="9"/>
  <c r="J20" i="9" l="1"/>
  <c r="J19" i="10" l="1"/>
  <c r="J5" i="10"/>
  <c r="J22" i="5"/>
  <c r="J6" i="5"/>
  <c r="J26" i="6"/>
  <c r="J7" i="6"/>
  <c r="J16" i="7"/>
  <c r="J7" i="7"/>
  <c r="J23" i="9"/>
  <c r="J7" i="9"/>
  <c r="J26" i="4"/>
  <c r="J7" i="4"/>
  <c r="J17" i="8"/>
  <c r="J5" i="8"/>
  <c r="J26" i="3"/>
  <c r="J7" i="3"/>
  <c r="J13" i="12" l="1"/>
  <c r="J3" i="12"/>
  <c r="J18" i="10"/>
  <c r="J4" i="10"/>
  <c r="J21" i="5"/>
  <c r="J5" i="5"/>
  <c r="J25" i="6"/>
  <c r="J6" i="6"/>
  <c r="J33" i="7"/>
  <c r="J24" i="7"/>
  <c r="J15" i="7"/>
  <c r="J6" i="7"/>
  <c r="J22" i="9"/>
  <c r="J6" i="9"/>
  <c r="J25" i="4"/>
  <c r="J6" i="4"/>
  <c r="J16" i="8"/>
  <c r="J4" i="8"/>
  <c r="J25" i="3"/>
  <c r="J6" i="3"/>
  <c r="J17" i="10" l="1"/>
  <c r="J3" i="10"/>
  <c r="J20" i="5"/>
  <c r="J4" i="5"/>
  <c r="J24" i="6"/>
  <c r="J5" i="6"/>
  <c r="J14" i="7"/>
  <c r="J5" i="7"/>
  <c r="J21" i="9"/>
  <c r="J5" i="9"/>
  <c r="J15" i="8"/>
  <c r="J3" i="8"/>
  <c r="J19" i="5" l="1"/>
  <c r="K19" i="5"/>
  <c r="J3" i="5"/>
  <c r="J23" i="6"/>
  <c r="J31" i="7"/>
  <c r="J22" i="7"/>
  <c r="J13" i="7"/>
  <c r="J4" i="7"/>
  <c r="J4" i="9"/>
  <c r="J41" i="7" l="1"/>
  <c r="I13" i="12" l="1"/>
  <c r="I3" i="12"/>
  <c r="I18" i="10"/>
  <c r="I4" i="10"/>
  <c r="I21" i="5"/>
  <c r="I5" i="5"/>
  <c r="I25" i="6"/>
  <c r="I6" i="6"/>
  <c r="I33" i="7"/>
  <c r="I24" i="7"/>
  <c r="I15" i="7"/>
  <c r="I6" i="7"/>
  <c r="I22" i="9"/>
  <c r="I6" i="9"/>
  <c r="I25" i="4"/>
  <c r="I6" i="4"/>
  <c r="I16" i="8"/>
  <c r="I4" i="8"/>
  <c r="I25" i="3"/>
  <c r="I6" i="3"/>
  <c r="J24" i="3"/>
  <c r="I17" i="10" l="1"/>
  <c r="I3" i="10"/>
  <c r="I20" i="5"/>
  <c r="I4" i="5"/>
  <c r="I24" i="6"/>
  <c r="I5" i="6"/>
  <c r="I14" i="7"/>
  <c r="I5" i="7"/>
  <c r="I21" i="9"/>
  <c r="I5" i="9"/>
  <c r="I15" i="8"/>
  <c r="I3" i="8"/>
  <c r="I19" i="5" l="1"/>
  <c r="I3" i="5"/>
  <c r="I23" i="6"/>
  <c r="I4" i="6"/>
  <c r="I31" i="7"/>
  <c r="I22" i="7"/>
  <c r="I13" i="7"/>
  <c r="I4" i="7"/>
  <c r="I20" i="9"/>
  <c r="I4" i="9"/>
  <c r="I7" i="9"/>
  <c r="I19" i="10" l="1"/>
  <c r="I5" i="10"/>
  <c r="I6" i="5"/>
  <c r="I26" i="6"/>
  <c r="I7" i="6"/>
  <c r="I16" i="7"/>
  <c r="I7" i="7"/>
  <c r="I23" i="9"/>
  <c r="I26" i="4"/>
  <c r="I7" i="4"/>
  <c r="I17" i="8"/>
  <c r="I5" i="8"/>
  <c r="I26" i="3"/>
  <c r="I7" i="3"/>
  <c r="M5" i="4" l="1"/>
  <c r="L5" i="4"/>
  <c r="K5" i="4"/>
  <c r="J5" i="4"/>
  <c r="I5" i="4"/>
  <c r="H5" i="4"/>
  <c r="G5" i="4"/>
  <c r="M24" i="4" l="1"/>
  <c r="L24" i="4"/>
  <c r="K24" i="4"/>
  <c r="J24" i="4"/>
  <c r="I24" i="4"/>
  <c r="H24" i="4"/>
  <c r="G24" i="4"/>
  <c r="F24" i="4"/>
  <c r="F15" i="8"/>
  <c r="F5" i="4" l="1"/>
  <c r="E5" i="4"/>
  <c r="F4" i="4"/>
  <c r="E24" i="4" l="1"/>
  <c r="E78" i="1" s="1"/>
  <c r="E7" i="3" l="1"/>
  <c r="F6" i="3"/>
  <c r="C17" i="10" l="1"/>
  <c r="C20" i="5"/>
  <c r="C24" i="6"/>
  <c r="C3" i="10"/>
  <c r="C4" i="5"/>
  <c r="C5" i="6"/>
  <c r="D5" i="8" l="1"/>
  <c r="D54" i="1" s="1"/>
  <c r="M180" i="1" l="1"/>
  <c r="M182" i="1" s="1"/>
  <c r="L180" i="1"/>
  <c r="L182" i="1" s="1"/>
  <c r="K180" i="1"/>
  <c r="K182" i="1" s="1"/>
  <c r="J180" i="1"/>
  <c r="J182" i="1" s="1"/>
  <c r="I180" i="1"/>
  <c r="I182" i="1" s="1"/>
  <c r="H13" i="12"/>
  <c r="H180" i="1" s="1"/>
  <c r="H182" i="1" s="1"/>
  <c r="G13" i="12"/>
  <c r="G180" i="1" s="1"/>
  <c r="G182" i="1" s="1"/>
  <c r="F13" i="12"/>
  <c r="F180" i="1" s="1"/>
  <c r="F182" i="1" s="1"/>
  <c r="E13" i="12"/>
  <c r="E180" i="1" s="1"/>
  <c r="E182" i="1" s="1"/>
  <c r="D13" i="12"/>
  <c r="D180" i="1" s="1"/>
  <c r="D182" i="1" s="1"/>
  <c r="C13" i="12"/>
  <c r="C180" i="1" s="1"/>
  <c r="C182" i="1" s="1"/>
  <c r="B180" i="1"/>
  <c r="B175" i="1"/>
  <c r="B177" i="1" s="1"/>
  <c r="N180" i="1" l="1"/>
  <c r="N182" i="1" s="1"/>
  <c r="B182" i="1"/>
  <c r="M12" i="11"/>
  <c r="M13" i="11" s="1"/>
  <c r="M16" i="11" s="1"/>
  <c r="M17" i="11" s="1"/>
  <c r="L12" i="11"/>
  <c r="L13" i="11" s="1"/>
  <c r="L16" i="11" s="1"/>
  <c r="L17" i="11" s="1"/>
  <c r="K12" i="11"/>
  <c r="K27" i="1" s="1"/>
  <c r="J12" i="11"/>
  <c r="J13" i="11" s="1"/>
  <c r="I12" i="11"/>
  <c r="I13" i="11" s="1"/>
  <c r="H12" i="11"/>
  <c r="H13" i="11" s="1"/>
  <c r="G12" i="11"/>
  <c r="G13" i="11" s="1"/>
  <c r="F12" i="11"/>
  <c r="F13" i="11" s="1"/>
  <c r="F16" i="11" s="1"/>
  <c r="F17" i="11" s="1"/>
  <c r="E12" i="11"/>
  <c r="E27" i="1" s="1"/>
  <c r="D12" i="11"/>
  <c r="D13" i="11" s="1"/>
  <c r="C12" i="11"/>
  <c r="C27" i="1" s="1"/>
  <c r="M27" i="1"/>
  <c r="E13" i="11" l="1"/>
  <c r="E16" i="11" s="1"/>
  <c r="E17" i="11" s="1"/>
  <c r="H27" i="1"/>
  <c r="L27" i="1"/>
  <c r="I27" i="1"/>
  <c r="D27" i="1"/>
  <c r="K13" i="11"/>
  <c r="K16" i="11" s="1"/>
  <c r="K17" i="11" s="1"/>
  <c r="C13" i="11"/>
  <c r="C16" i="11" s="1"/>
  <c r="C17" i="11" s="1"/>
  <c r="F27" i="1"/>
  <c r="G27" i="1"/>
  <c r="G16" i="11"/>
  <c r="G17" i="11" s="1"/>
  <c r="D16" i="11"/>
  <c r="D17" i="11" s="1"/>
  <c r="H16" i="11"/>
  <c r="H17" i="11" s="1"/>
  <c r="J16" i="11"/>
  <c r="J17" i="11" s="1"/>
  <c r="J27" i="1"/>
  <c r="I16" i="11"/>
  <c r="I17" i="11" s="1"/>
  <c r="B22" i="6"/>
  <c r="B12" i="7"/>
  <c r="B3" i="6"/>
  <c r="B3" i="7"/>
  <c r="B17" i="10" l="1"/>
  <c r="B19" i="10"/>
  <c r="B18" i="10"/>
  <c r="B3" i="10"/>
  <c r="B24" i="6" l="1"/>
  <c r="B5" i="6"/>
  <c r="B5" i="7"/>
  <c r="B20" i="5" l="1"/>
  <c r="B4" i="5"/>
  <c r="H19" i="10" l="1"/>
  <c r="G19" i="10"/>
  <c r="F19" i="10"/>
  <c r="E19" i="10"/>
  <c r="D19" i="10"/>
  <c r="C19" i="10"/>
  <c r="H5" i="10"/>
  <c r="G5" i="10"/>
  <c r="F5" i="10"/>
  <c r="E5" i="10"/>
  <c r="D5" i="10"/>
  <c r="C5" i="10"/>
  <c r="B5" i="10"/>
  <c r="I22" i="5"/>
  <c r="H22" i="5"/>
  <c r="G22" i="5"/>
  <c r="F22" i="5"/>
  <c r="E22" i="5"/>
  <c r="D22" i="5"/>
  <c r="C22" i="5"/>
  <c r="B22" i="5"/>
  <c r="H6" i="5"/>
  <c r="G6" i="5"/>
  <c r="F6" i="5"/>
  <c r="E6" i="5"/>
  <c r="D6" i="5"/>
  <c r="C6" i="5"/>
  <c r="B6" i="5"/>
  <c r="H26" i="6"/>
  <c r="G26" i="6"/>
  <c r="F26" i="6"/>
  <c r="E26" i="6"/>
  <c r="D26" i="6"/>
  <c r="C26" i="6"/>
  <c r="B26" i="6"/>
  <c r="H7" i="6"/>
  <c r="G7" i="6"/>
  <c r="F7" i="6"/>
  <c r="E7" i="6"/>
  <c r="D7" i="6"/>
  <c r="C7" i="6"/>
  <c r="B7" i="6"/>
  <c r="H16" i="7"/>
  <c r="G16" i="7"/>
  <c r="F16" i="7"/>
  <c r="E16" i="7"/>
  <c r="D16" i="7"/>
  <c r="C16" i="7"/>
  <c r="B16" i="7"/>
  <c r="H7" i="7" l="1"/>
  <c r="G7" i="7"/>
  <c r="F7" i="7"/>
  <c r="E7" i="7"/>
  <c r="D7" i="7"/>
  <c r="C7" i="7"/>
  <c r="B7" i="7"/>
  <c r="H23" i="9"/>
  <c r="G23" i="9"/>
  <c r="F23" i="9"/>
  <c r="E23" i="9"/>
  <c r="D23" i="9"/>
  <c r="C23" i="9"/>
  <c r="B23" i="9"/>
  <c r="H7" i="9"/>
  <c r="G7" i="9"/>
  <c r="F7" i="9"/>
  <c r="E7" i="9"/>
  <c r="D7" i="9"/>
  <c r="B7" i="9"/>
  <c r="C7" i="9"/>
  <c r="H26" i="4"/>
  <c r="G26" i="4"/>
  <c r="F26" i="4"/>
  <c r="E26" i="4"/>
  <c r="D26" i="4"/>
  <c r="C26" i="4"/>
  <c r="B26" i="4"/>
  <c r="H7" i="4"/>
  <c r="G7" i="4"/>
  <c r="F7" i="4"/>
  <c r="E7" i="4"/>
  <c r="D7" i="4"/>
  <c r="C7" i="4"/>
  <c r="B7" i="4"/>
  <c r="C16" i="8"/>
  <c r="H17" i="8"/>
  <c r="G17" i="8"/>
  <c r="F17" i="8"/>
  <c r="E17" i="8"/>
  <c r="D17" i="8"/>
  <c r="C17" i="8"/>
  <c r="M54" i="1"/>
  <c r="L54" i="1"/>
  <c r="K54" i="1"/>
  <c r="J54" i="1"/>
  <c r="I54" i="1"/>
  <c r="H5" i="8"/>
  <c r="H54" i="1" s="1"/>
  <c r="G5" i="8"/>
  <c r="G54" i="1" s="1"/>
  <c r="F5" i="8"/>
  <c r="F54" i="1" s="1"/>
  <c r="E5" i="8"/>
  <c r="E54" i="1" s="1"/>
  <c r="C5" i="8"/>
  <c r="H26" i="3"/>
  <c r="G26" i="3"/>
  <c r="F26" i="3"/>
  <c r="E26" i="3"/>
  <c r="D26" i="3"/>
  <c r="C26" i="3"/>
  <c r="B26" i="3"/>
  <c r="H7" i="3"/>
  <c r="G7" i="3"/>
  <c r="F7" i="3"/>
  <c r="D7" i="3"/>
  <c r="C7" i="3"/>
  <c r="B7" i="3"/>
  <c r="B12" i="11"/>
  <c r="M3" i="11"/>
  <c r="L3" i="11"/>
  <c r="K3" i="11"/>
  <c r="J3" i="11"/>
  <c r="I3" i="11"/>
  <c r="H3" i="11"/>
  <c r="G3" i="11"/>
  <c r="F3" i="11"/>
  <c r="E3" i="11"/>
  <c r="D3" i="11"/>
  <c r="C3" i="11"/>
  <c r="B3" i="11"/>
  <c r="M26" i="2"/>
  <c r="L26" i="2"/>
  <c r="K26" i="2"/>
  <c r="J26" i="2"/>
  <c r="I26" i="2"/>
  <c r="H26" i="2"/>
  <c r="G26" i="2"/>
  <c r="F26" i="2"/>
  <c r="F16" i="1" s="1"/>
  <c r="E26" i="2"/>
  <c r="D26" i="2"/>
  <c r="C26" i="2"/>
  <c r="B26" i="2"/>
  <c r="M7" i="2"/>
  <c r="L7" i="2"/>
  <c r="K7" i="2"/>
  <c r="J7" i="2"/>
  <c r="I7" i="2"/>
  <c r="H7" i="2"/>
  <c r="G7" i="2"/>
  <c r="F7" i="2"/>
  <c r="F7" i="1" s="1"/>
  <c r="E7" i="2"/>
  <c r="D7" i="2"/>
  <c r="C7" i="2"/>
  <c r="M61" i="1" l="1"/>
  <c r="G61" i="1"/>
  <c r="H61" i="1"/>
  <c r="C54" i="1"/>
  <c r="N54" i="1" s="1"/>
  <c r="K29" i="8"/>
  <c r="K61" i="1"/>
  <c r="D61" i="1"/>
  <c r="L61" i="1"/>
  <c r="E61" i="1"/>
  <c r="C29" i="8"/>
  <c r="C61" i="1"/>
  <c r="F61" i="1"/>
  <c r="I61" i="1"/>
  <c r="J61" i="1"/>
  <c r="M22" i="1"/>
  <c r="M20" i="11"/>
  <c r="F22" i="1"/>
  <c r="F20" i="11"/>
  <c r="B27" i="1"/>
  <c r="G20" i="11"/>
  <c r="G22" i="1"/>
  <c r="H20" i="11"/>
  <c r="H22" i="1"/>
  <c r="I29" i="8"/>
  <c r="I22" i="1"/>
  <c r="I20" i="11"/>
  <c r="E20" i="11"/>
  <c r="E22" i="1"/>
  <c r="B20" i="11"/>
  <c r="B22" i="1"/>
  <c r="J22" i="1"/>
  <c r="J20" i="11"/>
  <c r="C22" i="1"/>
  <c r="C20" i="11"/>
  <c r="K22" i="1"/>
  <c r="K20" i="11"/>
  <c r="D22" i="1"/>
  <c r="D20" i="11"/>
  <c r="L22" i="1"/>
  <c r="L20" i="11"/>
  <c r="N5" i="8"/>
  <c r="N17" i="8"/>
  <c r="E29" i="8"/>
  <c r="G29" i="8"/>
  <c r="L29" i="8"/>
  <c r="M29" i="8"/>
  <c r="J29" i="8"/>
  <c r="D29" i="8"/>
  <c r="F29" i="8"/>
  <c r="H29" i="8"/>
  <c r="N61" i="1" l="1"/>
  <c r="N29" i="8"/>
  <c r="M175" i="1" l="1"/>
  <c r="M177" i="1" s="1"/>
  <c r="L175" i="1"/>
  <c r="L177" i="1" s="1"/>
  <c r="K175" i="1"/>
  <c r="K177" i="1" s="1"/>
  <c r="J175" i="1"/>
  <c r="J177" i="1" s="1"/>
  <c r="I175" i="1"/>
  <c r="I177" i="1" s="1"/>
  <c r="H3" i="12"/>
  <c r="G3" i="12"/>
  <c r="F3" i="12"/>
  <c r="E3" i="12"/>
  <c r="E175" i="1" s="1"/>
  <c r="E177" i="1" s="1"/>
  <c r="D3" i="12"/>
  <c r="D175" i="1" s="1"/>
  <c r="D177" i="1" s="1"/>
  <c r="C3" i="12"/>
  <c r="C175" i="1" s="1"/>
  <c r="F15" i="12"/>
  <c r="E15" i="12"/>
  <c r="C15" i="12"/>
  <c r="H18" i="10"/>
  <c r="G18" i="10"/>
  <c r="F18" i="10"/>
  <c r="E18" i="10"/>
  <c r="D18" i="10"/>
  <c r="C18" i="10"/>
  <c r="H4" i="10"/>
  <c r="G4" i="10"/>
  <c r="F4" i="10"/>
  <c r="E4" i="10"/>
  <c r="D4" i="10"/>
  <c r="C4" i="10"/>
  <c r="B4" i="10"/>
  <c r="B7" i="10" s="1"/>
  <c r="H21" i="5"/>
  <c r="G21" i="5"/>
  <c r="F21" i="5"/>
  <c r="E21" i="5"/>
  <c r="D21" i="5"/>
  <c r="C21" i="5"/>
  <c r="B21" i="5"/>
  <c r="H5" i="5"/>
  <c r="G5" i="5"/>
  <c r="F5" i="5"/>
  <c r="E5" i="5"/>
  <c r="D5" i="5"/>
  <c r="C5" i="5"/>
  <c r="B5" i="5"/>
  <c r="H25" i="6"/>
  <c r="G25" i="6"/>
  <c r="F25" i="6"/>
  <c r="E25" i="6"/>
  <c r="D25" i="6"/>
  <c r="C25" i="6"/>
  <c r="B25" i="6"/>
  <c r="H6" i="6"/>
  <c r="G6" i="6"/>
  <c r="F6" i="6"/>
  <c r="E6" i="6"/>
  <c r="D6" i="6"/>
  <c r="C6" i="6"/>
  <c r="B6" i="6"/>
  <c r="H5" i="12" l="1"/>
  <c r="H8" i="12" s="1"/>
  <c r="H9" i="12" s="1"/>
  <c r="H175" i="1"/>
  <c r="H177" i="1" s="1"/>
  <c r="F5" i="12"/>
  <c r="F25" i="12" s="1"/>
  <c r="F175" i="1"/>
  <c r="F177" i="1" s="1"/>
  <c r="G5" i="12"/>
  <c r="G8" i="12" s="1"/>
  <c r="G9" i="12" s="1"/>
  <c r="G175" i="1"/>
  <c r="G177" i="1" s="1"/>
  <c r="C177" i="1"/>
  <c r="I23" i="12"/>
  <c r="K15" i="12"/>
  <c r="K18" i="12" s="1"/>
  <c r="K20" i="12" s="1"/>
  <c r="D15" i="12"/>
  <c r="D18" i="12" s="1"/>
  <c r="L15" i="12"/>
  <c r="L18" i="12" s="1"/>
  <c r="F23" i="12"/>
  <c r="C18" i="12"/>
  <c r="C20" i="12" s="1"/>
  <c r="G23" i="12"/>
  <c r="H23" i="12"/>
  <c r="J15" i="12"/>
  <c r="M15" i="12"/>
  <c r="M18" i="12" s="1"/>
  <c r="E18" i="12"/>
  <c r="E20" i="12" s="1"/>
  <c r="F18" i="12"/>
  <c r="H15" i="12"/>
  <c r="B5" i="12"/>
  <c r="J5" i="12"/>
  <c r="I15" i="12"/>
  <c r="C23" i="12"/>
  <c r="K23" i="12"/>
  <c r="N3" i="12"/>
  <c r="C5" i="12"/>
  <c r="C8" i="12" s="1"/>
  <c r="K5" i="12"/>
  <c r="K8" i="12" s="1"/>
  <c r="B15" i="12"/>
  <c r="B18" i="12" s="1"/>
  <c r="D23" i="12"/>
  <c r="L23" i="12"/>
  <c r="G15" i="12"/>
  <c r="J23" i="12"/>
  <c r="D5" i="12"/>
  <c r="L5" i="12"/>
  <c r="N13" i="12"/>
  <c r="E23" i="12"/>
  <c r="M23" i="12"/>
  <c r="B23" i="12"/>
  <c r="E5" i="12"/>
  <c r="M5" i="12"/>
  <c r="M8" i="12" s="1"/>
  <c r="I5" i="12"/>
  <c r="F8" i="12" l="1"/>
  <c r="F9" i="12" s="1"/>
  <c r="N175" i="1"/>
  <c r="N177" i="1" s="1"/>
  <c r="I18" i="12"/>
  <c r="I20" i="12" s="1"/>
  <c r="J18" i="12"/>
  <c r="J20" i="12" s="1"/>
  <c r="D20" i="12"/>
  <c r="M25" i="12"/>
  <c r="N15" i="12"/>
  <c r="N18" i="12" s="1"/>
  <c r="M20" i="12"/>
  <c r="M9" i="12"/>
  <c r="L25" i="12"/>
  <c r="D25" i="12"/>
  <c r="D8" i="12"/>
  <c r="D9" i="12" s="1"/>
  <c r="L8" i="12"/>
  <c r="I25" i="12"/>
  <c r="L20" i="12"/>
  <c r="J25" i="12"/>
  <c r="H25" i="12"/>
  <c r="N5" i="12"/>
  <c r="N8" i="12" s="1"/>
  <c r="K25" i="12"/>
  <c r="B25" i="12"/>
  <c r="F20" i="12"/>
  <c r="C25" i="12"/>
  <c r="H18" i="12"/>
  <c r="G18" i="12"/>
  <c r="J8" i="12"/>
  <c r="J9" i="12" s="1"/>
  <c r="G25" i="12"/>
  <c r="E25" i="12"/>
  <c r="N23" i="12"/>
  <c r="E8" i="12"/>
  <c r="E9" i="12" s="1"/>
  <c r="I8" i="12"/>
  <c r="B8" i="12"/>
  <c r="N20" i="12" l="1"/>
  <c r="B20" i="12"/>
  <c r="I9" i="12"/>
  <c r="K9" i="12"/>
  <c r="C9" i="12"/>
  <c r="H20" i="12"/>
  <c r="N25" i="12"/>
  <c r="N9" i="12"/>
  <c r="L9" i="12"/>
  <c r="B9" i="12"/>
  <c r="G20" i="12"/>
  <c r="H33" i="7" l="1"/>
  <c r="G33" i="7"/>
  <c r="F33" i="7"/>
  <c r="E33" i="7"/>
  <c r="D33" i="7"/>
  <c r="C33" i="7"/>
  <c r="B33" i="7"/>
  <c r="H24" i="7"/>
  <c r="G24" i="7"/>
  <c r="F24" i="7"/>
  <c r="E24" i="7"/>
  <c r="D24" i="7"/>
  <c r="C24" i="7"/>
  <c r="B24" i="7"/>
  <c r="H15" i="7"/>
  <c r="G15" i="7"/>
  <c r="F15" i="7"/>
  <c r="E15" i="7"/>
  <c r="D15" i="7"/>
  <c r="C15" i="7"/>
  <c r="B15" i="7"/>
  <c r="H6" i="7"/>
  <c r="G6" i="7"/>
  <c r="F6" i="7"/>
  <c r="E6" i="7"/>
  <c r="D6" i="7"/>
  <c r="C6" i="7"/>
  <c r="B6" i="7"/>
  <c r="B21" i="9"/>
  <c r="H22" i="9"/>
  <c r="G22" i="9"/>
  <c r="F22" i="9"/>
  <c r="E22" i="9"/>
  <c r="D22" i="9"/>
  <c r="C22" i="9"/>
  <c r="B22" i="9"/>
  <c r="H6" i="9"/>
  <c r="G6" i="9"/>
  <c r="F6" i="9"/>
  <c r="E6" i="9"/>
  <c r="D6" i="9"/>
  <c r="C6" i="9"/>
  <c r="B6" i="9"/>
  <c r="H25" i="4"/>
  <c r="G25" i="4"/>
  <c r="F25" i="4"/>
  <c r="E25" i="4"/>
  <c r="D25" i="4"/>
  <c r="C25" i="4"/>
  <c r="B25" i="4"/>
  <c r="H6" i="4"/>
  <c r="G6" i="4"/>
  <c r="F6" i="4"/>
  <c r="E6" i="4"/>
  <c r="D6" i="4"/>
  <c r="C6" i="4"/>
  <c r="B6" i="4"/>
  <c r="H16" i="8"/>
  <c r="G16" i="8"/>
  <c r="F16" i="8"/>
  <c r="E16" i="8"/>
  <c r="D16" i="8"/>
  <c r="B16" i="8"/>
  <c r="H4" i="8"/>
  <c r="G4" i="8"/>
  <c r="F4" i="8"/>
  <c r="E4" i="8"/>
  <c r="D4" i="8"/>
  <c r="C4" i="8"/>
  <c r="B4" i="8"/>
  <c r="H25" i="3"/>
  <c r="G25" i="3"/>
  <c r="F25" i="3"/>
  <c r="E25" i="3"/>
  <c r="D25" i="3"/>
  <c r="C25" i="3"/>
  <c r="B25" i="3"/>
  <c r="H6" i="3"/>
  <c r="G6" i="3"/>
  <c r="E6" i="3"/>
  <c r="D6" i="3"/>
  <c r="C6" i="3"/>
  <c r="B6" i="3"/>
  <c r="M25" i="2"/>
  <c r="L25" i="2"/>
  <c r="K25" i="2"/>
  <c r="J25" i="2"/>
  <c r="I25" i="2"/>
  <c r="H25" i="2"/>
  <c r="G25" i="2"/>
  <c r="F25" i="2"/>
  <c r="E25" i="2"/>
  <c r="D25" i="2"/>
  <c r="C25" i="2"/>
  <c r="B25" i="2"/>
  <c r="M6" i="2"/>
  <c r="L6" i="2"/>
  <c r="K6" i="2"/>
  <c r="J6" i="2"/>
  <c r="I6" i="2"/>
  <c r="H6" i="2"/>
  <c r="G6" i="2"/>
  <c r="F6" i="2"/>
  <c r="E6" i="2"/>
  <c r="D6" i="2"/>
  <c r="C6" i="2"/>
  <c r="N4" i="8" l="1"/>
  <c r="H17" i="10"/>
  <c r="G17" i="10"/>
  <c r="F17" i="10"/>
  <c r="E17" i="10"/>
  <c r="D17" i="10"/>
  <c r="H3" i="10"/>
  <c r="G3" i="10"/>
  <c r="F3" i="10"/>
  <c r="E3" i="10"/>
  <c r="D3" i="10"/>
  <c r="H20" i="5"/>
  <c r="G20" i="5"/>
  <c r="F20" i="5"/>
  <c r="E20" i="5"/>
  <c r="D20" i="5"/>
  <c r="H4" i="5"/>
  <c r="G4" i="5"/>
  <c r="G144" i="1" s="1"/>
  <c r="F4" i="5"/>
  <c r="F144" i="1" s="1"/>
  <c r="E4" i="5"/>
  <c r="E144" i="1" s="1"/>
  <c r="D4" i="5"/>
  <c r="D144" i="1" s="1"/>
  <c r="C144" i="1"/>
  <c r="B144" i="1"/>
  <c r="H24" i="6"/>
  <c r="G24" i="6"/>
  <c r="F24" i="6"/>
  <c r="E24" i="6"/>
  <c r="D24" i="6"/>
  <c r="H5" i="6"/>
  <c r="G5" i="6"/>
  <c r="F5" i="6"/>
  <c r="E5" i="6"/>
  <c r="D5" i="6"/>
  <c r="H14" i="7"/>
  <c r="G14" i="7"/>
  <c r="F14" i="7"/>
  <c r="E14" i="7"/>
  <c r="D14" i="7"/>
  <c r="C14" i="7"/>
  <c r="B14" i="7"/>
  <c r="H5" i="7"/>
  <c r="G5" i="7"/>
  <c r="F5" i="7"/>
  <c r="E5" i="7"/>
  <c r="D5" i="7"/>
  <c r="C5" i="7"/>
  <c r="H21" i="9"/>
  <c r="G21" i="9"/>
  <c r="F21" i="9"/>
  <c r="E21" i="9"/>
  <c r="D21" i="9"/>
  <c r="C21" i="9"/>
  <c r="H5" i="9"/>
  <c r="G5" i="9"/>
  <c r="F5" i="9"/>
  <c r="E5" i="9"/>
  <c r="D5" i="9"/>
  <c r="C5" i="9"/>
  <c r="B5" i="9"/>
  <c r="D24" i="4"/>
  <c r="C24" i="4"/>
  <c r="B24" i="4"/>
  <c r="C5" i="4"/>
  <c r="B5" i="4"/>
  <c r="M18" i="8"/>
  <c r="M23" i="8" s="1"/>
  <c r="L18" i="8"/>
  <c r="L23" i="8" s="1"/>
  <c r="K18" i="8"/>
  <c r="K23" i="8" s="1"/>
  <c r="J18" i="8"/>
  <c r="J23" i="8" s="1"/>
  <c r="I18" i="8"/>
  <c r="I23" i="8" s="1"/>
  <c r="H15" i="8"/>
  <c r="H18" i="8" s="1"/>
  <c r="H23" i="8" s="1"/>
  <c r="G15" i="8"/>
  <c r="G18" i="8" s="1"/>
  <c r="G23" i="8" s="1"/>
  <c r="F18" i="8"/>
  <c r="F23" i="8" s="1"/>
  <c r="E15" i="8"/>
  <c r="E18" i="8" s="1"/>
  <c r="E23" i="8" s="1"/>
  <c r="D15" i="8"/>
  <c r="D18" i="8" s="1"/>
  <c r="D23" i="8" s="1"/>
  <c r="C15" i="8"/>
  <c r="C18" i="8" s="1"/>
  <c r="B15" i="8"/>
  <c r="B18" i="8" s="1"/>
  <c r="M6" i="8"/>
  <c r="M11" i="8" s="1"/>
  <c r="L6" i="8"/>
  <c r="L11" i="8" s="1"/>
  <c r="K6" i="8"/>
  <c r="K11" i="8" s="1"/>
  <c r="J6" i="8"/>
  <c r="J11" i="8" s="1"/>
  <c r="I6" i="8"/>
  <c r="I11" i="8" s="1"/>
  <c r="H3" i="8"/>
  <c r="H6" i="8" s="1"/>
  <c r="H11" i="8" s="1"/>
  <c r="G3" i="8"/>
  <c r="G6" i="8" s="1"/>
  <c r="G11" i="8" s="1"/>
  <c r="F3" i="8"/>
  <c r="F6" i="8" s="1"/>
  <c r="F11" i="8" s="1"/>
  <c r="E3" i="8"/>
  <c r="E6" i="8" s="1"/>
  <c r="E11" i="8" s="1"/>
  <c r="D3" i="8"/>
  <c r="D6" i="8" s="1"/>
  <c r="D11" i="8" s="1"/>
  <c r="C3" i="8"/>
  <c r="C6" i="8" s="1"/>
  <c r="C11" i="8" s="1"/>
  <c r="B3" i="8"/>
  <c r="B6" i="8" s="1"/>
  <c r="M24" i="3"/>
  <c r="L24" i="3"/>
  <c r="K24" i="3"/>
  <c r="I24" i="3"/>
  <c r="H24" i="3"/>
  <c r="G24" i="3"/>
  <c r="F24" i="3"/>
  <c r="E24" i="3"/>
  <c r="D24" i="3"/>
  <c r="C24" i="3"/>
  <c r="B24" i="3"/>
  <c r="M5" i="3"/>
  <c r="L5" i="3"/>
  <c r="K5" i="3"/>
  <c r="J5" i="3"/>
  <c r="I5" i="3"/>
  <c r="H5" i="3"/>
  <c r="G5" i="3"/>
  <c r="F5" i="3"/>
  <c r="E5" i="3"/>
  <c r="D5" i="3"/>
  <c r="C5" i="3"/>
  <c r="B5" i="3"/>
  <c r="M24" i="2"/>
  <c r="L24" i="2"/>
  <c r="K24" i="2"/>
  <c r="J24" i="2"/>
  <c r="I24" i="2"/>
  <c r="H24" i="2"/>
  <c r="G24" i="2"/>
  <c r="F24" i="2"/>
  <c r="E24" i="2"/>
  <c r="D24" i="2"/>
  <c r="C24" i="2"/>
  <c r="B24" i="2"/>
  <c r="M5" i="2"/>
  <c r="L5" i="2"/>
  <c r="K5" i="2"/>
  <c r="J5" i="2"/>
  <c r="I5" i="2"/>
  <c r="H5" i="2"/>
  <c r="G5" i="2"/>
  <c r="F5" i="2"/>
  <c r="E5" i="2"/>
  <c r="D5" i="2"/>
  <c r="C5" i="2"/>
  <c r="C23" i="8" l="1"/>
  <c r="C22" i="8"/>
  <c r="C30" i="8"/>
  <c r="B30" i="8"/>
  <c r="M24" i="5"/>
  <c r="L24" i="5"/>
  <c r="K24" i="5"/>
  <c r="J24" i="5"/>
  <c r="I24" i="5"/>
  <c r="H19" i="5"/>
  <c r="H24" i="5" s="1"/>
  <c r="G19" i="5"/>
  <c r="F19" i="5"/>
  <c r="E19" i="5"/>
  <c r="D19" i="5"/>
  <c r="C19" i="5"/>
  <c r="B19" i="5"/>
  <c r="B24" i="5" s="1"/>
  <c r="H3" i="5"/>
  <c r="G3" i="5"/>
  <c r="F3" i="5"/>
  <c r="E3" i="5"/>
  <c r="D3" i="5"/>
  <c r="C3" i="5"/>
  <c r="B3" i="5"/>
  <c r="H23" i="6"/>
  <c r="G23" i="6"/>
  <c r="F23" i="6"/>
  <c r="E23" i="6"/>
  <c r="D23" i="6"/>
  <c r="C23" i="6"/>
  <c r="B23" i="6"/>
  <c r="H4" i="6"/>
  <c r="G4" i="6"/>
  <c r="F4" i="6"/>
  <c r="E4" i="6"/>
  <c r="D4" i="6"/>
  <c r="C4" i="6"/>
  <c r="B4" i="6"/>
  <c r="H31" i="7"/>
  <c r="G31" i="7"/>
  <c r="F31" i="7"/>
  <c r="E31" i="7"/>
  <c r="D31" i="7"/>
  <c r="C31" i="7"/>
  <c r="B31" i="7"/>
  <c r="H22" i="7"/>
  <c r="G22" i="7"/>
  <c r="F22" i="7"/>
  <c r="E22" i="7"/>
  <c r="D22" i="7"/>
  <c r="C22" i="7"/>
  <c r="B22" i="7"/>
  <c r="H13" i="7"/>
  <c r="G13" i="7"/>
  <c r="F13" i="7"/>
  <c r="E13" i="7"/>
  <c r="D13" i="7"/>
  <c r="C13" i="7"/>
  <c r="B13" i="7"/>
  <c r="H4" i="7"/>
  <c r="G4" i="7"/>
  <c r="F4" i="7"/>
  <c r="E4" i="7"/>
  <c r="D4" i="7"/>
  <c r="C4" i="7"/>
  <c r="B4" i="7"/>
  <c r="H20" i="9"/>
  <c r="G20" i="9"/>
  <c r="F20" i="9"/>
  <c r="E20" i="9"/>
  <c r="D20" i="9"/>
  <c r="C20" i="9"/>
  <c r="B20" i="9"/>
  <c r="H4" i="9"/>
  <c r="G4" i="9"/>
  <c r="F4" i="9"/>
  <c r="E4" i="9"/>
  <c r="D4" i="9"/>
  <c r="C4" i="9"/>
  <c r="B4" i="9"/>
  <c r="M23" i="4"/>
  <c r="L23" i="4"/>
  <c r="K23" i="4"/>
  <c r="J23" i="4"/>
  <c r="I23" i="4"/>
  <c r="H23" i="4"/>
  <c r="G23" i="4"/>
  <c r="F23" i="4"/>
  <c r="E23" i="4"/>
  <c r="D23" i="4"/>
  <c r="C23" i="4"/>
  <c r="B23" i="4"/>
  <c r="M4" i="4"/>
  <c r="L4" i="4"/>
  <c r="K4" i="4"/>
  <c r="J4" i="4"/>
  <c r="I4" i="4"/>
  <c r="H4" i="4"/>
  <c r="G4" i="4"/>
  <c r="E4" i="4"/>
  <c r="D4" i="4"/>
  <c r="C4" i="4"/>
  <c r="B4" i="4"/>
  <c r="M23" i="3"/>
  <c r="L23" i="3"/>
  <c r="K23" i="3"/>
  <c r="J23" i="3"/>
  <c r="I23" i="3"/>
  <c r="H23" i="3"/>
  <c r="G23" i="3"/>
  <c r="F23" i="3"/>
  <c r="E23" i="3"/>
  <c r="D23" i="3"/>
  <c r="C23" i="3"/>
  <c r="B23" i="3"/>
  <c r="M4" i="3"/>
  <c r="L4" i="3"/>
  <c r="K4" i="3"/>
  <c r="J4" i="3"/>
  <c r="I4" i="3"/>
  <c r="H4" i="3"/>
  <c r="G4" i="3"/>
  <c r="F4" i="3"/>
  <c r="E4" i="3"/>
  <c r="D4" i="3"/>
  <c r="C4" i="3"/>
  <c r="B4" i="3"/>
  <c r="M23" i="2"/>
  <c r="L23" i="2"/>
  <c r="K23" i="2"/>
  <c r="J23" i="2"/>
  <c r="I23" i="2"/>
  <c r="H23" i="2"/>
  <c r="G23" i="2"/>
  <c r="F23" i="2"/>
  <c r="D23" i="2"/>
  <c r="C23" i="2"/>
  <c r="B23" i="2"/>
  <c r="M4" i="2"/>
  <c r="L4" i="2"/>
  <c r="K4" i="2"/>
  <c r="J4" i="2"/>
  <c r="I4" i="2"/>
  <c r="H4" i="2"/>
  <c r="G4" i="2"/>
  <c r="F4" i="2"/>
  <c r="D4" i="2"/>
  <c r="C4" i="2"/>
  <c r="D151" i="1" l="1"/>
  <c r="D24" i="5"/>
  <c r="E151" i="1"/>
  <c r="E24" i="5"/>
  <c r="F151" i="1"/>
  <c r="F24" i="5"/>
  <c r="C151" i="1"/>
  <c r="C24" i="5"/>
  <c r="G151" i="1"/>
  <c r="G24" i="5"/>
  <c r="B151" i="1"/>
  <c r="C35" i="5"/>
  <c r="C143" i="1"/>
  <c r="K35" i="5"/>
  <c r="K143" i="1"/>
  <c r="E35" i="5"/>
  <c r="E143" i="1"/>
  <c r="M35" i="5"/>
  <c r="M143" i="1"/>
  <c r="F35" i="5"/>
  <c r="F143" i="1"/>
  <c r="G35" i="5"/>
  <c r="G143" i="1"/>
  <c r="H35" i="5"/>
  <c r="H143" i="1"/>
  <c r="D35" i="5"/>
  <c r="D143" i="1"/>
  <c r="I35" i="5"/>
  <c r="I143" i="1"/>
  <c r="L35" i="5"/>
  <c r="L143" i="1"/>
  <c r="B35" i="5"/>
  <c r="B143" i="1"/>
  <c r="J35" i="5"/>
  <c r="J143" i="1"/>
  <c r="E23" i="2"/>
  <c r="C30" i="5" l="1"/>
  <c r="C28" i="5"/>
  <c r="C29" i="5"/>
  <c r="C27" i="5"/>
  <c r="E4" i="2"/>
  <c r="C32" i="5" l="1"/>
  <c r="M22" i="6"/>
  <c r="L22" i="6"/>
  <c r="K22" i="6"/>
  <c r="J22" i="6"/>
  <c r="I22" i="6"/>
  <c r="H22" i="6"/>
  <c r="G22" i="6"/>
  <c r="F22" i="6"/>
  <c r="E22" i="6"/>
  <c r="D22" i="6"/>
  <c r="D133" i="1" s="1"/>
  <c r="C22" i="6"/>
  <c r="M3" i="6"/>
  <c r="L3" i="6"/>
  <c r="K3" i="6"/>
  <c r="J3" i="6"/>
  <c r="I3" i="6"/>
  <c r="H3" i="6"/>
  <c r="G3" i="6"/>
  <c r="F3" i="6"/>
  <c r="E3" i="6"/>
  <c r="D3" i="6"/>
  <c r="D124" i="1" s="1"/>
  <c r="C3" i="6"/>
  <c r="N21" i="7"/>
  <c r="M12" i="7"/>
  <c r="L12" i="7"/>
  <c r="K12" i="7"/>
  <c r="J12" i="7"/>
  <c r="I12" i="7"/>
  <c r="H12" i="7"/>
  <c r="G12" i="7"/>
  <c r="F12" i="7"/>
  <c r="E12" i="7"/>
  <c r="D12" i="7"/>
  <c r="C12" i="7"/>
  <c r="M3" i="7"/>
  <c r="L3" i="7"/>
  <c r="K3" i="7"/>
  <c r="J3" i="7"/>
  <c r="I3" i="7"/>
  <c r="H3" i="7"/>
  <c r="G3" i="7"/>
  <c r="F3" i="7"/>
  <c r="E3" i="7"/>
  <c r="D3" i="7"/>
  <c r="C3" i="7"/>
  <c r="B40" i="7"/>
  <c r="M3" i="9"/>
  <c r="K3" i="9"/>
  <c r="J3" i="9"/>
  <c r="I3" i="9"/>
  <c r="H3" i="9"/>
  <c r="G3" i="9"/>
  <c r="D3" i="9"/>
  <c r="D86" i="1" s="1"/>
  <c r="M19" i="9"/>
  <c r="L19" i="9"/>
  <c r="K19" i="9"/>
  <c r="J19" i="9"/>
  <c r="I19" i="9"/>
  <c r="H19" i="9"/>
  <c r="G19" i="9"/>
  <c r="F19" i="9"/>
  <c r="D19" i="9"/>
  <c r="D95" i="1" s="1"/>
  <c r="C19" i="9"/>
  <c r="B19" i="9"/>
  <c r="L3" i="9"/>
  <c r="F3" i="9"/>
  <c r="C3" i="9"/>
  <c r="B3" i="9"/>
  <c r="M22" i="4"/>
  <c r="L22" i="4"/>
  <c r="K22" i="4"/>
  <c r="J22" i="4"/>
  <c r="I22" i="4"/>
  <c r="H22" i="4"/>
  <c r="G22" i="4"/>
  <c r="F22" i="4"/>
  <c r="C22" i="4"/>
  <c r="B22" i="4"/>
  <c r="M3" i="4"/>
  <c r="L3" i="4"/>
  <c r="K3" i="4"/>
  <c r="J3" i="4"/>
  <c r="I3" i="4"/>
  <c r="H3" i="4"/>
  <c r="G3" i="4"/>
  <c r="F3" i="4"/>
  <c r="C3" i="4"/>
  <c r="B3" i="4"/>
  <c r="M22" i="3"/>
  <c r="L22" i="3"/>
  <c r="K22" i="3"/>
  <c r="J22" i="3"/>
  <c r="I22" i="3"/>
  <c r="H22" i="3"/>
  <c r="G22" i="3"/>
  <c r="F22" i="3"/>
  <c r="E22" i="3"/>
  <c r="D22" i="3"/>
  <c r="D42" i="1" s="1"/>
  <c r="C22" i="3"/>
  <c r="B22" i="3"/>
  <c r="M3" i="3"/>
  <c r="L3" i="3"/>
  <c r="K3" i="3"/>
  <c r="J3" i="3"/>
  <c r="I3" i="3"/>
  <c r="H3" i="3"/>
  <c r="G3" i="3"/>
  <c r="F3" i="3"/>
  <c r="E3" i="3"/>
  <c r="D3" i="3"/>
  <c r="D33" i="1" s="1"/>
  <c r="C3" i="3"/>
  <c r="M22" i="2"/>
  <c r="L22" i="2"/>
  <c r="K22" i="2"/>
  <c r="J22" i="2"/>
  <c r="I22" i="2"/>
  <c r="H22" i="2"/>
  <c r="F22" i="2"/>
  <c r="E22" i="2"/>
  <c r="D22" i="2"/>
  <c r="D12" i="1" s="1"/>
  <c r="C22" i="2"/>
  <c r="M3" i="2"/>
  <c r="K3" i="2"/>
  <c r="J3" i="2"/>
  <c r="I3" i="2"/>
  <c r="H3" i="2"/>
  <c r="G3" i="2"/>
  <c r="F3" i="2"/>
  <c r="E3" i="2"/>
  <c r="D3" i="2"/>
  <c r="D3" i="1" s="1"/>
  <c r="C3" i="2"/>
  <c r="N3" i="3" l="1"/>
  <c r="N12" i="7"/>
  <c r="J167" i="1" l="1"/>
  <c r="J160" i="1"/>
  <c r="J152" i="1"/>
  <c r="J144" i="1"/>
  <c r="J135" i="1"/>
  <c r="J126" i="1"/>
  <c r="H36" i="5" l="1"/>
  <c r="C31" i="10" l="1"/>
  <c r="D31" i="10"/>
  <c r="E31" i="10"/>
  <c r="G31" i="10"/>
  <c r="H31" i="10"/>
  <c r="C32" i="10"/>
  <c r="D32" i="10"/>
  <c r="E32" i="10"/>
  <c r="G32" i="10"/>
  <c r="H32" i="10"/>
  <c r="C33" i="10"/>
  <c r="D33" i="10"/>
  <c r="E33" i="10"/>
  <c r="F33" i="10"/>
  <c r="G33" i="10"/>
  <c r="H33" i="10"/>
  <c r="B31" i="10"/>
  <c r="B21" i="10"/>
  <c r="H27" i="5"/>
  <c r="C8" i="5"/>
  <c r="C11" i="5" s="1"/>
  <c r="D8" i="5"/>
  <c r="D11" i="5" s="1"/>
  <c r="E8" i="5"/>
  <c r="E11" i="5" s="1"/>
  <c r="G8" i="5"/>
  <c r="G11" i="5" s="1"/>
  <c r="H8" i="5"/>
  <c r="H12" i="5" s="1"/>
  <c r="B8" i="5"/>
  <c r="B28" i="6"/>
  <c r="B9" i="6"/>
  <c r="B36" i="7"/>
  <c r="B27" i="7"/>
  <c r="B18" i="7"/>
  <c r="B9" i="7"/>
  <c r="B24" i="9"/>
  <c r="B8" i="9"/>
  <c r="B28" i="4"/>
  <c r="B9" i="4"/>
  <c r="B28" i="3"/>
  <c r="B9" i="3"/>
  <c r="G27" i="5"/>
  <c r="B11" i="5" l="1"/>
  <c r="B40" i="5"/>
  <c r="B35" i="10"/>
  <c r="H28" i="5"/>
  <c r="H11" i="5"/>
  <c r="B46" i="6"/>
  <c r="B46" i="4"/>
  <c r="B46" i="3"/>
  <c r="I146" i="1" l="1"/>
  <c r="M162" i="1"/>
  <c r="M146" i="1"/>
  <c r="L162" i="1"/>
  <c r="L146" i="1"/>
  <c r="K162" i="1"/>
  <c r="K146" i="1"/>
  <c r="J162" i="1"/>
  <c r="J146" i="1"/>
  <c r="I162" i="1"/>
  <c r="M33" i="10" l="1"/>
  <c r="J33" i="10"/>
  <c r="K33" i="10"/>
  <c r="I33" i="10"/>
  <c r="L33" i="10"/>
  <c r="M161" i="1" l="1"/>
  <c r="L161" i="1"/>
  <c r="K161" i="1"/>
  <c r="J161" i="1"/>
  <c r="I161" i="1"/>
  <c r="M145" i="1"/>
  <c r="L145" i="1"/>
  <c r="K145" i="1"/>
  <c r="J145" i="1"/>
  <c r="K32" i="10" l="1"/>
  <c r="L32" i="10"/>
  <c r="I43" i="7"/>
  <c r="M32" i="10"/>
  <c r="J32" i="10"/>
  <c r="I32" i="10"/>
  <c r="I21" i="10" l="1"/>
  <c r="M160" i="1"/>
  <c r="L160" i="1"/>
  <c r="I160" i="1"/>
  <c r="M152" i="1"/>
  <c r="L152" i="1"/>
  <c r="K152" i="1"/>
  <c r="M144" i="1"/>
  <c r="L144" i="1"/>
  <c r="K144" i="1"/>
  <c r="I144" i="1"/>
  <c r="K31" i="10" l="1"/>
  <c r="K160" i="1"/>
  <c r="L31" i="10"/>
  <c r="M31" i="10"/>
  <c r="J31" i="10"/>
  <c r="I31" i="10"/>
  <c r="I151" i="1"/>
  <c r="I9" i="2"/>
  <c r="J50" i="7" l="1"/>
  <c r="J151" i="1"/>
  <c r="L151" i="1"/>
  <c r="M151" i="1"/>
  <c r="K151" i="1"/>
  <c r="J8" i="5"/>
  <c r="J11" i="5" s="1"/>
  <c r="K8" i="5"/>
  <c r="K11" i="5" s="1"/>
  <c r="L8" i="5"/>
  <c r="L11" i="5" s="1"/>
  <c r="I8" i="5"/>
  <c r="I11" i="5" s="1"/>
  <c r="M8" i="5"/>
  <c r="M11" i="5" s="1"/>
  <c r="I27" i="5"/>
  <c r="M133" i="1"/>
  <c r="L133" i="1"/>
  <c r="K133" i="1"/>
  <c r="J133" i="1"/>
  <c r="K40" i="7"/>
  <c r="I40" i="7"/>
  <c r="I24" i="9"/>
  <c r="M8" i="9"/>
  <c r="M15" i="9" s="1"/>
  <c r="I14" i="5" l="1"/>
  <c r="I13" i="5"/>
  <c r="I12" i="5"/>
  <c r="L14" i="5"/>
  <c r="L13" i="5"/>
  <c r="L12" i="5"/>
  <c r="I35" i="9"/>
  <c r="M14" i="5"/>
  <c r="M13" i="5"/>
  <c r="M12" i="5"/>
  <c r="K14" i="5"/>
  <c r="K13" i="5"/>
  <c r="K12" i="5"/>
  <c r="J14" i="5"/>
  <c r="J13" i="5"/>
  <c r="J12" i="5"/>
  <c r="C160" i="1"/>
  <c r="D160" i="1"/>
  <c r="E160" i="1"/>
  <c r="G160" i="1"/>
  <c r="H160" i="1"/>
  <c r="B160" i="1"/>
  <c r="L15" i="5" l="1"/>
  <c r="K15" i="5"/>
  <c r="J15" i="5"/>
  <c r="M15" i="5"/>
  <c r="I15" i="5"/>
  <c r="I24" i="1"/>
  <c r="J24" i="1"/>
  <c r="K24" i="1"/>
  <c r="L24" i="1"/>
  <c r="M24" i="1"/>
  <c r="M29" i="1"/>
  <c r="L29" i="1"/>
  <c r="K29" i="1"/>
  <c r="J29" i="1"/>
  <c r="I29" i="1"/>
  <c r="E29" i="1"/>
  <c r="D29" i="1"/>
  <c r="F29" i="1"/>
  <c r="C24" i="1"/>
  <c r="D24" i="1"/>
  <c r="G24" i="1"/>
  <c r="F24" i="1"/>
  <c r="E24" i="1"/>
  <c r="B13" i="11"/>
  <c r="B16" i="11" s="1"/>
  <c r="B17" i="11" s="1"/>
  <c r="I4" i="11"/>
  <c r="E4" i="11"/>
  <c r="D4" i="11"/>
  <c r="C4" i="11"/>
  <c r="B4" i="11"/>
  <c r="L4" i="11"/>
  <c r="J4" i="11"/>
  <c r="J21" i="11" l="1"/>
  <c r="J7" i="11"/>
  <c r="J8" i="11" s="1"/>
  <c r="E21" i="11"/>
  <c r="E7" i="11"/>
  <c r="E8" i="11" s="1"/>
  <c r="L21" i="11"/>
  <c r="L7" i="11"/>
  <c r="L8" i="11" s="1"/>
  <c r="C21" i="11"/>
  <c r="C7" i="11"/>
  <c r="C8" i="11" s="1"/>
  <c r="I21" i="11"/>
  <c r="I7" i="11"/>
  <c r="I8" i="11" s="1"/>
  <c r="B21" i="11"/>
  <c r="B7" i="11"/>
  <c r="B8" i="11" s="1"/>
  <c r="D21" i="11"/>
  <c r="D7" i="11"/>
  <c r="D8" i="11" s="1"/>
  <c r="N3" i="11"/>
  <c r="N12" i="11"/>
  <c r="N22" i="1"/>
  <c r="N24" i="1" s="1"/>
  <c r="G29" i="1"/>
  <c r="B24" i="1"/>
  <c r="C29" i="1"/>
  <c r="B29" i="1"/>
  <c r="H4" i="11"/>
  <c r="K4" i="11"/>
  <c r="M4" i="11"/>
  <c r="F4" i="11"/>
  <c r="G4" i="11"/>
  <c r="M21" i="11" l="1"/>
  <c r="M7" i="11"/>
  <c r="M8" i="11" s="1"/>
  <c r="F21" i="11"/>
  <c r="F7" i="11"/>
  <c r="F8" i="11" s="1"/>
  <c r="K21" i="11"/>
  <c r="K7" i="11"/>
  <c r="K8" i="11" s="1"/>
  <c r="H21" i="11"/>
  <c r="H7" i="11"/>
  <c r="H8" i="11" s="1"/>
  <c r="G21" i="11"/>
  <c r="G7" i="11"/>
  <c r="G8" i="11" s="1"/>
  <c r="N27" i="1"/>
  <c r="N29" i="1" s="1"/>
  <c r="N20" i="11"/>
  <c r="H24" i="1"/>
  <c r="H29" i="1"/>
  <c r="N4" i="11"/>
  <c r="N13" i="11"/>
  <c r="N21" i="11" l="1"/>
  <c r="N7" i="11"/>
  <c r="N16" i="11"/>
  <c r="N17" i="11" s="1"/>
  <c r="N8" i="11" l="1"/>
  <c r="I27" i="8" l="1"/>
  <c r="J27" i="8"/>
  <c r="K27" i="8"/>
  <c r="L27" i="8"/>
  <c r="M27" i="8"/>
  <c r="I28" i="8"/>
  <c r="J28" i="8"/>
  <c r="K28" i="8"/>
  <c r="L28" i="8"/>
  <c r="M28" i="8"/>
  <c r="C27" i="8"/>
  <c r="D27" i="8"/>
  <c r="E27" i="8"/>
  <c r="G27" i="8"/>
  <c r="H27" i="8"/>
  <c r="C28" i="8"/>
  <c r="D28" i="8"/>
  <c r="E28" i="8"/>
  <c r="G28" i="8"/>
  <c r="H28" i="8"/>
  <c r="C152" i="1" l="1"/>
  <c r="D152" i="1"/>
  <c r="E152" i="1"/>
  <c r="G152" i="1"/>
  <c r="H152" i="1"/>
  <c r="C153" i="1"/>
  <c r="D153" i="1"/>
  <c r="E153" i="1"/>
  <c r="G153" i="1"/>
  <c r="H153" i="1"/>
  <c r="C154" i="1"/>
  <c r="D154" i="1"/>
  <c r="E154" i="1"/>
  <c r="F154" i="1"/>
  <c r="G154" i="1"/>
  <c r="H154" i="1"/>
  <c r="B153" i="1"/>
  <c r="B154" i="1"/>
  <c r="B152" i="1"/>
  <c r="H151" i="1"/>
  <c r="H41" i="7"/>
  <c r="B156" i="1" l="1"/>
  <c r="H156" i="1"/>
  <c r="G156" i="1"/>
  <c r="E156" i="1"/>
  <c r="D156" i="1"/>
  <c r="C156" i="1"/>
  <c r="N151" i="1"/>
  <c r="H144" i="1" l="1"/>
  <c r="N144" i="1" s="1"/>
  <c r="H146" i="1"/>
  <c r="C161" i="1"/>
  <c r="G40" i="5"/>
  <c r="H28" i="4"/>
  <c r="H9" i="4"/>
  <c r="H28" i="3"/>
  <c r="H9" i="3"/>
  <c r="N143" i="1" l="1"/>
  <c r="H43" i="7" l="1"/>
  <c r="H42" i="7"/>
  <c r="H40" i="7"/>
  <c r="H12" i="4" l="1"/>
  <c r="H37" i="5" l="1"/>
  <c r="N19" i="5"/>
  <c r="N3" i="5"/>
  <c r="N35" i="5" l="1"/>
  <c r="H40" i="5"/>
  <c r="N20" i="5"/>
  <c r="F152" i="1"/>
  <c r="H30" i="5"/>
  <c r="H18" i="7"/>
  <c r="B6" i="1" l="1"/>
  <c r="G52" i="7" l="1"/>
  <c r="G43" i="6" l="1"/>
  <c r="G7" i="10" l="1"/>
  <c r="G10" i="10" s="1"/>
  <c r="G27" i="7" l="1"/>
  <c r="C9" i="7" l="1"/>
  <c r="N5" i="6" l="1"/>
  <c r="F160" i="1" l="1"/>
  <c r="N160" i="1" s="1"/>
  <c r="F31" i="10"/>
  <c r="F27" i="8"/>
  <c r="N3" i="8"/>
  <c r="N6" i="8" s="1"/>
  <c r="N11" i="8" s="1"/>
  <c r="F32" i="10" l="1"/>
  <c r="F153" i="1"/>
  <c r="F156" i="1" s="1"/>
  <c r="F8" i="5"/>
  <c r="F11" i="5" s="1"/>
  <c r="N6" i="4"/>
  <c r="F28" i="8" l="1"/>
  <c r="G40" i="7" l="1"/>
  <c r="F9" i="7"/>
  <c r="I9" i="4"/>
  <c r="G9" i="4"/>
  <c r="G9" i="3"/>
  <c r="G9" i="6" l="1"/>
  <c r="G124" i="1"/>
  <c r="C67" i="1" l="1"/>
  <c r="F45" i="1" l="1"/>
  <c r="C6" i="1" l="1"/>
  <c r="D6" i="1"/>
  <c r="E6" i="1"/>
  <c r="F6" i="1"/>
  <c r="G6" i="1"/>
  <c r="H6" i="1"/>
  <c r="I6" i="1"/>
  <c r="J6" i="1"/>
  <c r="K6" i="1"/>
  <c r="L6" i="1"/>
  <c r="M6" i="1"/>
  <c r="B27" i="8" l="1"/>
  <c r="E40" i="2"/>
  <c r="F40" i="2"/>
  <c r="H40" i="2"/>
  <c r="I40" i="2"/>
  <c r="J40" i="2"/>
  <c r="E41" i="2"/>
  <c r="F41" i="2"/>
  <c r="G41" i="2"/>
  <c r="H41" i="2"/>
  <c r="I41" i="2"/>
  <c r="J41" i="2"/>
  <c r="K41" i="2"/>
  <c r="L41" i="2"/>
  <c r="M41" i="2"/>
  <c r="E43" i="2"/>
  <c r="F43" i="2"/>
  <c r="G43" i="2"/>
  <c r="H43" i="2"/>
  <c r="I43" i="2"/>
  <c r="J43" i="2"/>
  <c r="K43" i="2"/>
  <c r="L43" i="2"/>
  <c r="M43" i="2"/>
  <c r="E42" i="2"/>
  <c r="F42" i="2"/>
  <c r="G42" i="2"/>
  <c r="H42" i="2"/>
  <c r="I42" i="2"/>
  <c r="J42" i="2"/>
  <c r="K42" i="2"/>
  <c r="L42" i="2"/>
  <c r="M42" i="2"/>
  <c r="E44" i="2"/>
  <c r="F44" i="2"/>
  <c r="G44" i="2"/>
  <c r="H44" i="2"/>
  <c r="I44" i="2"/>
  <c r="J44" i="2"/>
  <c r="K44" i="2"/>
  <c r="L44" i="2"/>
  <c r="M44" i="2"/>
  <c r="C41" i="2"/>
  <c r="D41" i="2"/>
  <c r="C43" i="2"/>
  <c r="D43" i="2"/>
  <c r="C42" i="2"/>
  <c r="D42" i="2"/>
  <c r="C44" i="2"/>
  <c r="D44" i="2"/>
  <c r="D40" i="2"/>
  <c r="N20" i="9" l="1"/>
  <c r="N22" i="9"/>
  <c r="N21" i="9"/>
  <c r="N23" i="9"/>
  <c r="D35" i="9"/>
  <c r="F35" i="9"/>
  <c r="G35" i="9"/>
  <c r="H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D38" i="9"/>
  <c r="E38" i="9"/>
  <c r="F38" i="9"/>
  <c r="G38" i="9"/>
  <c r="H38" i="9"/>
  <c r="I38" i="9"/>
  <c r="J38" i="9"/>
  <c r="K38" i="9"/>
  <c r="L38" i="9"/>
  <c r="M38" i="9"/>
  <c r="D37" i="9"/>
  <c r="E37" i="9"/>
  <c r="F37" i="9"/>
  <c r="G37" i="9"/>
  <c r="H37" i="9"/>
  <c r="I37" i="9"/>
  <c r="J37" i="9"/>
  <c r="K37" i="9"/>
  <c r="L37" i="9"/>
  <c r="M37" i="9"/>
  <c r="D39" i="9"/>
  <c r="E39" i="9"/>
  <c r="F39" i="9"/>
  <c r="G39" i="9"/>
  <c r="H39" i="9"/>
  <c r="I39" i="9"/>
  <c r="J39" i="9"/>
  <c r="K39" i="9"/>
  <c r="L39" i="9"/>
  <c r="M39" i="9"/>
  <c r="C36" i="9"/>
  <c r="C38" i="9"/>
  <c r="C37" i="9"/>
  <c r="C39" i="9"/>
  <c r="N7" i="9"/>
  <c r="N39" i="9" l="1"/>
  <c r="C5" i="1"/>
  <c r="C169" i="1" l="1"/>
  <c r="D169" i="1"/>
  <c r="E169" i="1"/>
  <c r="F169" i="1"/>
  <c r="G169" i="1"/>
  <c r="H169" i="1"/>
  <c r="I169" i="1"/>
  <c r="J169" i="1"/>
  <c r="K169" i="1"/>
  <c r="L169" i="1"/>
  <c r="M169" i="1"/>
  <c r="C167" i="1"/>
  <c r="D167" i="1"/>
  <c r="E167" i="1"/>
  <c r="F167" i="1"/>
  <c r="G167" i="1"/>
  <c r="H167" i="1"/>
  <c r="I167" i="1"/>
  <c r="K167" i="1"/>
  <c r="L167" i="1"/>
  <c r="M167" i="1"/>
  <c r="C168" i="1"/>
  <c r="D168" i="1"/>
  <c r="E168" i="1"/>
  <c r="F168" i="1"/>
  <c r="G168" i="1"/>
  <c r="H168" i="1"/>
  <c r="I168" i="1"/>
  <c r="J168" i="1"/>
  <c r="K168" i="1"/>
  <c r="L168" i="1"/>
  <c r="M168" i="1"/>
  <c r="G171" i="1" l="1"/>
  <c r="H171" i="1"/>
  <c r="K171" i="1"/>
  <c r="M171" i="1"/>
  <c r="L171" i="1"/>
  <c r="C171" i="1"/>
  <c r="J171" i="1"/>
  <c r="E171" i="1"/>
  <c r="D171" i="1"/>
  <c r="F171" i="1"/>
  <c r="I171" i="1"/>
  <c r="B15" i="1"/>
  <c r="B80" i="1" l="1"/>
  <c r="B36" i="9"/>
  <c r="B38" i="9"/>
  <c r="B37" i="9"/>
  <c r="B39" i="9"/>
  <c r="B29" i="9"/>
  <c r="B169" i="1"/>
  <c r="B167" i="1"/>
  <c r="B168" i="1"/>
  <c r="D161" i="1"/>
  <c r="E161" i="1"/>
  <c r="F161" i="1"/>
  <c r="G161" i="1"/>
  <c r="H161" i="1"/>
  <c r="K164" i="1"/>
  <c r="C162" i="1"/>
  <c r="C164" i="1" s="1"/>
  <c r="D162" i="1"/>
  <c r="E162" i="1"/>
  <c r="F162" i="1"/>
  <c r="G162" i="1"/>
  <c r="H162" i="1"/>
  <c r="I164" i="1"/>
  <c r="B162" i="1"/>
  <c r="B161" i="1"/>
  <c r="B164" i="1" l="1"/>
  <c r="B171" i="1"/>
  <c r="J164" i="1"/>
  <c r="G164" i="1"/>
  <c r="F164" i="1"/>
  <c r="M164" i="1"/>
  <c r="D164" i="1"/>
  <c r="H164" i="1"/>
  <c r="E164" i="1"/>
  <c r="L164" i="1"/>
  <c r="N162" i="1"/>
  <c r="B30" i="9"/>
  <c r="B28" i="9"/>
  <c r="B27" i="9"/>
  <c r="B31" i="9"/>
  <c r="B33" i="10"/>
  <c r="B32" i="10"/>
  <c r="M21" i="10"/>
  <c r="M24" i="10" s="1"/>
  <c r="L21" i="10"/>
  <c r="L25" i="10" s="1"/>
  <c r="K21" i="10"/>
  <c r="K25" i="10" s="1"/>
  <c r="J21" i="10"/>
  <c r="J24" i="10" s="1"/>
  <c r="I24" i="10"/>
  <c r="H21" i="10"/>
  <c r="H24" i="10" s="1"/>
  <c r="G21" i="10"/>
  <c r="G26" i="10" s="1"/>
  <c r="F21" i="10"/>
  <c r="F24" i="10" s="1"/>
  <c r="E21" i="10"/>
  <c r="E24" i="10" s="1"/>
  <c r="D21" i="10"/>
  <c r="D25" i="10" s="1"/>
  <c r="C21" i="10"/>
  <c r="C25" i="10" s="1"/>
  <c r="B26" i="10"/>
  <c r="N19" i="10"/>
  <c r="N18" i="10"/>
  <c r="N17" i="10"/>
  <c r="B11" i="10"/>
  <c r="M7" i="10"/>
  <c r="M11" i="10" s="1"/>
  <c r="L7" i="10"/>
  <c r="L12" i="10" s="1"/>
  <c r="K7" i="10"/>
  <c r="J7" i="10"/>
  <c r="J11" i="10" s="1"/>
  <c r="I7" i="10"/>
  <c r="H7" i="10"/>
  <c r="F7" i="10"/>
  <c r="E7" i="10"/>
  <c r="E11" i="10" s="1"/>
  <c r="D7" i="10"/>
  <c r="D11" i="10" s="1"/>
  <c r="C7" i="10"/>
  <c r="N5" i="10"/>
  <c r="N4" i="10"/>
  <c r="N3" i="10"/>
  <c r="C96" i="1"/>
  <c r="D96" i="1"/>
  <c r="E96" i="1"/>
  <c r="F96" i="1"/>
  <c r="G96" i="1"/>
  <c r="H96" i="1"/>
  <c r="I96" i="1"/>
  <c r="J96" i="1"/>
  <c r="K96" i="1"/>
  <c r="L96" i="1"/>
  <c r="M96" i="1"/>
  <c r="B96" i="1"/>
  <c r="B98" i="1"/>
  <c r="B97" i="1"/>
  <c r="B99" i="1"/>
  <c r="C87" i="1"/>
  <c r="D87" i="1"/>
  <c r="E87" i="1"/>
  <c r="F87" i="1"/>
  <c r="G87" i="1"/>
  <c r="H87" i="1"/>
  <c r="I87" i="1"/>
  <c r="J87" i="1"/>
  <c r="K87" i="1"/>
  <c r="L87" i="1"/>
  <c r="M87" i="1"/>
  <c r="B87" i="1"/>
  <c r="B89" i="1"/>
  <c r="B88" i="1"/>
  <c r="B90" i="1"/>
  <c r="L12" i="1"/>
  <c r="L13" i="1"/>
  <c r="L15" i="1"/>
  <c r="L14" i="1"/>
  <c r="L16" i="1"/>
  <c r="L4" i="1"/>
  <c r="L5" i="1"/>
  <c r="L7" i="1"/>
  <c r="B5" i="1"/>
  <c r="N4" i="2"/>
  <c r="N6" i="2"/>
  <c r="N5" i="2"/>
  <c r="N7" i="2"/>
  <c r="N7" i="10" l="1"/>
  <c r="E25" i="10"/>
  <c r="I12" i="10"/>
  <c r="I11" i="10"/>
  <c r="N31" i="10"/>
  <c r="N32" i="10"/>
  <c r="N33" i="10"/>
  <c r="N21" i="10"/>
  <c r="M25" i="10"/>
  <c r="I25" i="10"/>
  <c r="J25" i="10"/>
  <c r="I26" i="10"/>
  <c r="J26" i="10"/>
  <c r="L26" i="10"/>
  <c r="M26" i="10"/>
  <c r="J10" i="10"/>
  <c r="J12" i="10"/>
  <c r="H26" i="10"/>
  <c r="F12" i="10"/>
  <c r="F11" i="10"/>
  <c r="F10" i="10"/>
  <c r="H11" i="10"/>
  <c r="H12" i="10"/>
  <c r="M12" i="10"/>
  <c r="I10" i="10"/>
  <c r="J35" i="10"/>
  <c r="M10" i="10"/>
  <c r="G11" i="10"/>
  <c r="K12" i="10"/>
  <c r="L10" i="10"/>
  <c r="F25" i="10"/>
  <c r="F26" i="10"/>
  <c r="F35" i="10"/>
  <c r="E26" i="10"/>
  <c r="E28" i="10" s="1"/>
  <c r="E12" i="10"/>
  <c r="E10" i="10"/>
  <c r="D26" i="10"/>
  <c r="D10" i="10"/>
  <c r="D12" i="10"/>
  <c r="C12" i="10"/>
  <c r="N12" i="10"/>
  <c r="N167" i="1"/>
  <c r="N169" i="1"/>
  <c r="N161" i="1"/>
  <c r="N164" i="1" s="1"/>
  <c r="B24" i="10"/>
  <c r="B25" i="10"/>
  <c r="B10" i="10"/>
  <c r="B12" i="10"/>
  <c r="G35" i="10"/>
  <c r="C24" i="10"/>
  <c r="K24" i="10"/>
  <c r="H35" i="10"/>
  <c r="H10" i="10"/>
  <c r="C11" i="10"/>
  <c r="K11" i="10"/>
  <c r="D24" i="10"/>
  <c r="L24" i="10"/>
  <c r="G25" i="10"/>
  <c r="I35" i="10"/>
  <c r="L11" i="10"/>
  <c r="G12" i="10"/>
  <c r="H25" i="10"/>
  <c r="C26" i="10"/>
  <c r="K26" i="10"/>
  <c r="E35" i="10"/>
  <c r="M35" i="10"/>
  <c r="C35" i="10"/>
  <c r="K35" i="10"/>
  <c r="C10" i="10"/>
  <c r="K10" i="10"/>
  <c r="G24" i="10"/>
  <c r="D35" i="10"/>
  <c r="L35" i="10"/>
  <c r="E13" i="10" l="1"/>
  <c r="G13" i="10"/>
  <c r="K13" i="10"/>
  <c r="K28" i="10"/>
  <c r="J28" i="10"/>
  <c r="D28" i="10"/>
  <c r="B28" i="10"/>
  <c r="H28" i="10"/>
  <c r="M28" i="10"/>
  <c r="L28" i="10"/>
  <c r="I28" i="10"/>
  <c r="J13" i="10"/>
  <c r="M13" i="10"/>
  <c r="L13" i="10"/>
  <c r="I13" i="10"/>
  <c r="H13" i="10"/>
  <c r="G28" i="10"/>
  <c r="F13" i="10"/>
  <c r="F28" i="10"/>
  <c r="D13" i="10"/>
  <c r="C28" i="10"/>
  <c r="C13" i="10"/>
  <c r="N11" i="10"/>
  <c r="N35" i="10"/>
  <c r="N26" i="10"/>
  <c r="N25" i="10"/>
  <c r="N24" i="10"/>
  <c r="N10" i="10"/>
  <c r="B13" i="10"/>
  <c r="N13" i="10" l="1"/>
  <c r="N28" i="10"/>
  <c r="C49" i="7"/>
  <c r="D49" i="7"/>
  <c r="D114" i="1" s="1"/>
  <c r="E49" i="7"/>
  <c r="F49" i="7"/>
  <c r="G49" i="7"/>
  <c r="H49" i="7"/>
  <c r="I49" i="7"/>
  <c r="J49" i="7"/>
  <c r="K49" i="7"/>
  <c r="L49" i="7"/>
  <c r="M49" i="7"/>
  <c r="C50" i="7"/>
  <c r="D50" i="7"/>
  <c r="E50" i="7"/>
  <c r="F50" i="7"/>
  <c r="G50" i="7"/>
  <c r="H50" i="7"/>
  <c r="I50" i="7"/>
  <c r="K50" i="7"/>
  <c r="L50" i="7"/>
  <c r="M50" i="7"/>
  <c r="C52" i="7"/>
  <c r="D52" i="7"/>
  <c r="E52" i="7"/>
  <c r="F52" i="7"/>
  <c r="H52" i="7"/>
  <c r="I52" i="7"/>
  <c r="J52" i="7"/>
  <c r="K52" i="7"/>
  <c r="L52" i="7"/>
  <c r="M52" i="7"/>
  <c r="C51" i="7"/>
  <c r="D51" i="7"/>
  <c r="E51" i="7"/>
  <c r="F51" i="7"/>
  <c r="G51" i="7"/>
  <c r="H51" i="7"/>
  <c r="I51" i="7"/>
  <c r="J51" i="7"/>
  <c r="K51" i="7"/>
  <c r="L51" i="7"/>
  <c r="M51" i="7"/>
  <c r="C53" i="7"/>
  <c r="D53" i="7"/>
  <c r="E53" i="7"/>
  <c r="F53" i="7"/>
  <c r="G53" i="7"/>
  <c r="H53" i="7"/>
  <c r="I53" i="7"/>
  <c r="J53" i="7"/>
  <c r="K53" i="7"/>
  <c r="L53" i="7"/>
  <c r="M53" i="7"/>
  <c r="B53" i="7"/>
  <c r="B51" i="7"/>
  <c r="B52" i="7"/>
  <c r="B50" i="7"/>
  <c r="B49" i="7"/>
  <c r="C44" i="7"/>
  <c r="D44" i="7"/>
  <c r="E44" i="7"/>
  <c r="F44" i="7"/>
  <c r="G44" i="7"/>
  <c r="H44" i="7"/>
  <c r="H46" i="7" s="1"/>
  <c r="I44" i="7"/>
  <c r="J44" i="7"/>
  <c r="K44" i="7"/>
  <c r="L44" i="7"/>
  <c r="M44" i="7"/>
  <c r="C42" i="7"/>
  <c r="D42" i="7"/>
  <c r="E42" i="7"/>
  <c r="F42" i="7"/>
  <c r="G42" i="7"/>
  <c r="I42" i="7"/>
  <c r="J42" i="7"/>
  <c r="K42" i="7"/>
  <c r="L42" i="7"/>
  <c r="M42" i="7"/>
  <c r="C43" i="7"/>
  <c r="D43" i="7"/>
  <c r="E43" i="7"/>
  <c r="F43" i="7"/>
  <c r="G43" i="7"/>
  <c r="J43" i="7"/>
  <c r="K43" i="7"/>
  <c r="L43" i="7"/>
  <c r="M43" i="7"/>
  <c r="B42" i="7"/>
  <c r="B43" i="7"/>
  <c r="B44" i="7"/>
  <c r="C41" i="7"/>
  <c r="D41" i="7"/>
  <c r="E41" i="7"/>
  <c r="F41" i="7"/>
  <c r="G41" i="7"/>
  <c r="I41" i="7"/>
  <c r="K41" i="7"/>
  <c r="L41" i="7"/>
  <c r="M41" i="7"/>
  <c r="B41" i="7"/>
  <c r="D40" i="7"/>
  <c r="D105" i="1" s="1"/>
  <c r="E40" i="7"/>
  <c r="F40" i="7"/>
  <c r="J40" i="7"/>
  <c r="L40" i="7"/>
  <c r="M40" i="7"/>
  <c r="C40" i="7"/>
  <c r="B46" i="7" l="1"/>
  <c r="B55" i="7"/>
  <c r="H55" i="7"/>
  <c r="M24" i="9"/>
  <c r="M28" i="9" l="1"/>
  <c r="M29" i="9"/>
  <c r="M30" i="9"/>
  <c r="M31" i="9"/>
  <c r="M27" i="9"/>
  <c r="M28" i="4"/>
  <c r="M31" i="4" s="1"/>
  <c r="M44" i="4"/>
  <c r="M42" i="4"/>
  <c r="M43" i="4"/>
  <c r="M41" i="4"/>
  <c r="M40" i="4"/>
  <c r="M32" i="4" l="1"/>
  <c r="M34" i="4"/>
  <c r="M33" i="4"/>
  <c r="M35" i="4"/>
  <c r="M9" i="2"/>
  <c r="M14" i="2" l="1"/>
  <c r="M15" i="2"/>
  <c r="M13" i="2"/>
  <c r="M12" i="2"/>
  <c r="M16" i="2"/>
  <c r="M37" i="4"/>
  <c r="M18" i="2" l="1"/>
  <c r="H71" i="1"/>
  <c r="N96" i="1"/>
  <c r="N4" i="9"/>
  <c r="N36" i="9" l="1"/>
  <c r="N87" i="1" l="1"/>
  <c r="C35" i="9"/>
  <c r="H30" i="8" l="1"/>
  <c r="M95" i="1"/>
  <c r="L95" i="1"/>
  <c r="K95" i="1"/>
  <c r="J95" i="1"/>
  <c r="I95" i="1"/>
  <c r="H95" i="1"/>
  <c r="G95" i="1"/>
  <c r="F95" i="1"/>
  <c r="C95" i="1"/>
  <c r="B95" i="1"/>
  <c r="B101" i="1" s="1"/>
  <c r="M86" i="1"/>
  <c r="L86" i="1"/>
  <c r="K86" i="1"/>
  <c r="J86" i="1"/>
  <c r="I86" i="1"/>
  <c r="H86" i="1"/>
  <c r="G86" i="1"/>
  <c r="F86" i="1"/>
  <c r="C86" i="1"/>
  <c r="B86" i="1"/>
  <c r="B92" i="1" s="1"/>
  <c r="G59" i="1"/>
  <c r="F59" i="1"/>
  <c r="E59" i="1"/>
  <c r="D59" i="1"/>
  <c r="C59" i="1"/>
  <c r="G60" i="1"/>
  <c r="F60" i="1"/>
  <c r="E60" i="1"/>
  <c r="D60" i="1"/>
  <c r="C60" i="1"/>
  <c r="B59" i="1"/>
  <c r="B60" i="1"/>
  <c r="G52" i="1"/>
  <c r="F52" i="1"/>
  <c r="E52" i="1"/>
  <c r="D52" i="1"/>
  <c r="C52" i="1"/>
  <c r="G53" i="1"/>
  <c r="F53" i="1"/>
  <c r="E53" i="1"/>
  <c r="D53" i="1"/>
  <c r="C53" i="1"/>
  <c r="B52" i="1"/>
  <c r="B53" i="1"/>
  <c r="G99" i="1"/>
  <c r="F99" i="1"/>
  <c r="E99" i="1"/>
  <c r="D99" i="1"/>
  <c r="C99" i="1"/>
  <c r="G90" i="1"/>
  <c r="F90" i="1"/>
  <c r="E90" i="1"/>
  <c r="D90" i="1"/>
  <c r="C90" i="1"/>
  <c r="C56" i="1" l="1"/>
  <c r="G63" i="1"/>
  <c r="D56" i="1"/>
  <c r="F63" i="1"/>
  <c r="E63" i="1"/>
  <c r="E56" i="1"/>
  <c r="C63" i="1"/>
  <c r="D63" i="1"/>
  <c r="F56" i="1"/>
  <c r="G56" i="1"/>
  <c r="B56" i="1"/>
  <c r="B63" i="1"/>
  <c r="B28" i="8"/>
  <c r="M21" i="8"/>
  <c r="M24" i="8" s="1"/>
  <c r="G22" i="8"/>
  <c r="G21" i="8"/>
  <c r="F22" i="8"/>
  <c r="E22" i="8"/>
  <c r="D22" i="8"/>
  <c r="B22" i="8"/>
  <c r="F21" i="8"/>
  <c r="E21" i="8"/>
  <c r="D21" i="8"/>
  <c r="C21" i="8"/>
  <c r="C24" i="8" s="1"/>
  <c r="B21" i="8"/>
  <c r="M30" i="8"/>
  <c r="L30" i="8"/>
  <c r="K30" i="8"/>
  <c r="J30" i="8"/>
  <c r="I30" i="8"/>
  <c r="D30" i="8"/>
  <c r="C10" i="8"/>
  <c r="G24" i="8" l="1"/>
  <c r="F24" i="8"/>
  <c r="E24" i="8"/>
  <c r="D24" i="8"/>
  <c r="B24" i="8"/>
  <c r="M22" i="8"/>
  <c r="E9" i="8"/>
  <c r="E30" i="8"/>
  <c r="G10" i="8"/>
  <c r="G30" i="8"/>
  <c r="F9" i="8"/>
  <c r="F30" i="8"/>
  <c r="E10" i="8"/>
  <c r="G9" i="8"/>
  <c r="B10" i="8"/>
  <c r="C9" i="8"/>
  <c r="C12" i="8" s="1"/>
  <c r="H9" i="8"/>
  <c r="B9" i="8"/>
  <c r="D9" i="8"/>
  <c r="D10" i="8"/>
  <c r="F10" i="8"/>
  <c r="B35" i="9"/>
  <c r="L24" i="9"/>
  <c r="K24" i="9"/>
  <c r="J24" i="9"/>
  <c r="J31" i="9" s="1"/>
  <c r="H24" i="9"/>
  <c r="G24" i="9"/>
  <c r="G27" i="9" s="1"/>
  <c r="F24" i="9"/>
  <c r="D24" i="9"/>
  <c r="C24" i="9"/>
  <c r="L8" i="9"/>
  <c r="L15" i="9" s="1"/>
  <c r="K8" i="9"/>
  <c r="K15" i="9" s="1"/>
  <c r="J8" i="9"/>
  <c r="J15" i="9" s="1"/>
  <c r="I8" i="9"/>
  <c r="I15" i="9" s="1"/>
  <c r="H8" i="9"/>
  <c r="H15" i="9" s="1"/>
  <c r="G8" i="9"/>
  <c r="F8" i="9"/>
  <c r="F15" i="9" s="1"/>
  <c r="D8" i="9"/>
  <c r="D15" i="9" s="1"/>
  <c r="C8" i="9"/>
  <c r="B15" i="9"/>
  <c r="G12" i="8" l="1"/>
  <c r="F12" i="8"/>
  <c r="B12" i="8"/>
  <c r="E12" i="8"/>
  <c r="D12" i="8"/>
  <c r="D28" i="9"/>
  <c r="D27" i="9"/>
  <c r="D30" i="9"/>
  <c r="D31" i="9"/>
  <c r="D29" i="9"/>
  <c r="C30" i="9"/>
  <c r="C29" i="9"/>
  <c r="C31" i="9"/>
  <c r="C27" i="9"/>
  <c r="C28" i="9"/>
  <c r="G12" i="9"/>
  <c r="G15" i="9"/>
  <c r="G29" i="9"/>
  <c r="G31" i="9"/>
  <c r="G30" i="9"/>
  <c r="G28" i="9"/>
  <c r="H31" i="9"/>
  <c r="H30" i="9"/>
  <c r="H29" i="9"/>
  <c r="H28" i="9"/>
  <c r="H27" i="9"/>
  <c r="J28" i="9"/>
  <c r="J29" i="9"/>
  <c r="J30" i="9"/>
  <c r="J27" i="9"/>
  <c r="F31" i="9"/>
  <c r="F29" i="9"/>
  <c r="F30" i="9"/>
  <c r="F28" i="9"/>
  <c r="F27" i="9"/>
  <c r="I31" i="9"/>
  <c r="I28" i="9"/>
  <c r="I29" i="9"/>
  <c r="I30" i="9"/>
  <c r="I27" i="9"/>
  <c r="K30" i="9"/>
  <c r="K28" i="9"/>
  <c r="K31" i="9"/>
  <c r="K29" i="9"/>
  <c r="K27" i="9"/>
  <c r="L30" i="9"/>
  <c r="L31" i="9"/>
  <c r="L29" i="9"/>
  <c r="L28" i="9"/>
  <c r="L27" i="9"/>
  <c r="F12" i="9"/>
  <c r="F14" i="9"/>
  <c r="F13" i="9"/>
  <c r="G11" i="9"/>
  <c r="G40" i="9"/>
  <c r="G13" i="9"/>
  <c r="H13" i="9"/>
  <c r="H40" i="9"/>
  <c r="I13" i="9"/>
  <c r="I40" i="9"/>
  <c r="J40" i="9"/>
  <c r="J13" i="9"/>
  <c r="K13" i="9"/>
  <c r="K40" i="9"/>
  <c r="L40" i="9"/>
  <c r="L13" i="9"/>
  <c r="M40" i="9"/>
  <c r="M13" i="9"/>
  <c r="F11" i="9"/>
  <c r="F40" i="9"/>
  <c r="D40" i="9"/>
  <c r="D12" i="9"/>
  <c r="C15" i="9"/>
  <c r="C12" i="9"/>
  <c r="B12" i="9"/>
  <c r="B14" i="9"/>
  <c r="B13" i="9"/>
  <c r="B11" i="9"/>
  <c r="L11" i="9"/>
  <c r="L12" i="9"/>
  <c r="M11" i="9"/>
  <c r="M12" i="9"/>
  <c r="H11" i="9"/>
  <c r="H12" i="9"/>
  <c r="K11" i="9"/>
  <c r="K12" i="9"/>
  <c r="J11" i="9"/>
  <c r="J12" i="9"/>
  <c r="I11" i="9"/>
  <c r="I12" i="9"/>
  <c r="D11" i="9"/>
  <c r="C11" i="9"/>
  <c r="M59" i="1"/>
  <c r="L59" i="1"/>
  <c r="M60" i="1"/>
  <c r="L60" i="1"/>
  <c r="L63" i="1" l="1"/>
  <c r="M63" i="1"/>
  <c r="B16" i="9"/>
  <c r="F16" i="9"/>
  <c r="M99" i="1" l="1"/>
  <c r="M97" i="1"/>
  <c r="M98" i="1"/>
  <c r="L99" i="1"/>
  <c r="L97" i="1"/>
  <c r="L98" i="1"/>
  <c r="K98" i="1"/>
  <c r="M90" i="1"/>
  <c r="M88" i="1"/>
  <c r="M89" i="1"/>
  <c r="L90" i="1"/>
  <c r="L88" i="1"/>
  <c r="L89" i="1"/>
  <c r="K89" i="1"/>
  <c r="M52" i="1"/>
  <c r="M53" i="1"/>
  <c r="L52" i="1"/>
  <c r="L53" i="1"/>
  <c r="K97" i="1"/>
  <c r="K88" i="1"/>
  <c r="L56" i="1" l="1"/>
  <c r="M56" i="1"/>
  <c r="M101" i="1"/>
  <c r="M92" i="1"/>
  <c r="L101" i="1"/>
  <c r="L92" i="1"/>
  <c r="K59" i="1"/>
  <c r="K60" i="1"/>
  <c r="K52" i="1"/>
  <c r="K53" i="1"/>
  <c r="K63" i="1" l="1"/>
  <c r="K56" i="1"/>
  <c r="M10" i="8"/>
  <c r="L10" i="8"/>
  <c r="K10" i="8"/>
  <c r="M14" i="9" l="1"/>
  <c r="L14" i="9"/>
  <c r="J98" i="1"/>
  <c r="J89" i="1"/>
  <c r="J59" i="1"/>
  <c r="J60" i="1"/>
  <c r="J52" i="1"/>
  <c r="J53" i="1"/>
  <c r="J97" i="1"/>
  <c r="J88" i="1"/>
  <c r="L22" i="8"/>
  <c r="K22" i="8"/>
  <c r="J63" i="1" l="1"/>
  <c r="J56" i="1"/>
  <c r="M16" i="9"/>
  <c r="M32" i="9"/>
  <c r="L32" i="9"/>
  <c r="L16" i="9"/>
  <c r="K99" i="1"/>
  <c r="J99" i="1"/>
  <c r="K90" i="1"/>
  <c r="J90" i="1"/>
  <c r="K101" i="1" l="1"/>
  <c r="J92" i="1"/>
  <c r="K92" i="1"/>
  <c r="J101" i="1"/>
  <c r="I10" i="8"/>
  <c r="I9" i="8"/>
  <c r="I12" i="8" l="1"/>
  <c r="I90" i="1"/>
  <c r="I99" i="1"/>
  <c r="I98" i="1" l="1"/>
  <c r="I89" i="1"/>
  <c r="I97" i="1"/>
  <c r="I59" i="1"/>
  <c r="I60" i="1"/>
  <c r="I88" i="1"/>
  <c r="I52" i="1"/>
  <c r="I53" i="1"/>
  <c r="I38" i="5"/>
  <c r="I37" i="5"/>
  <c r="I36" i="5"/>
  <c r="I63" i="1" l="1"/>
  <c r="I56" i="1"/>
  <c r="I101" i="1"/>
  <c r="I92" i="1"/>
  <c r="H60" i="1"/>
  <c r="N60" i="1" s="1"/>
  <c r="H59" i="1"/>
  <c r="H63" i="1" l="1"/>
  <c r="H52" i="1"/>
  <c r="H53" i="1"/>
  <c r="H99" i="1"/>
  <c r="H97" i="1"/>
  <c r="G97" i="1"/>
  <c r="F97" i="1"/>
  <c r="E97" i="1"/>
  <c r="D97" i="1"/>
  <c r="C97" i="1"/>
  <c r="H98" i="1"/>
  <c r="G98" i="1"/>
  <c r="F98" i="1"/>
  <c r="E98" i="1"/>
  <c r="D98" i="1"/>
  <c r="C98" i="1"/>
  <c r="H90" i="1"/>
  <c r="H88" i="1"/>
  <c r="G88" i="1"/>
  <c r="F88" i="1"/>
  <c r="E88" i="1"/>
  <c r="D88" i="1"/>
  <c r="C88" i="1"/>
  <c r="H89" i="1"/>
  <c r="G89" i="1"/>
  <c r="F89" i="1"/>
  <c r="E89" i="1"/>
  <c r="D89" i="1"/>
  <c r="C89" i="1"/>
  <c r="N16" i="8"/>
  <c r="H22" i="8"/>
  <c r="H10" i="8"/>
  <c r="H12" i="8" s="1"/>
  <c r="H56" i="1" l="1"/>
  <c r="N99" i="1"/>
  <c r="N90" i="1"/>
  <c r="N97" i="1"/>
  <c r="C101" i="1"/>
  <c r="F101" i="1"/>
  <c r="H101" i="1"/>
  <c r="H92" i="1"/>
  <c r="G101" i="1"/>
  <c r="G92" i="1"/>
  <c r="F92" i="1"/>
  <c r="D101" i="1"/>
  <c r="D92" i="1"/>
  <c r="C92" i="1"/>
  <c r="N28" i="8"/>
  <c r="K14" i="9"/>
  <c r="H14" i="9"/>
  <c r="D14" i="9"/>
  <c r="C13" i="9"/>
  <c r="N5" i="9"/>
  <c r="N6" i="9"/>
  <c r="K16" i="9" l="1"/>
  <c r="B40" i="9"/>
  <c r="B32" i="9"/>
  <c r="F32" i="9"/>
  <c r="C14" i="9"/>
  <c r="C16" i="9" s="1"/>
  <c r="G14" i="9"/>
  <c r="G16" i="9" s="1"/>
  <c r="N38" i="9"/>
  <c r="I32" i="9"/>
  <c r="N37" i="9"/>
  <c r="N53" i="1"/>
  <c r="I14" i="9"/>
  <c r="D13" i="9"/>
  <c r="D16" i="9" s="1"/>
  <c r="H16" i="9"/>
  <c r="D32" i="9"/>
  <c r="H32" i="9"/>
  <c r="C32" i="9"/>
  <c r="G32" i="9"/>
  <c r="K32" i="9"/>
  <c r="C40" i="9"/>
  <c r="J14" i="9"/>
  <c r="G80" i="1"/>
  <c r="J32" i="9" l="1"/>
  <c r="J16" i="9"/>
  <c r="I16" i="9"/>
  <c r="M154" i="1" l="1"/>
  <c r="M153" i="1"/>
  <c r="M148" i="1"/>
  <c r="C108" i="1" l="1"/>
  <c r="M7" i="1"/>
  <c r="K7" i="1"/>
  <c r="J7" i="1"/>
  <c r="I7" i="1"/>
  <c r="H7" i="1"/>
  <c r="G7" i="1"/>
  <c r="E7" i="1"/>
  <c r="D7" i="1"/>
  <c r="M5" i="1"/>
  <c r="K5" i="1"/>
  <c r="J5" i="1"/>
  <c r="I5" i="1"/>
  <c r="H5" i="1"/>
  <c r="G5" i="1"/>
  <c r="F5" i="1"/>
  <c r="E5" i="1"/>
  <c r="D5" i="1"/>
  <c r="M4" i="1"/>
  <c r="K4" i="1"/>
  <c r="J4" i="1"/>
  <c r="I4" i="1"/>
  <c r="H4" i="1"/>
  <c r="G4" i="1"/>
  <c r="F4" i="1"/>
  <c r="E4" i="1"/>
  <c r="D4" i="1"/>
  <c r="M3" i="1"/>
  <c r="J3" i="1"/>
  <c r="I3" i="1"/>
  <c r="H3" i="1"/>
  <c r="G3" i="1"/>
  <c r="F3" i="1"/>
  <c r="E3" i="1"/>
  <c r="C7" i="1"/>
  <c r="C4" i="1"/>
  <c r="C3" i="1"/>
  <c r="C9" i="1" l="1"/>
  <c r="B7" i="1"/>
  <c r="B4" i="1"/>
  <c r="L28" i="2" l="1"/>
  <c r="J28" i="2"/>
  <c r="I28" i="2" l="1"/>
  <c r="H28" i="2" l="1"/>
  <c r="N88" i="1" l="1"/>
  <c r="J22" i="8"/>
  <c r="N15" i="8"/>
  <c r="N18" i="8" s="1"/>
  <c r="K9" i="8"/>
  <c r="K12" i="8" s="1"/>
  <c r="J10" i="8"/>
  <c r="N30" i="8" l="1"/>
  <c r="N23" i="8"/>
  <c r="N22" i="8"/>
  <c r="N10" i="8"/>
  <c r="I22" i="8"/>
  <c r="I21" i="8"/>
  <c r="J21" i="8"/>
  <c r="J24" i="8" s="1"/>
  <c r="K21" i="8"/>
  <c r="K24" i="8" s="1"/>
  <c r="N89" i="1"/>
  <c r="N27" i="8"/>
  <c r="L21" i="8"/>
  <c r="L24" i="8" s="1"/>
  <c r="H21" i="8"/>
  <c r="H24" i="8" s="1"/>
  <c r="L9" i="8"/>
  <c r="L12" i="8" s="1"/>
  <c r="M9" i="8"/>
  <c r="M12" i="8" s="1"/>
  <c r="J9" i="8"/>
  <c r="J12" i="8" s="1"/>
  <c r="I24" i="8" l="1"/>
  <c r="N52" i="1"/>
  <c r="N56" i="1" s="1"/>
  <c r="N59" i="1"/>
  <c r="N63" i="1" s="1"/>
  <c r="N9" i="8"/>
  <c r="N12" i="8" s="1"/>
  <c r="N21" i="8"/>
  <c r="N24" i="8" s="1"/>
  <c r="F28" i="2"/>
  <c r="E28" i="2" l="1"/>
  <c r="D28" i="2" l="1"/>
  <c r="D31" i="2" s="1"/>
  <c r="C28" i="2" l="1"/>
  <c r="M37" i="1" l="1"/>
  <c r="L37" i="1"/>
  <c r="K37" i="1"/>
  <c r="J37" i="1"/>
  <c r="I37" i="1"/>
  <c r="H37" i="1"/>
  <c r="G37" i="1"/>
  <c r="F37" i="1"/>
  <c r="E37" i="1"/>
  <c r="D37" i="1"/>
  <c r="C37" i="1"/>
  <c r="M35" i="1"/>
  <c r="L35" i="1"/>
  <c r="K35" i="1"/>
  <c r="J35" i="1"/>
  <c r="I35" i="1"/>
  <c r="H35" i="1"/>
  <c r="G35" i="1"/>
  <c r="F35" i="1"/>
  <c r="E35" i="1"/>
  <c r="D35" i="1"/>
  <c r="C35" i="1"/>
  <c r="M36" i="1"/>
  <c r="L36" i="1"/>
  <c r="K36" i="1"/>
  <c r="J36" i="1"/>
  <c r="I36" i="1"/>
  <c r="H36" i="1"/>
  <c r="G36" i="1"/>
  <c r="F36" i="1"/>
  <c r="E36" i="1"/>
  <c r="D36" i="1"/>
  <c r="C36" i="1"/>
  <c r="M34" i="1"/>
  <c r="L34" i="1"/>
  <c r="K34" i="1"/>
  <c r="J34" i="1"/>
  <c r="I34" i="1"/>
  <c r="H34" i="1"/>
  <c r="G34" i="1"/>
  <c r="F34" i="1"/>
  <c r="E34" i="1"/>
  <c r="D34" i="1"/>
  <c r="C34" i="1"/>
  <c r="M33" i="1"/>
  <c r="L33" i="1"/>
  <c r="K33" i="1"/>
  <c r="J33" i="1"/>
  <c r="I33" i="1"/>
  <c r="H33" i="1"/>
  <c r="G33" i="1"/>
  <c r="F33" i="1"/>
  <c r="E33" i="1"/>
  <c r="C33" i="1"/>
  <c r="C226" i="1" s="1"/>
  <c r="M16" i="1"/>
  <c r="K16" i="1"/>
  <c r="J16" i="1"/>
  <c r="I16" i="1"/>
  <c r="H16" i="1"/>
  <c r="G16" i="1"/>
  <c r="E16" i="1"/>
  <c r="D16" i="1"/>
  <c r="C16" i="1"/>
  <c r="M14" i="1"/>
  <c r="K14" i="1"/>
  <c r="J14" i="1"/>
  <c r="I14" i="1"/>
  <c r="H14" i="1"/>
  <c r="G14" i="1"/>
  <c r="F14" i="1"/>
  <c r="E14" i="1"/>
  <c r="D14" i="1"/>
  <c r="C14" i="1"/>
  <c r="M15" i="1"/>
  <c r="K15" i="1"/>
  <c r="J15" i="1"/>
  <c r="I15" i="1"/>
  <c r="H15" i="1"/>
  <c r="G15" i="1"/>
  <c r="F15" i="1"/>
  <c r="E15" i="1"/>
  <c r="D15" i="1"/>
  <c r="C15" i="1"/>
  <c r="M13" i="1"/>
  <c r="K13" i="1"/>
  <c r="J13" i="1"/>
  <c r="I13" i="1"/>
  <c r="H13" i="1"/>
  <c r="G13" i="1"/>
  <c r="F13" i="1"/>
  <c r="E13" i="1"/>
  <c r="D13" i="1"/>
  <c r="C13" i="1"/>
  <c r="J12" i="1"/>
  <c r="I12" i="1"/>
  <c r="H12" i="1"/>
  <c r="F12" i="1"/>
  <c r="E12" i="1"/>
  <c r="C12" i="1"/>
  <c r="M71" i="1"/>
  <c r="L71" i="1"/>
  <c r="K71" i="1"/>
  <c r="J71" i="1"/>
  <c r="I71" i="1"/>
  <c r="G71" i="1"/>
  <c r="F71" i="1"/>
  <c r="E71" i="1"/>
  <c r="D71" i="1"/>
  <c r="C71" i="1"/>
  <c r="M69" i="1"/>
  <c r="L69" i="1"/>
  <c r="K69" i="1"/>
  <c r="J69" i="1"/>
  <c r="I69" i="1"/>
  <c r="H69" i="1"/>
  <c r="G69" i="1"/>
  <c r="F69" i="1"/>
  <c r="E69" i="1"/>
  <c r="C69" i="1"/>
  <c r="M70" i="1"/>
  <c r="L70" i="1"/>
  <c r="K70" i="1"/>
  <c r="J70" i="1"/>
  <c r="I70" i="1"/>
  <c r="H70" i="1"/>
  <c r="G70" i="1"/>
  <c r="F70" i="1"/>
  <c r="E70" i="1"/>
  <c r="D70" i="1"/>
  <c r="C70" i="1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I230" i="1" l="1"/>
  <c r="J230" i="1"/>
  <c r="K230" i="1"/>
  <c r="L230" i="1"/>
  <c r="H230" i="1"/>
  <c r="M230" i="1"/>
  <c r="M229" i="1"/>
  <c r="L229" i="1"/>
  <c r="J229" i="1"/>
  <c r="K229" i="1"/>
  <c r="G227" i="1"/>
  <c r="K228" i="1"/>
  <c r="H227" i="1"/>
  <c r="J228" i="1"/>
  <c r="C227" i="1"/>
  <c r="E228" i="1"/>
  <c r="H226" i="1"/>
  <c r="E227" i="1"/>
  <c r="G228" i="1"/>
  <c r="H228" i="1"/>
  <c r="I228" i="1"/>
  <c r="J227" i="1"/>
  <c r="F226" i="1"/>
  <c r="K227" i="1"/>
  <c r="M228" i="1"/>
  <c r="M226" i="1"/>
  <c r="G226" i="1"/>
  <c r="L227" i="1"/>
  <c r="F228" i="1"/>
  <c r="J226" i="1"/>
  <c r="I227" i="1"/>
  <c r="M227" i="1"/>
  <c r="L228" i="1"/>
  <c r="I226" i="1"/>
  <c r="F227" i="1"/>
  <c r="N22" i="5"/>
  <c r="N21" i="5"/>
  <c r="N6" i="5"/>
  <c r="N5" i="5"/>
  <c r="B37" i="1"/>
  <c r="B16" i="1"/>
  <c r="B35" i="1"/>
  <c r="B14" i="1"/>
  <c r="B36" i="1"/>
  <c r="B34" i="1"/>
  <c r="B33" i="1"/>
  <c r="B13" i="1"/>
  <c r="N24" i="5" l="1"/>
  <c r="N27" i="5" s="1"/>
  <c r="B39" i="1"/>
  <c r="J153" i="1"/>
  <c r="J154" i="1"/>
  <c r="G146" i="1"/>
  <c r="G230" i="1" s="1"/>
  <c r="F146" i="1"/>
  <c r="F230" i="1" s="1"/>
  <c r="E146" i="1"/>
  <c r="E230" i="1" s="1"/>
  <c r="D146" i="1"/>
  <c r="D230" i="1" s="1"/>
  <c r="C146" i="1"/>
  <c r="C230" i="1" s="1"/>
  <c r="B146" i="1"/>
  <c r="G145" i="1"/>
  <c r="G229" i="1" s="1"/>
  <c r="F145" i="1"/>
  <c r="F229" i="1" s="1"/>
  <c r="E145" i="1"/>
  <c r="E229" i="1" s="1"/>
  <c r="D145" i="1"/>
  <c r="D229" i="1" s="1"/>
  <c r="C145" i="1"/>
  <c r="C229" i="1" s="1"/>
  <c r="B145" i="1"/>
  <c r="H133" i="1"/>
  <c r="H124" i="1"/>
  <c r="J79" i="1"/>
  <c r="H76" i="1"/>
  <c r="L42" i="1"/>
  <c r="H42" i="1"/>
  <c r="N38" i="5"/>
  <c r="M38" i="5"/>
  <c r="N37" i="5"/>
  <c r="M37" i="5"/>
  <c r="G38" i="5"/>
  <c r="F38" i="5"/>
  <c r="E38" i="5"/>
  <c r="D38" i="5"/>
  <c r="C38" i="5"/>
  <c r="B38" i="5"/>
  <c r="N168" i="1" s="1"/>
  <c r="N171" i="1" s="1"/>
  <c r="G37" i="5"/>
  <c r="F37" i="5"/>
  <c r="E37" i="5"/>
  <c r="D37" i="5"/>
  <c r="C37" i="5"/>
  <c r="B37" i="5"/>
  <c r="N22" i="7"/>
  <c r="J232" i="1" l="1"/>
  <c r="H244" i="1"/>
  <c r="B148" i="1"/>
  <c r="J148" i="1"/>
  <c r="G148" i="1"/>
  <c r="D148" i="1"/>
  <c r="E148" i="1"/>
  <c r="C148" i="1"/>
  <c r="F148" i="1"/>
  <c r="L38" i="5"/>
  <c r="L37" i="5"/>
  <c r="L28" i="4" l="1"/>
  <c r="L154" i="1" l="1"/>
  <c r="L153" i="1"/>
  <c r="K154" i="1"/>
  <c r="K153" i="1"/>
  <c r="K38" i="5"/>
  <c r="K37" i="5"/>
  <c r="K148" i="1" l="1"/>
  <c r="L148" i="1"/>
  <c r="J38" i="5" l="1"/>
  <c r="J37" i="5"/>
  <c r="J28" i="4" l="1"/>
  <c r="I154" i="1" l="1"/>
  <c r="N154" i="1" s="1"/>
  <c r="I153" i="1"/>
  <c r="I145" i="1"/>
  <c r="I229" i="1" s="1"/>
  <c r="I148" i="1" l="1"/>
  <c r="I28" i="4"/>
  <c r="N153" i="1" l="1"/>
  <c r="H38" i="5" l="1"/>
  <c r="N98" i="1" l="1"/>
  <c r="H14" i="5"/>
  <c r="H145" i="1"/>
  <c r="H229" i="1" s="1"/>
  <c r="H148" i="1" l="1"/>
  <c r="N145" i="1"/>
  <c r="N146" i="1"/>
  <c r="H13" i="5"/>
  <c r="H15" i="5" s="1"/>
  <c r="N148" i="1" l="1"/>
  <c r="G36" i="5"/>
  <c r="G44" i="6"/>
  <c r="G42" i="6"/>
  <c r="G41" i="6"/>
  <c r="G40" i="6"/>
  <c r="G44" i="4"/>
  <c r="G42" i="4"/>
  <c r="G43" i="4"/>
  <c r="G41" i="4"/>
  <c r="G40" i="4"/>
  <c r="G28" i="4"/>
  <c r="G35" i="4" s="1"/>
  <c r="G44" i="3"/>
  <c r="G42" i="3"/>
  <c r="G43" i="3"/>
  <c r="G41" i="3"/>
  <c r="G40" i="3"/>
  <c r="G34" i="4" l="1"/>
  <c r="G32" i="4"/>
  <c r="G33" i="4"/>
  <c r="G31" i="4"/>
  <c r="G46" i="7"/>
  <c r="F28" i="4"/>
  <c r="G37" i="4" l="1"/>
  <c r="G61" i="7"/>
  <c r="G62" i="7"/>
  <c r="G58" i="7"/>
  <c r="G60" i="7"/>
  <c r="G59" i="7"/>
  <c r="G64" i="7" l="1"/>
  <c r="C28" i="4" l="1"/>
  <c r="E9" i="7" l="1"/>
  <c r="C9" i="2" l="1"/>
  <c r="C14" i="2" l="1"/>
  <c r="C15" i="2"/>
  <c r="C12" i="2"/>
  <c r="C16" i="2"/>
  <c r="C13" i="2"/>
  <c r="H114" i="1" l="1"/>
  <c r="H206" i="1" s="1"/>
  <c r="B114" i="1"/>
  <c r="I152" i="1" l="1"/>
  <c r="I156" i="1" s="1"/>
  <c r="J156" i="1"/>
  <c r="K156" i="1"/>
  <c r="L156" i="1"/>
  <c r="M156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B135" i="1"/>
  <c r="C135" i="1"/>
  <c r="D135" i="1"/>
  <c r="E135" i="1"/>
  <c r="F135" i="1"/>
  <c r="G135" i="1"/>
  <c r="H135" i="1"/>
  <c r="I135" i="1"/>
  <c r="K135" i="1"/>
  <c r="L135" i="1"/>
  <c r="M135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C133" i="1"/>
  <c r="E133" i="1"/>
  <c r="F133" i="1"/>
  <c r="G133" i="1"/>
  <c r="I133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B127" i="1"/>
  <c r="C127" i="1"/>
  <c r="C191" i="1" s="1"/>
  <c r="D127" i="1"/>
  <c r="E127" i="1"/>
  <c r="F127" i="1"/>
  <c r="G127" i="1"/>
  <c r="H127" i="1"/>
  <c r="I127" i="1"/>
  <c r="J127" i="1"/>
  <c r="K127" i="1"/>
  <c r="L127" i="1"/>
  <c r="M127" i="1"/>
  <c r="B126" i="1"/>
  <c r="C126" i="1"/>
  <c r="D126" i="1"/>
  <c r="E126" i="1"/>
  <c r="F126" i="1"/>
  <c r="G126" i="1"/>
  <c r="H126" i="1"/>
  <c r="I126" i="1"/>
  <c r="K126" i="1"/>
  <c r="L126" i="1"/>
  <c r="M126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C124" i="1"/>
  <c r="E124" i="1"/>
  <c r="F124" i="1"/>
  <c r="I124" i="1"/>
  <c r="J124" i="1"/>
  <c r="K124" i="1"/>
  <c r="L124" i="1"/>
  <c r="M124" i="1"/>
  <c r="C114" i="1"/>
  <c r="E114" i="1"/>
  <c r="F114" i="1"/>
  <c r="G114" i="1"/>
  <c r="I114" i="1"/>
  <c r="J114" i="1"/>
  <c r="K114" i="1"/>
  <c r="L114" i="1"/>
  <c r="M114" i="1"/>
  <c r="B77" i="1"/>
  <c r="C77" i="1"/>
  <c r="D77" i="1"/>
  <c r="E77" i="1"/>
  <c r="F77" i="1"/>
  <c r="G77" i="1"/>
  <c r="H77" i="1"/>
  <c r="I77" i="1"/>
  <c r="J77" i="1"/>
  <c r="L77" i="1"/>
  <c r="M77" i="1"/>
  <c r="B79" i="1"/>
  <c r="C79" i="1"/>
  <c r="D79" i="1"/>
  <c r="E79" i="1"/>
  <c r="F79" i="1"/>
  <c r="F247" i="1" s="1"/>
  <c r="G79" i="1"/>
  <c r="H79" i="1"/>
  <c r="I79" i="1"/>
  <c r="K79" i="1"/>
  <c r="L79" i="1"/>
  <c r="M79" i="1"/>
  <c r="B78" i="1"/>
  <c r="C78" i="1"/>
  <c r="D78" i="1"/>
  <c r="F78" i="1"/>
  <c r="G78" i="1"/>
  <c r="H78" i="1"/>
  <c r="I78" i="1"/>
  <c r="J78" i="1"/>
  <c r="K78" i="1"/>
  <c r="L78" i="1"/>
  <c r="M78" i="1"/>
  <c r="C80" i="1"/>
  <c r="D80" i="1"/>
  <c r="E80" i="1"/>
  <c r="F80" i="1"/>
  <c r="H80" i="1"/>
  <c r="I80" i="1"/>
  <c r="J80" i="1"/>
  <c r="K80" i="1"/>
  <c r="L80" i="1"/>
  <c r="M80" i="1"/>
  <c r="C76" i="1"/>
  <c r="F76" i="1"/>
  <c r="G76" i="1"/>
  <c r="I76" i="1"/>
  <c r="J76" i="1"/>
  <c r="K76" i="1"/>
  <c r="L76" i="1"/>
  <c r="M76" i="1"/>
  <c r="B68" i="1"/>
  <c r="B227" i="1" s="1"/>
  <c r="B70" i="1"/>
  <c r="B229" i="1" s="1"/>
  <c r="B69" i="1"/>
  <c r="B228" i="1" s="1"/>
  <c r="B71" i="1"/>
  <c r="B43" i="1"/>
  <c r="C43" i="1"/>
  <c r="D43" i="1"/>
  <c r="E43" i="1"/>
  <c r="F43" i="1"/>
  <c r="G43" i="1"/>
  <c r="H43" i="1"/>
  <c r="I43" i="1"/>
  <c r="J43" i="1"/>
  <c r="K43" i="1"/>
  <c r="L43" i="1"/>
  <c r="M43" i="1"/>
  <c r="B45" i="1"/>
  <c r="B247" i="1" s="1"/>
  <c r="C45" i="1"/>
  <c r="D45" i="1"/>
  <c r="D247" i="1" s="1"/>
  <c r="E45" i="1"/>
  <c r="G45" i="1"/>
  <c r="H45" i="1"/>
  <c r="I45" i="1"/>
  <c r="J45" i="1"/>
  <c r="K45" i="1"/>
  <c r="L45" i="1"/>
  <c r="L247" i="1" s="1"/>
  <c r="M45" i="1"/>
  <c r="B44" i="1"/>
  <c r="C44" i="1"/>
  <c r="D44" i="1"/>
  <c r="D246" i="1" s="1"/>
  <c r="E44" i="1"/>
  <c r="F44" i="1"/>
  <c r="G44" i="1"/>
  <c r="H44" i="1"/>
  <c r="I44" i="1"/>
  <c r="J44" i="1"/>
  <c r="K44" i="1"/>
  <c r="L44" i="1"/>
  <c r="M44" i="1"/>
  <c r="B46" i="1"/>
  <c r="C46" i="1"/>
  <c r="D46" i="1"/>
  <c r="E46" i="1"/>
  <c r="F46" i="1"/>
  <c r="G46" i="1"/>
  <c r="H46" i="1"/>
  <c r="I46" i="1"/>
  <c r="J46" i="1"/>
  <c r="K46" i="1"/>
  <c r="L46" i="1"/>
  <c r="M46" i="1"/>
  <c r="C42" i="1"/>
  <c r="E42" i="1"/>
  <c r="F42" i="1"/>
  <c r="G42" i="1"/>
  <c r="I42" i="1"/>
  <c r="J42" i="1"/>
  <c r="K42" i="1"/>
  <c r="M42" i="1"/>
  <c r="J247" i="1" l="1"/>
  <c r="M247" i="1"/>
  <c r="K247" i="1"/>
  <c r="H247" i="1"/>
  <c r="E245" i="1"/>
  <c r="I247" i="1"/>
  <c r="D245" i="1"/>
  <c r="G247" i="1"/>
  <c r="B245" i="1"/>
  <c r="M248" i="1"/>
  <c r="J248" i="1"/>
  <c r="D248" i="1"/>
  <c r="C248" i="1"/>
  <c r="I248" i="1"/>
  <c r="E248" i="1"/>
  <c r="L248" i="1"/>
  <c r="G248" i="1"/>
  <c r="K248" i="1"/>
  <c r="H248" i="1"/>
  <c r="F248" i="1"/>
  <c r="E247" i="1"/>
  <c r="C247" i="1"/>
  <c r="H246" i="1"/>
  <c r="E246" i="1"/>
  <c r="G246" i="1"/>
  <c r="C246" i="1"/>
  <c r="B246" i="1"/>
  <c r="H245" i="1"/>
  <c r="G245" i="1"/>
  <c r="F245" i="1"/>
  <c r="C244" i="1"/>
  <c r="C206" i="1"/>
  <c r="C245" i="1"/>
  <c r="B248" i="1"/>
  <c r="B230" i="1"/>
  <c r="N230" i="1" s="1"/>
  <c r="L246" i="1"/>
  <c r="K246" i="1"/>
  <c r="I246" i="1"/>
  <c r="J244" i="1"/>
  <c r="J206" i="1"/>
  <c r="M245" i="1"/>
  <c r="M246" i="1"/>
  <c r="L245" i="1"/>
  <c r="L206" i="1"/>
  <c r="L244" i="1"/>
  <c r="I244" i="1"/>
  <c r="I206" i="1"/>
  <c r="F246" i="1"/>
  <c r="F206" i="1"/>
  <c r="F244" i="1"/>
  <c r="J245" i="1"/>
  <c r="J246" i="1"/>
  <c r="I245" i="1"/>
  <c r="N227" i="1"/>
  <c r="N114" i="1"/>
  <c r="N229" i="1"/>
  <c r="C232" i="1"/>
  <c r="I232" i="1"/>
  <c r="H232" i="1"/>
  <c r="G232" i="1"/>
  <c r="F232" i="1"/>
  <c r="M232" i="1"/>
  <c r="M48" i="1"/>
  <c r="G9" i="1"/>
  <c r="M39" i="1"/>
  <c r="I39" i="1"/>
  <c r="E39" i="1"/>
  <c r="K73" i="1"/>
  <c r="G73" i="1"/>
  <c r="C73" i="1"/>
  <c r="J82" i="1"/>
  <c r="F82" i="1"/>
  <c r="K130" i="1"/>
  <c r="G130" i="1"/>
  <c r="C130" i="1"/>
  <c r="J139" i="1"/>
  <c r="F139" i="1"/>
  <c r="M9" i="1"/>
  <c r="I9" i="1"/>
  <c r="E9" i="1"/>
  <c r="C39" i="1"/>
  <c r="M73" i="1"/>
  <c r="I73" i="1"/>
  <c r="L82" i="1"/>
  <c r="H82" i="1"/>
  <c r="M130" i="1"/>
  <c r="I130" i="1"/>
  <c r="E130" i="1"/>
  <c r="L139" i="1"/>
  <c r="H139" i="1"/>
  <c r="D139" i="1"/>
  <c r="N7" i="1"/>
  <c r="N5" i="1"/>
  <c r="N6" i="1"/>
  <c r="N4" i="1"/>
  <c r="J18" i="1"/>
  <c r="F18" i="1"/>
  <c r="L18" i="1"/>
  <c r="H18" i="1"/>
  <c r="D18" i="1"/>
  <c r="K39" i="1"/>
  <c r="G39" i="1"/>
  <c r="N37" i="1"/>
  <c r="N35" i="1"/>
  <c r="N36" i="1"/>
  <c r="N34" i="1"/>
  <c r="H9" i="1"/>
  <c r="D9" i="1"/>
  <c r="C18" i="1"/>
  <c r="N16" i="1"/>
  <c r="N14" i="1"/>
  <c r="N15" i="1"/>
  <c r="N13" i="1"/>
  <c r="J39" i="1"/>
  <c r="F39" i="1"/>
  <c r="L73" i="1"/>
  <c r="H73" i="1"/>
  <c r="G82" i="1"/>
  <c r="C82" i="1"/>
  <c r="N80" i="1"/>
  <c r="N78" i="1"/>
  <c r="N79" i="1"/>
  <c r="L130" i="1"/>
  <c r="H130" i="1"/>
  <c r="D130" i="1"/>
  <c r="K139" i="1"/>
  <c r="G139" i="1"/>
  <c r="C139" i="1"/>
  <c r="N137" i="1"/>
  <c r="N135" i="1"/>
  <c r="N136" i="1"/>
  <c r="N134" i="1"/>
  <c r="N71" i="1"/>
  <c r="N70" i="1"/>
  <c r="N68" i="1"/>
  <c r="N128" i="1"/>
  <c r="N126" i="1"/>
  <c r="N127" i="1"/>
  <c r="N125" i="1"/>
  <c r="J9" i="1"/>
  <c r="F9" i="1"/>
  <c r="I18" i="1"/>
  <c r="E18" i="1"/>
  <c r="L39" i="1"/>
  <c r="H39" i="1"/>
  <c r="D39" i="1"/>
  <c r="J73" i="1"/>
  <c r="F73" i="1"/>
  <c r="M82" i="1"/>
  <c r="I82" i="1"/>
  <c r="J130" i="1"/>
  <c r="F130" i="1"/>
  <c r="M139" i="1"/>
  <c r="I139" i="1"/>
  <c r="E139" i="1"/>
  <c r="B133" i="1"/>
  <c r="B139" i="1" s="1"/>
  <c r="B124" i="1"/>
  <c r="B130" i="1" s="1"/>
  <c r="B76" i="1"/>
  <c r="B82" i="1" s="1"/>
  <c r="B67" i="1"/>
  <c r="N44" i="1"/>
  <c r="N45" i="1"/>
  <c r="B42" i="1"/>
  <c r="N46" i="1"/>
  <c r="N43" i="1"/>
  <c r="L48" i="1"/>
  <c r="K48" i="1"/>
  <c r="J48" i="1"/>
  <c r="I48" i="1"/>
  <c r="H48" i="1"/>
  <c r="G48" i="1"/>
  <c r="F48" i="1"/>
  <c r="E48" i="1"/>
  <c r="D48" i="1"/>
  <c r="C48" i="1"/>
  <c r="N33" i="1"/>
  <c r="M36" i="5"/>
  <c r="L36" i="5"/>
  <c r="K36" i="5"/>
  <c r="J36" i="5"/>
  <c r="F36" i="5"/>
  <c r="E36" i="5"/>
  <c r="D36" i="5"/>
  <c r="C36" i="5"/>
  <c r="L27" i="5"/>
  <c r="K27" i="5"/>
  <c r="J27" i="5"/>
  <c r="F27" i="5"/>
  <c r="E27" i="5"/>
  <c r="D27" i="5"/>
  <c r="B27" i="5"/>
  <c r="N4" i="5"/>
  <c r="M118" i="1"/>
  <c r="M210" i="1" s="1"/>
  <c r="M116" i="1"/>
  <c r="M208" i="1" s="1"/>
  <c r="M117" i="1"/>
  <c r="M209" i="1" s="1"/>
  <c r="M115" i="1"/>
  <c r="M207" i="1" s="1"/>
  <c r="M109" i="1"/>
  <c r="M192" i="1" s="1"/>
  <c r="M107" i="1"/>
  <c r="M190" i="1" s="1"/>
  <c r="M108" i="1"/>
  <c r="M191" i="1" s="1"/>
  <c r="M106" i="1"/>
  <c r="M189" i="1" s="1"/>
  <c r="M105" i="1"/>
  <c r="M188" i="1" s="1"/>
  <c r="L118" i="1"/>
  <c r="L210" i="1" s="1"/>
  <c r="L116" i="1"/>
  <c r="L208" i="1" s="1"/>
  <c r="L117" i="1"/>
  <c r="L209" i="1" s="1"/>
  <c r="L115" i="1"/>
  <c r="L207" i="1" s="1"/>
  <c r="L109" i="1"/>
  <c r="L192" i="1" s="1"/>
  <c r="L107" i="1"/>
  <c r="L190" i="1" s="1"/>
  <c r="L108" i="1"/>
  <c r="L191" i="1" s="1"/>
  <c r="L106" i="1"/>
  <c r="L189" i="1" s="1"/>
  <c r="L105" i="1"/>
  <c r="K118" i="1"/>
  <c r="K210" i="1" s="1"/>
  <c r="K116" i="1"/>
  <c r="K208" i="1" s="1"/>
  <c r="K117" i="1"/>
  <c r="K209" i="1" s="1"/>
  <c r="K115" i="1"/>
  <c r="K109" i="1"/>
  <c r="K192" i="1" s="1"/>
  <c r="K107" i="1"/>
  <c r="K190" i="1" s="1"/>
  <c r="K108" i="1"/>
  <c r="K191" i="1" s="1"/>
  <c r="K106" i="1"/>
  <c r="K189" i="1" s="1"/>
  <c r="K105" i="1"/>
  <c r="J118" i="1"/>
  <c r="J210" i="1" s="1"/>
  <c r="J116" i="1"/>
  <c r="J208" i="1" s="1"/>
  <c r="J117" i="1"/>
  <c r="J209" i="1" s="1"/>
  <c r="J115" i="1"/>
  <c r="J207" i="1" s="1"/>
  <c r="J109" i="1"/>
  <c r="J192" i="1" s="1"/>
  <c r="J107" i="1"/>
  <c r="J190" i="1" s="1"/>
  <c r="J108" i="1"/>
  <c r="J191" i="1" s="1"/>
  <c r="J106" i="1"/>
  <c r="J189" i="1" s="1"/>
  <c r="J105" i="1"/>
  <c r="J188" i="1" s="1"/>
  <c r="I118" i="1"/>
  <c r="I210" i="1" s="1"/>
  <c r="I116" i="1"/>
  <c r="I208" i="1" s="1"/>
  <c r="I117" i="1"/>
  <c r="I209" i="1" s="1"/>
  <c r="I115" i="1"/>
  <c r="I207" i="1" s="1"/>
  <c r="I109" i="1"/>
  <c r="I192" i="1" s="1"/>
  <c r="I107" i="1"/>
  <c r="I190" i="1" s="1"/>
  <c r="I108" i="1"/>
  <c r="I191" i="1" s="1"/>
  <c r="I106" i="1"/>
  <c r="I189" i="1" s="1"/>
  <c r="I105" i="1"/>
  <c r="I188" i="1" s="1"/>
  <c r="B36" i="5"/>
  <c r="H118" i="1"/>
  <c r="H210" i="1" s="1"/>
  <c r="H116" i="1"/>
  <c r="H208" i="1" s="1"/>
  <c r="H117" i="1"/>
  <c r="H209" i="1" s="1"/>
  <c r="H115" i="1"/>
  <c r="H207" i="1" s="1"/>
  <c r="H109" i="1"/>
  <c r="H192" i="1" s="1"/>
  <c r="H107" i="1"/>
  <c r="H190" i="1" s="1"/>
  <c r="H108" i="1"/>
  <c r="H191" i="1" s="1"/>
  <c r="H106" i="1"/>
  <c r="H189" i="1" s="1"/>
  <c r="H105" i="1"/>
  <c r="H188" i="1" s="1"/>
  <c r="G118" i="1"/>
  <c r="G210" i="1" s="1"/>
  <c r="G116" i="1"/>
  <c r="G208" i="1" s="1"/>
  <c r="G117" i="1"/>
  <c r="G209" i="1" s="1"/>
  <c r="G115" i="1"/>
  <c r="G207" i="1" s="1"/>
  <c r="G109" i="1"/>
  <c r="G192" i="1" s="1"/>
  <c r="G107" i="1"/>
  <c r="G190" i="1" s="1"/>
  <c r="G108" i="1"/>
  <c r="G191" i="1" s="1"/>
  <c r="G106" i="1"/>
  <c r="G189" i="1" s="1"/>
  <c r="G105" i="1"/>
  <c r="G188" i="1" s="1"/>
  <c r="F118" i="1"/>
  <c r="F210" i="1" s="1"/>
  <c r="F116" i="1"/>
  <c r="F208" i="1" s="1"/>
  <c r="F117" i="1"/>
  <c r="F209" i="1" s="1"/>
  <c r="F115" i="1"/>
  <c r="F207" i="1" s="1"/>
  <c r="F109" i="1"/>
  <c r="F192" i="1" s="1"/>
  <c r="F107" i="1"/>
  <c r="F190" i="1" s="1"/>
  <c r="F106" i="1"/>
  <c r="F189" i="1" s="1"/>
  <c r="F105" i="1"/>
  <c r="F188" i="1" s="1"/>
  <c r="E118" i="1"/>
  <c r="E210" i="1" s="1"/>
  <c r="E116" i="1"/>
  <c r="E208" i="1" s="1"/>
  <c r="E117" i="1"/>
  <c r="E209" i="1" s="1"/>
  <c r="E115" i="1"/>
  <c r="E207" i="1" s="1"/>
  <c r="E109" i="1"/>
  <c r="E192" i="1" s="1"/>
  <c r="E107" i="1"/>
  <c r="E190" i="1" s="1"/>
  <c r="E108" i="1"/>
  <c r="E191" i="1" s="1"/>
  <c r="E106" i="1"/>
  <c r="E189" i="1" s="1"/>
  <c r="E105" i="1"/>
  <c r="D118" i="1"/>
  <c r="D210" i="1" s="1"/>
  <c r="D116" i="1"/>
  <c r="D208" i="1" s="1"/>
  <c r="D117" i="1"/>
  <c r="D209" i="1" s="1"/>
  <c r="D115" i="1"/>
  <c r="D207" i="1" s="1"/>
  <c r="D109" i="1"/>
  <c r="D192" i="1" s="1"/>
  <c r="D107" i="1"/>
  <c r="D108" i="1"/>
  <c r="D191" i="1" s="1"/>
  <c r="D106" i="1"/>
  <c r="D189" i="1" s="1"/>
  <c r="C118" i="1"/>
  <c r="C210" i="1" s="1"/>
  <c r="C116" i="1"/>
  <c r="C208" i="1" s="1"/>
  <c r="C117" i="1"/>
  <c r="C209" i="1" s="1"/>
  <c r="C115" i="1"/>
  <c r="C207" i="1" s="1"/>
  <c r="C109" i="1"/>
  <c r="C192" i="1" s="1"/>
  <c r="C107" i="1"/>
  <c r="C190" i="1" s="1"/>
  <c r="C106" i="1"/>
  <c r="C189" i="1" s="1"/>
  <c r="C105" i="1"/>
  <c r="C188" i="1" s="1"/>
  <c r="B118" i="1"/>
  <c r="B210" i="1" s="1"/>
  <c r="B116" i="1"/>
  <c r="B208" i="1" s="1"/>
  <c r="B117" i="1"/>
  <c r="B209" i="1" s="1"/>
  <c r="B115" i="1"/>
  <c r="B207" i="1" s="1"/>
  <c r="B109" i="1"/>
  <c r="B192" i="1" s="1"/>
  <c r="B107" i="1"/>
  <c r="B190" i="1" s="1"/>
  <c r="B108" i="1"/>
  <c r="B191" i="1" s="1"/>
  <c r="B106" i="1"/>
  <c r="B189" i="1" s="1"/>
  <c r="B105" i="1"/>
  <c r="N34" i="7"/>
  <c r="N32" i="7"/>
  <c r="N33" i="7"/>
  <c r="N31" i="7"/>
  <c r="N30" i="7"/>
  <c r="M36" i="7"/>
  <c r="L36" i="7"/>
  <c r="K36" i="7"/>
  <c r="J36" i="7"/>
  <c r="I36" i="7"/>
  <c r="H36" i="7"/>
  <c r="G36" i="7"/>
  <c r="F36" i="7"/>
  <c r="E36" i="7"/>
  <c r="D36" i="7"/>
  <c r="C36" i="7"/>
  <c r="N25" i="7"/>
  <c r="N23" i="7"/>
  <c r="N24" i="7"/>
  <c r="M27" i="7"/>
  <c r="L27" i="7"/>
  <c r="K27" i="7"/>
  <c r="J27" i="7"/>
  <c r="I27" i="7"/>
  <c r="H27" i="7"/>
  <c r="F27" i="7"/>
  <c r="E27" i="7"/>
  <c r="D27" i="7"/>
  <c r="C27" i="7"/>
  <c r="N16" i="7"/>
  <c r="N14" i="7"/>
  <c r="N15" i="7"/>
  <c r="N13" i="7"/>
  <c r="M18" i="7"/>
  <c r="L18" i="7"/>
  <c r="K18" i="7"/>
  <c r="J18" i="7"/>
  <c r="I18" i="7"/>
  <c r="G18" i="7"/>
  <c r="F18" i="7"/>
  <c r="E18" i="7"/>
  <c r="D18" i="7"/>
  <c r="C18" i="7"/>
  <c r="N7" i="7"/>
  <c r="N5" i="7"/>
  <c r="N6" i="7"/>
  <c r="N4" i="7"/>
  <c r="N41" i="7" s="1"/>
  <c r="N3" i="7"/>
  <c r="M9" i="7"/>
  <c r="L9" i="7"/>
  <c r="K9" i="7"/>
  <c r="J9" i="7"/>
  <c r="I9" i="7"/>
  <c r="H9" i="7"/>
  <c r="G9" i="7"/>
  <c r="D9" i="7"/>
  <c r="M44" i="6"/>
  <c r="L44" i="6"/>
  <c r="K44" i="6"/>
  <c r="J44" i="6"/>
  <c r="I44" i="6"/>
  <c r="H44" i="6"/>
  <c r="F44" i="6"/>
  <c r="E44" i="6"/>
  <c r="D44" i="6"/>
  <c r="C44" i="6"/>
  <c r="B44" i="6"/>
  <c r="M42" i="6"/>
  <c r="L42" i="6"/>
  <c r="K42" i="6"/>
  <c r="J42" i="6"/>
  <c r="I42" i="6"/>
  <c r="H42" i="6"/>
  <c r="F42" i="6"/>
  <c r="E42" i="6"/>
  <c r="D42" i="6"/>
  <c r="C42" i="6"/>
  <c r="B42" i="6"/>
  <c r="M43" i="6"/>
  <c r="L43" i="6"/>
  <c r="K43" i="6"/>
  <c r="J43" i="6"/>
  <c r="I43" i="6"/>
  <c r="H43" i="6"/>
  <c r="F43" i="6"/>
  <c r="E43" i="6"/>
  <c r="D43" i="6"/>
  <c r="C43" i="6"/>
  <c r="B43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H40" i="6"/>
  <c r="F40" i="6"/>
  <c r="E40" i="6"/>
  <c r="D40" i="6"/>
  <c r="C40" i="6"/>
  <c r="B40" i="6"/>
  <c r="M28" i="6"/>
  <c r="L28" i="6"/>
  <c r="L34" i="6" s="1"/>
  <c r="K28" i="6"/>
  <c r="K33" i="6" s="1"/>
  <c r="J28" i="6"/>
  <c r="J35" i="6" s="1"/>
  <c r="I28" i="6"/>
  <c r="I31" i="6" s="1"/>
  <c r="H28" i="6"/>
  <c r="H34" i="6" s="1"/>
  <c r="G28" i="6"/>
  <c r="G31" i="6" s="1"/>
  <c r="F28" i="6"/>
  <c r="F35" i="6" s="1"/>
  <c r="E28" i="6"/>
  <c r="D28" i="6"/>
  <c r="D34" i="6" s="1"/>
  <c r="C28" i="6"/>
  <c r="B35" i="6"/>
  <c r="N26" i="6"/>
  <c r="N24" i="6"/>
  <c r="N25" i="6"/>
  <c r="N23" i="6"/>
  <c r="N22" i="6"/>
  <c r="M9" i="6"/>
  <c r="L9" i="6"/>
  <c r="K9" i="6"/>
  <c r="K15" i="6" s="1"/>
  <c r="J9" i="6"/>
  <c r="I9" i="6"/>
  <c r="I16" i="6" s="1"/>
  <c r="H9" i="6"/>
  <c r="F9" i="6"/>
  <c r="E9" i="6"/>
  <c r="E16" i="6" s="1"/>
  <c r="D9" i="6"/>
  <c r="C9" i="6"/>
  <c r="C15" i="6" s="1"/>
  <c r="N7" i="6"/>
  <c r="N6" i="6"/>
  <c r="N4" i="6"/>
  <c r="N3" i="6"/>
  <c r="L44" i="4"/>
  <c r="K44" i="4"/>
  <c r="J44" i="4"/>
  <c r="I44" i="4"/>
  <c r="H44" i="4"/>
  <c r="F44" i="4"/>
  <c r="E44" i="4"/>
  <c r="D44" i="4"/>
  <c r="C44" i="4"/>
  <c r="B44" i="4"/>
  <c r="L42" i="4"/>
  <c r="K42" i="4"/>
  <c r="J42" i="4"/>
  <c r="I42" i="4"/>
  <c r="H42" i="4"/>
  <c r="F42" i="4"/>
  <c r="E42" i="4"/>
  <c r="C42" i="4"/>
  <c r="B42" i="4"/>
  <c r="L43" i="4"/>
  <c r="K43" i="4"/>
  <c r="J43" i="4"/>
  <c r="I43" i="4"/>
  <c r="H43" i="4"/>
  <c r="F43" i="4"/>
  <c r="E43" i="4"/>
  <c r="D43" i="4"/>
  <c r="C43" i="4"/>
  <c r="B43" i="4"/>
  <c r="L41" i="4"/>
  <c r="J41" i="4"/>
  <c r="I41" i="4"/>
  <c r="H41" i="4"/>
  <c r="F41" i="4"/>
  <c r="E41" i="4"/>
  <c r="D41" i="4"/>
  <c r="C41" i="4"/>
  <c r="B41" i="4"/>
  <c r="L40" i="4"/>
  <c r="K40" i="4"/>
  <c r="J40" i="4"/>
  <c r="I40" i="4"/>
  <c r="H40" i="4"/>
  <c r="F40" i="4"/>
  <c r="C40" i="4"/>
  <c r="B40" i="4"/>
  <c r="L34" i="4"/>
  <c r="J35" i="4"/>
  <c r="I33" i="4"/>
  <c r="H34" i="4"/>
  <c r="F35" i="4"/>
  <c r="C33" i="4"/>
  <c r="B35" i="4"/>
  <c r="N26" i="4"/>
  <c r="N24" i="4"/>
  <c r="N25" i="4"/>
  <c r="M9" i="4"/>
  <c r="L9" i="4"/>
  <c r="K9" i="4"/>
  <c r="K15" i="4" s="1"/>
  <c r="J9" i="4"/>
  <c r="J15" i="4" s="1"/>
  <c r="I16" i="4"/>
  <c r="F9" i="4"/>
  <c r="F12" i="4" s="1"/>
  <c r="C9" i="4"/>
  <c r="N7" i="4"/>
  <c r="N4" i="4"/>
  <c r="M44" i="3"/>
  <c r="L44" i="3"/>
  <c r="K44" i="3"/>
  <c r="J44" i="3"/>
  <c r="I44" i="3"/>
  <c r="H44" i="3"/>
  <c r="F44" i="3"/>
  <c r="E44" i="3"/>
  <c r="D44" i="3"/>
  <c r="C44" i="3"/>
  <c r="B44" i="3"/>
  <c r="M42" i="3"/>
  <c r="L42" i="3"/>
  <c r="K42" i="3"/>
  <c r="J42" i="3"/>
  <c r="I42" i="3"/>
  <c r="H42" i="3"/>
  <c r="F42" i="3"/>
  <c r="E42" i="3"/>
  <c r="D42" i="3"/>
  <c r="C42" i="3"/>
  <c r="B42" i="3"/>
  <c r="M43" i="3"/>
  <c r="L43" i="3"/>
  <c r="K43" i="3"/>
  <c r="J43" i="3"/>
  <c r="I43" i="3"/>
  <c r="H43" i="3"/>
  <c r="F43" i="3"/>
  <c r="E43" i="3"/>
  <c r="D43" i="3"/>
  <c r="C43" i="3"/>
  <c r="B43" i="3"/>
  <c r="M41" i="3"/>
  <c r="L41" i="3"/>
  <c r="K41" i="3"/>
  <c r="J41" i="3"/>
  <c r="I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M28" i="3"/>
  <c r="L28" i="3"/>
  <c r="L34" i="3" s="1"/>
  <c r="K28" i="3"/>
  <c r="K33" i="3" s="1"/>
  <c r="J28" i="3"/>
  <c r="J35" i="3" s="1"/>
  <c r="I28" i="3"/>
  <c r="H34" i="3"/>
  <c r="G28" i="3"/>
  <c r="F28" i="3"/>
  <c r="F35" i="3" s="1"/>
  <c r="E28" i="3"/>
  <c r="D28" i="3"/>
  <c r="D34" i="3" s="1"/>
  <c r="C28" i="3"/>
  <c r="C33" i="3" s="1"/>
  <c r="B35" i="3"/>
  <c r="N26" i="3"/>
  <c r="N24" i="3"/>
  <c r="N25" i="3"/>
  <c r="N23" i="3"/>
  <c r="N22" i="3"/>
  <c r="M9" i="3"/>
  <c r="L9" i="3"/>
  <c r="K9" i="3"/>
  <c r="J9" i="3"/>
  <c r="I9" i="3"/>
  <c r="F9" i="3"/>
  <c r="F13" i="3" s="1"/>
  <c r="E9" i="3"/>
  <c r="D9" i="3"/>
  <c r="C9" i="3"/>
  <c r="N7" i="3"/>
  <c r="N5" i="3"/>
  <c r="N6" i="3"/>
  <c r="N4" i="3"/>
  <c r="J250" i="1" l="1"/>
  <c r="B48" i="1"/>
  <c r="N8" i="5"/>
  <c r="M239" i="1"/>
  <c r="M237" i="1"/>
  <c r="M238" i="1"/>
  <c r="M236" i="1"/>
  <c r="M235" i="1"/>
  <c r="H238" i="1"/>
  <c r="H239" i="1"/>
  <c r="H236" i="1"/>
  <c r="H237" i="1"/>
  <c r="H235" i="1"/>
  <c r="G236" i="1"/>
  <c r="G239" i="1"/>
  <c r="G237" i="1"/>
  <c r="G235" i="1"/>
  <c r="G238" i="1"/>
  <c r="J235" i="1"/>
  <c r="J238" i="1"/>
  <c r="J236" i="1"/>
  <c r="J239" i="1"/>
  <c r="J237" i="1"/>
  <c r="F236" i="1"/>
  <c r="F239" i="1"/>
  <c r="F238" i="1"/>
  <c r="F237" i="1"/>
  <c r="F235" i="1"/>
  <c r="I236" i="1"/>
  <c r="I238" i="1"/>
  <c r="I239" i="1"/>
  <c r="I237" i="1"/>
  <c r="I235" i="1"/>
  <c r="C237" i="1"/>
  <c r="C235" i="1"/>
  <c r="C238" i="1"/>
  <c r="C239" i="1"/>
  <c r="C236" i="1"/>
  <c r="B111" i="1"/>
  <c r="B73" i="1"/>
  <c r="B120" i="1"/>
  <c r="M28" i="5"/>
  <c r="M27" i="5"/>
  <c r="N189" i="1"/>
  <c r="H212" i="1"/>
  <c r="N105" i="1"/>
  <c r="N39" i="1"/>
  <c r="N124" i="1"/>
  <c r="N130" i="1" s="1"/>
  <c r="N133" i="1"/>
  <c r="N139" i="1" s="1"/>
  <c r="N42" i="1"/>
  <c r="N48" i="1" s="1"/>
  <c r="M46" i="3"/>
  <c r="N247" i="1"/>
  <c r="N53" i="7"/>
  <c r="C33" i="6"/>
  <c r="C31" i="6"/>
  <c r="N40" i="7"/>
  <c r="N52" i="7"/>
  <c r="N51" i="7"/>
  <c r="N50" i="7"/>
  <c r="N42" i="7"/>
  <c r="N44" i="7"/>
  <c r="N43" i="7"/>
  <c r="N49" i="7"/>
  <c r="M12" i="6"/>
  <c r="M15" i="6"/>
  <c r="M13" i="6"/>
  <c r="M14" i="6"/>
  <c r="M16" i="6"/>
  <c r="M15" i="4"/>
  <c r="M13" i="4"/>
  <c r="M12" i="4"/>
  <c r="M16" i="4"/>
  <c r="M14" i="4"/>
  <c r="M46" i="4"/>
  <c r="H16" i="3"/>
  <c r="M29" i="5"/>
  <c r="M30" i="5"/>
  <c r="L12" i="6"/>
  <c r="J194" i="1"/>
  <c r="J197" i="1" s="1"/>
  <c r="I194" i="1"/>
  <c r="I200" i="1" s="1"/>
  <c r="N192" i="1"/>
  <c r="C194" i="1"/>
  <c r="G194" i="1"/>
  <c r="H194" i="1"/>
  <c r="M194" i="1"/>
  <c r="M199" i="1" s="1"/>
  <c r="G29" i="5"/>
  <c r="G30" i="5"/>
  <c r="G13" i="5"/>
  <c r="G14" i="5"/>
  <c r="F30" i="5"/>
  <c r="F29" i="5"/>
  <c r="F12" i="5"/>
  <c r="F13" i="5"/>
  <c r="F14" i="5"/>
  <c r="E29" i="5"/>
  <c r="E30" i="5"/>
  <c r="E13" i="5"/>
  <c r="E14" i="5"/>
  <c r="D30" i="5"/>
  <c r="D29" i="5"/>
  <c r="D12" i="5"/>
  <c r="D13" i="5"/>
  <c r="D14" i="5"/>
  <c r="C12" i="5"/>
  <c r="C14" i="5"/>
  <c r="C13" i="5"/>
  <c r="B29" i="5"/>
  <c r="B30" i="5"/>
  <c r="B14" i="5"/>
  <c r="B13" i="5"/>
  <c r="K29" i="5"/>
  <c r="K30" i="5"/>
  <c r="H29" i="5"/>
  <c r="H32" i="5" s="1"/>
  <c r="J28" i="5"/>
  <c r="J29" i="5"/>
  <c r="J30" i="5"/>
  <c r="F108" i="1"/>
  <c r="F191" i="1" s="1"/>
  <c r="G16" i="4"/>
  <c r="G12" i="4"/>
  <c r="G46" i="4"/>
  <c r="G14" i="4"/>
  <c r="G15" i="4"/>
  <c r="G13" i="4"/>
  <c r="G34" i="3"/>
  <c r="G32" i="3"/>
  <c r="G35" i="3"/>
  <c r="G31" i="3"/>
  <c r="G33" i="3"/>
  <c r="L30" i="5"/>
  <c r="L29" i="5"/>
  <c r="I30" i="5"/>
  <c r="I29" i="5"/>
  <c r="G28" i="5"/>
  <c r="I28" i="5"/>
  <c r="G46" i="3"/>
  <c r="G13" i="3"/>
  <c r="G16" i="3"/>
  <c r="G12" i="3"/>
  <c r="G15" i="3"/>
  <c r="G14" i="3"/>
  <c r="G12" i="5"/>
  <c r="G35" i="6"/>
  <c r="G33" i="6"/>
  <c r="G34" i="6"/>
  <c r="G32" i="6"/>
  <c r="G16" i="6"/>
  <c r="G12" i="6"/>
  <c r="G14" i="6"/>
  <c r="G46" i="6"/>
  <c r="G15" i="6"/>
  <c r="G13" i="6"/>
  <c r="K28" i="5"/>
  <c r="M32" i="3"/>
  <c r="M120" i="1"/>
  <c r="M55" i="7"/>
  <c r="M32" i="6"/>
  <c r="L120" i="1"/>
  <c r="L55" i="7"/>
  <c r="L28" i="5"/>
  <c r="L15" i="4"/>
  <c r="K55" i="7"/>
  <c r="K120" i="1"/>
  <c r="J120" i="1"/>
  <c r="J212" i="1"/>
  <c r="J216" i="1" s="1"/>
  <c r="J55" i="7"/>
  <c r="J46" i="6"/>
  <c r="J12" i="4"/>
  <c r="I120" i="1"/>
  <c r="I212" i="1"/>
  <c r="I218" i="1" s="1"/>
  <c r="I55" i="7"/>
  <c r="I46" i="7"/>
  <c r="I61" i="7" s="1"/>
  <c r="I32" i="4"/>
  <c r="H120" i="1"/>
  <c r="H32" i="4"/>
  <c r="G120" i="1"/>
  <c r="G55" i="7"/>
  <c r="I111" i="1"/>
  <c r="H111" i="1"/>
  <c r="G111" i="1"/>
  <c r="K111" i="1"/>
  <c r="F120" i="1"/>
  <c r="F212" i="1"/>
  <c r="F219" i="1" s="1"/>
  <c r="F55" i="7"/>
  <c r="F40" i="5"/>
  <c r="F46" i="6"/>
  <c r="E111" i="1"/>
  <c r="E120" i="1"/>
  <c r="E55" i="7"/>
  <c r="E46" i="7"/>
  <c r="E28" i="5"/>
  <c r="D120" i="1"/>
  <c r="D55" i="7"/>
  <c r="D28" i="5"/>
  <c r="C15" i="4"/>
  <c r="C46" i="4"/>
  <c r="C40" i="5"/>
  <c r="N117" i="1"/>
  <c r="C55" i="7"/>
  <c r="C120" i="1"/>
  <c r="C111" i="1"/>
  <c r="C46" i="7"/>
  <c r="C60" i="7" s="1"/>
  <c r="M111" i="1"/>
  <c r="F46" i="7"/>
  <c r="F62" i="7" s="1"/>
  <c r="H62" i="7"/>
  <c r="J46" i="7"/>
  <c r="J62" i="7" s="1"/>
  <c r="K46" i="7"/>
  <c r="K62" i="7" s="1"/>
  <c r="L46" i="7"/>
  <c r="M46" i="7"/>
  <c r="M62" i="7" s="1"/>
  <c r="J111" i="1"/>
  <c r="N107" i="1"/>
  <c r="L111" i="1"/>
  <c r="N109" i="1"/>
  <c r="D46" i="7"/>
  <c r="D62" i="7" s="1"/>
  <c r="F46" i="4"/>
  <c r="J46" i="4"/>
  <c r="L12" i="4"/>
  <c r="H13" i="4"/>
  <c r="F15" i="4"/>
  <c r="L32" i="4"/>
  <c r="I34" i="4"/>
  <c r="I35" i="4"/>
  <c r="C13" i="4"/>
  <c r="K13" i="4"/>
  <c r="H15" i="4"/>
  <c r="H16" i="4"/>
  <c r="I31" i="4"/>
  <c r="C34" i="4"/>
  <c r="L13" i="4"/>
  <c r="L16" i="4"/>
  <c r="C31" i="4"/>
  <c r="F12" i="6"/>
  <c r="N41" i="6"/>
  <c r="N42" i="6"/>
  <c r="J12" i="6"/>
  <c r="N44" i="6"/>
  <c r="K31" i="6"/>
  <c r="E12" i="5"/>
  <c r="E40" i="5"/>
  <c r="I40" i="5"/>
  <c r="J40" i="5"/>
  <c r="K40" i="5"/>
  <c r="L40" i="5"/>
  <c r="M40" i="5"/>
  <c r="D40" i="5"/>
  <c r="F28" i="5"/>
  <c r="N36" i="5"/>
  <c r="B28" i="5"/>
  <c r="B12" i="5"/>
  <c r="N43" i="6"/>
  <c r="N28" i="6"/>
  <c r="N32" i="6" s="1"/>
  <c r="N9" i="6"/>
  <c r="B12" i="6"/>
  <c r="N116" i="1"/>
  <c r="N36" i="7"/>
  <c r="N27" i="7"/>
  <c r="N118" i="1"/>
  <c r="N18" i="7"/>
  <c r="N209" i="1"/>
  <c r="N115" i="1"/>
  <c r="N9" i="7"/>
  <c r="N106" i="1"/>
  <c r="B58" i="7"/>
  <c r="N44" i="4"/>
  <c r="N43" i="4"/>
  <c r="B12" i="4"/>
  <c r="B15" i="4"/>
  <c r="N208" i="1"/>
  <c r="N210" i="1"/>
  <c r="C212" i="1"/>
  <c r="L212" i="1"/>
  <c r="L215" i="1" s="1"/>
  <c r="N152" i="1"/>
  <c r="N156" i="1" s="1"/>
  <c r="E13" i="6"/>
  <c r="I13" i="6"/>
  <c r="D15" i="6"/>
  <c r="H15" i="6"/>
  <c r="L15" i="6"/>
  <c r="C14" i="6"/>
  <c r="K14" i="6"/>
  <c r="B16" i="6"/>
  <c r="F16" i="6"/>
  <c r="J16" i="6"/>
  <c r="C46" i="6"/>
  <c r="K46" i="6"/>
  <c r="B32" i="6"/>
  <c r="F32" i="6"/>
  <c r="J32" i="6"/>
  <c r="E34" i="6"/>
  <c r="I34" i="6"/>
  <c r="M34" i="6"/>
  <c r="D33" i="6"/>
  <c r="H33" i="6"/>
  <c r="L33" i="6"/>
  <c r="C35" i="6"/>
  <c r="K35" i="6"/>
  <c r="C12" i="6"/>
  <c r="K12" i="6"/>
  <c r="B13" i="6"/>
  <c r="F13" i="6"/>
  <c r="J13" i="6"/>
  <c r="E15" i="6"/>
  <c r="I15" i="6"/>
  <c r="D14" i="6"/>
  <c r="H14" i="6"/>
  <c r="L14" i="6"/>
  <c r="C16" i="6"/>
  <c r="K16" i="6"/>
  <c r="D46" i="6"/>
  <c r="H46" i="6"/>
  <c r="L46" i="6"/>
  <c r="D31" i="6"/>
  <c r="H31" i="6"/>
  <c r="L31" i="6"/>
  <c r="C32" i="6"/>
  <c r="K32" i="6"/>
  <c r="B34" i="6"/>
  <c r="F34" i="6"/>
  <c r="J34" i="6"/>
  <c r="E33" i="6"/>
  <c r="I33" i="6"/>
  <c r="M33" i="6"/>
  <c r="D35" i="6"/>
  <c r="H35" i="6"/>
  <c r="L35" i="6"/>
  <c r="D12" i="6"/>
  <c r="H12" i="6"/>
  <c r="C13" i="6"/>
  <c r="K13" i="6"/>
  <c r="B15" i="6"/>
  <c r="F15" i="6"/>
  <c r="J15" i="6"/>
  <c r="E14" i="6"/>
  <c r="I14" i="6"/>
  <c r="D16" i="6"/>
  <c r="H16" i="6"/>
  <c r="L16" i="6"/>
  <c r="E46" i="6"/>
  <c r="I46" i="6"/>
  <c r="M46" i="6"/>
  <c r="E31" i="6"/>
  <c r="M31" i="6"/>
  <c r="D32" i="6"/>
  <c r="H32" i="6"/>
  <c r="L32" i="6"/>
  <c r="C34" i="6"/>
  <c r="K34" i="6"/>
  <c r="B33" i="6"/>
  <c r="F33" i="6"/>
  <c r="J33" i="6"/>
  <c r="E35" i="6"/>
  <c r="I35" i="6"/>
  <c r="M35" i="6"/>
  <c r="N40" i="6"/>
  <c r="E12" i="6"/>
  <c r="I12" i="6"/>
  <c r="D13" i="6"/>
  <c r="H13" i="6"/>
  <c r="L13" i="6"/>
  <c r="B14" i="6"/>
  <c r="F14" i="6"/>
  <c r="J14" i="6"/>
  <c r="B31" i="6"/>
  <c r="F31" i="6"/>
  <c r="J31" i="6"/>
  <c r="E32" i="6"/>
  <c r="I32" i="6"/>
  <c r="C14" i="4"/>
  <c r="K14" i="4"/>
  <c r="B16" i="4"/>
  <c r="F16" i="4"/>
  <c r="J16" i="4"/>
  <c r="B32" i="4"/>
  <c r="F32" i="4"/>
  <c r="J32" i="4"/>
  <c r="H33" i="4"/>
  <c r="L33" i="4"/>
  <c r="C35" i="4"/>
  <c r="I13" i="4"/>
  <c r="C12" i="4"/>
  <c r="K12" i="4"/>
  <c r="B13" i="4"/>
  <c r="F13" i="4"/>
  <c r="J13" i="4"/>
  <c r="I15" i="4"/>
  <c r="H14" i="4"/>
  <c r="L14" i="4"/>
  <c r="C16" i="4"/>
  <c r="K16" i="4"/>
  <c r="H46" i="4"/>
  <c r="L46" i="4"/>
  <c r="H31" i="4"/>
  <c r="L31" i="4"/>
  <c r="C32" i="4"/>
  <c r="B34" i="4"/>
  <c r="F34" i="4"/>
  <c r="J34" i="4"/>
  <c r="H35" i="4"/>
  <c r="L35" i="4"/>
  <c r="I14" i="4"/>
  <c r="I46" i="4"/>
  <c r="B33" i="4"/>
  <c r="F33" i="4"/>
  <c r="J33" i="4"/>
  <c r="I12" i="4"/>
  <c r="B14" i="4"/>
  <c r="F14" i="4"/>
  <c r="J14" i="4"/>
  <c r="B31" i="4"/>
  <c r="F31" i="4"/>
  <c r="J31" i="4"/>
  <c r="H15" i="3"/>
  <c r="E35" i="3"/>
  <c r="N41" i="3"/>
  <c r="D16" i="3"/>
  <c r="E31" i="3"/>
  <c r="M35" i="3"/>
  <c r="F46" i="3"/>
  <c r="J46" i="3"/>
  <c r="D12" i="3"/>
  <c r="L16" i="3"/>
  <c r="M31" i="3"/>
  <c r="N42" i="3"/>
  <c r="L12" i="3"/>
  <c r="I34" i="3"/>
  <c r="J12" i="3"/>
  <c r="N43" i="3"/>
  <c r="F12" i="3"/>
  <c r="B15" i="3"/>
  <c r="J15" i="3"/>
  <c r="F16" i="3"/>
  <c r="N40" i="3"/>
  <c r="N44" i="3"/>
  <c r="C34" i="3"/>
  <c r="K34" i="3"/>
  <c r="H12" i="3"/>
  <c r="D15" i="3"/>
  <c r="L15" i="3"/>
  <c r="I31" i="3"/>
  <c r="E34" i="3"/>
  <c r="M34" i="3"/>
  <c r="I35" i="3"/>
  <c r="F15" i="3"/>
  <c r="J16" i="3"/>
  <c r="C31" i="3"/>
  <c r="K31" i="3"/>
  <c r="C35" i="3"/>
  <c r="K35" i="3"/>
  <c r="B12" i="3"/>
  <c r="B16" i="3"/>
  <c r="N9" i="3"/>
  <c r="N12" i="3" s="1"/>
  <c r="E16" i="3"/>
  <c r="E12" i="3"/>
  <c r="E46" i="3"/>
  <c r="E14" i="3"/>
  <c r="E15" i="3"/>
  <c r="E13" i="3"/>
  <c r="I16" i="3"/>
  <c r="I12" i="3"/>
  <c r="I46" i="3"/>
  <c r="I14" i="3"/>
  <c r="I15" i="3"/>
  <c r="I13" i="3"/>
  <c r="M16" i="3"/>
  <c r="M12" i="3"/>
  <c r="M14" i="3"/>
  <c r="M15" i="3"/>
  <c r="M13" i="3"/>
  <c r="C15" i="3"/>
  <c r="C13" i="3"/>
  <c r="C16" i="3"/>
  <c r="C12" i="3"/>
  <c r="C46" i="3"/>
  <c r="C14" i="3"/>
  <c r="K15" i="3"/>
  <c r="K13" i="3"/>
  <c r="K16" i="3"/>
  <c r="K12" i="3"/>
  <c r="K46" i="3"/>
  <c r="K14" i="3"/>
  <c r="B32" i="3"/>
  <c r="F32" i="3"/>
  <c r="J32" i="3"/>
  <c r="D33" i="3"/>
  <c r="H33" i="3"/>
  <c r="L33" i="3"/>
  <c r="B13" i="3"/>
  <c r="J13" i="3"/>
  <c r="D14" i="3"/>
  <c r="H14" i="3"/>
  <c r="L14" i="3"/>
  <c r="D46" i="3"/>
  <c r="H46" i="3"/>
  <c r="L46" i="3"/>
  <c r="D31" i="3"/>
  <c r="H31" i="3"/>
  <c r="L31" i="3"/>
  <c r="C32" i="3"/>
  <c r="K32" i="3"/>
  <c r="B34" i="3"/>
  <c r="F34" i="3"/>
  <c r="J34" i="3"/>
  <c r="E33" i="3"/>
  <c r="I33" i="3"/>
  <c r="M33" i="3"/>
  <c r="D35" i="3"/>
  <c r="H35" i="3"/>
  <c r="L35" i="3"/>
  <c r="N28" i="3"/>
  <c r="N32" i="3" s="1"/>
  <c r="D32" i="3"/>
  <c r="H32" i="3"/>
  <c r="L32" i="3"/>
  <c r="B33" i="3"/>
  <c r="F33" i="3"/>
  <c r="J33" i="3"/>
  <c r="D13" i="3"/>
  <c r="H13" i="3"/>
  <c r="L13" i="3"/>
  <c r="B14" i="3"/>
  <c r="F14" i="3"/>
  <c r="J14" i="3"/>
  <c r="B31" i="3"/>
  <c r="F31" i="3"/>
  <c r="J31" i="3"/>
  <c r="E32" i="3"/>
  <c r="I32" i="3"/>
  <c r="M32" i="5" l="1"/>
  <c r="L32" i="5"/>
  <c r="K32" i="5"/>
  <c r="F32" i="5"/>
  <c r="J32" i="5"/>
  <c r="I32" i="5"/>
  <c r="G32" i="5"/>
  <c r="E32" i="5"/>
  <c r="D32" i="5"/>
  <c r="B32" i="5"/>
  <c r="N12" i="5"/>
  <c r="N40" i="5"/>
  <c r="C15" i="5"/>
  <c r="G15" i="5"/>
  <c r="E15" i="5"/>
  <c r="D15" i="5"/>
  <c r="B15" i="5"/>
  <c r="J215" i="1"/>
  <c r="F218" i="1"/>
  <c r="J199" i="1"/>
  <c r="L216" i="1"/>
  <c r="C217" i="1"/>
  <c r="C219" i="1"/>
  <c r="C218" i="1"/>
  <c r="C216" i="1"/>
  <c r="C215" i="1"/>
  <c r="J200" i="1"/>
  <c r="J217" i="1"/>
  <c r="C199" i="1"/>
  <c r="C200" i="1"/>
  <c r="C198" i="1"/>
  <c r="C201" i="1"/>
  <c r="J218" i="1"/>
  <c r="C197" i="1"/>
  <c r="I198" i="1"/>
  <c r="I18" i="3"/>
  <c r="H217" i="1"/>
  <c r="H218" i="1"/>
  <c r="H216" i="1"/>
  <c r="H219" i="1"/>
  <c r="H215" i="1"/>
  <c r="N11" i="5"/>
  <c r="I201" i="1"/>
  <c r="L218" i="1"/>
  <c r="F216" i="1"/>
  <c r="F217" i="1"/>
  <c r="F15" i="5"/>
  <c r="H199" i="1"/>
  <c r="H200" i="1"/>
  <c r="H198" i="1"/>
  <c r="H201" i="1"/>
  <c r="H197" i="1"/>
  <c r="M198" i="1"/>
  <c r="I197" i="1"/>
  <c r="L219" i="1"/>
  <c r="J219" i="1"/>
  <c r="I219" i="1"/>
  <c r="G199" i="1"/>
  <c r="G200" i="1"/>
  <c r="G198" i="1"/>
  <c r="G201" i="1"/>
  <c r="I215" i="1"/>
  <c r="I216" i="1"/>
  <c r="L217" i="1"/>
  <c r="M197" i="1"/>
  <c r="I199" i="1"/>
  <c r="F215" i="1"/>
  <c r="M201" i="1"/>
  <c r="M200" i="1"/>
  <c r="I217" i="1"/>
  <c r="J201" i="1"/>
  <c r="J198" i="1"/>
  <c r="G197" i="1"/>
  <c r="M18" i="6"/>
  <c r="J241" i="1"/>
  <c r="N120" i="1"/>
  <c r="N108" i="1"/>
  <c r="H241" i="1"/>
  <c r="I241" i="1"/>
  <c r="G241" i="1"/>
  <c r="M241" i="1"/>
  <c r="F241" i="1"/>
  <c r="C241" i="1"/>
  <c r="N248" i="1"/>
  <c r="M18" i="4"/>
  <c r="F194" i="1"/>
  <c r="F200" i="1" s="1"/>
  <c r="G18" i="3"/>
  <c r="G18" i="4"/>
  <c r="G37" i="3"/>
  <c r="F111" i="1"/>
  <c r="F18" i="3"/>
  <c r="D111" i="1"/>
  <c r="N29" i="5"/>
  <c r="N30" i="5"/>
  <c r="N14" i="5"/>
  <c r="N13" i="5"/>
  <c r="D58" i="7"/>
  <c r="K37" i="3"/>
  <c r="N28" i="5"/>
  <c r="G37" i="6"/>
  <c r="G18" i="6"/>
  <c r="M37" i="6"/>
  <c r="M37" i="3"/>
  <c r="M18" i="3"/>
  <c r="L37" i="6"/>
  <c r="L18" i="6"/>
  <c r="L37" i="4"/>
  <c r="L18" i="4"/>
  <c r="L37" i="3"/>
  <c r="L18" i="3"/>
  <c r="K37" i="6"/>
  <c r="K18" i="6"/>
  <c r="K18" i="4"/>
  <c r="K18" i="3"/>
  <c r="J37" i="6"/>
  <c r="J18" i="6"/>
  <c r="J37" i="4"/>
  <c r="J18" i="4"/>
  <c r="J37" i="3"/>
  <c r="J18" i="3"/>
  <c r="I58" i="7"/>
  <c r="I59" i="7"/>
  <c r="I62" i="7"/>
  <c r="I60" i="7"/>
  <c r="I18" i="6"/>
  <c r="I37" i="6"/>
  <c r="I37" i="4"/>
  <c r="I18" i="4"/>
  <c r="I37" i="3"/>
  <c r="H37" i="6"/>
  <c r="H18" i="6"/>
  <c r="H37" i="4"/>
  <c r="H18" i="4"/>
  <c r="H37" i="3"/>
  <c r="H18" i="3"/>
  <c r="F37" i="6"/>
  <c r="F18" i="6"/>
  <c r="F37" i="4"/>
  <c r="F18" i="4"/>
  <c r="F37" i="3"/>
  <c r="E59" i="7"/>
  <c r="E62" i="7"/>
  <c r="E60" i="7"/>
  <c r="E61" i="7"/>
  <c r="E58" i="7"/>
  <c r="E37" i="6"/>
  <c r="E18" i="6"/>
  <c r="E18" i="3"/>
  <c r="D60" i="7"/>
  <c r="D37" i="6"/>
  <c r="D18" i="6"/>
  <c r="D18" i="3"/>
  <c r="D37" i="3"/>
  <c r="N35" i="6"/>
  <c r="C37" i="6"/>
  <c r="C18" i="6"/>
  <c r="N12" i="6"/>
  <c r="N13" i="6"/>
  <c r="C37" i="4"/>
  <c r="C18" i="4"/>
  <c r="C37" i="3"/>
  <c r="C18" i="3"/>
  <c r="N15" i="3"/>
  <c r="N14" i="3"/>
  <c r="K61" i="7"/>
  <c r="K60" i="7"/>
  <c r="K59" i="7"/>
  <c r="K58" i="7"/>
  <c r="H61" i="7"/>
  <c r="H59" i="7"/>
  <c r="H58" i="7"/>
  <c r="H60" i="7"/>
  <c r="D59" i="7"/>
  <c r="D61" i="7"/>
  <c r="J61" i="7"/>
  <c r="J58" i="7"/>
  <c r="J59" i="7"/>
  <c r="J60" i="7"/>
  <c r="L61" i="7"/>
  <c r="L59" i="7"/>
  <c r="L58" i="7"/>
  <c r="L60" i="7"/>
  <c r="M61" i="7"/>
  <c r="M59" i="7"/>
  <c r="M58" i="7"/>
  <c r="M60" i="7"/>
  <c r="F61" i="7"/>
  <c r="F59" i="7"/>
  <c r="F58" i="7"/>
  <c r="F60" i="7"/>
  <c r="L62" i="7"/>
  <c r="C61" i="7"/>
  <c r="C59" i="7"/>
  <c r="C58" i="7"/>
  <c r="C62" i="7"/>
  <c r="N33" i="3"/>
  <c r="N34" i="3"/>
  <c r="N13" i="3"/>
  <c r="N31" i="3"/>
  <c r="N16" i="3"/>
  <c r="N35" i="3"/>
  <c r="N33" i="6"/>
  <c r="N34" i="6"/>
  <c r="N31" i="6"/>
  <c r="N15" i="6"/>
  <c r="N14" i="6"/>
  <c r="N16" i="6"/>
  <c r="N46" i="6"/>
  <c r="B18" i="6"/>
  <c r="N55" i="7"/>
  <c r="N46" i="7"/>
  <c r="B62" i="7"/>
  <c r="B60" i="7"/>
  <c r="B61" i="7"/>
  <c r="B59" i="7"/>
  <c r="B18" i="4"/>
  <c r="B18" i="3"/>
  <c r="E37" i="3"/>
  <c r="B37" i="6"/>
  <c r="B37" i="4"/>
  <c r="B37" i="3"/>
  <c r="N46" i="3"/>
  <c r="N15" i="5" l="1"/>
  <c r="F201" i="1"/>
  <c r="F198" i="1"/>
  <c r="F199" i="1"/>
  <c r="F197" i="1"/>
  <c r="N32" i="5"/>
  <c r="L250" i="1"/>
  <c r="F250" i="1"/>
  <c r="H250" i="1"/>
  <c r="I250" i="1"/>
  <c r="N246" i="1"/>
  <c r="C250" i="1"/>
  <c r="M203" i="1"/>
  <c r="N191" i="1"/>
  <c r="N111" i="1"/>
  <c r="M64" i="7"/>
  <c r="L64" i="7"/>
  <c r="L221" i="1"/>
  <c r="K64" i="7"/>
  <c r="J64" i="7"/>
  <c r="J221" i="1"/>
  <c r="J203" i="1"/>
  <c r="I64" i="7"/>
  <c r="I221" i="1"/>
  <c r="I203" i="1"/>
  <c r="H64" i="7"/>
  <c r="H221" i="1"/>
  <c r="H203" i="1"/>
  <c r="G203" i="1"/>
  <c r="F64" i="7"/>
  <c r="F221" i="1"/>
  <c r="E64" i="7"/>
  <c r="D64" i="7"/>
  <c r="N37" i="6"/>
  <c r="N18" i="6"/>
  <c r="C64" i="7"/>
  <c r="N37" i="3"/>
  <c r="N18" i="3"/>
  <c r="C221" i="1"/>
  <c r="C203" i="1"/>
  <c r="N61" i="7"/>
  <c r="N59" i="7"/>
  <c r="N58" i="7"/>
  <c r="N60" i="7"/>
  <c r="N62" i="7"/>
  <c r="B64" i="7"/>
  <c r="C40" i="2"/>
  <c r="B44" i="2"/>
  <c r="B42" i="2"/>
  <c r="B43" i="2"/>
  <c r="B41" i="2"/>
  <c r="N26" i="2"/>
  <c r="N24" i="2"/>
  <c r="N25" i="2"/>
  <c r="N23" i="2"/>
  <c r="L35" i="2"/>
  <c r="H34" i="2"/>
  <c r="E34" i="2"/>
  <c r="D34" i="2"/>
  <c r="C35" i="2"/>
  <c r="J9" i="2"/>
  <c r="H9" i="2"/>
  <c r="H46" i="2" s="1"/>
  <c r="G9" i="2"/>
  <c r="F9" i="2"/>
  <c r="E9" i="2"/>
  <c r="E12" i="2" s="1"/>
  <c r="D9" i="2"/>
  <c r="F256" i="1" l="1"/>
  <c r="F253" i="1"/>
  <c r="F254" i="1"/>
  <c r="F257" i="1"/>
  <c r="F255" i="1"/>
  <c r="L254" i="1"/>
  <c r="L257" i="1"/>
  <c r="L255" i="1"/>
  <c r="L253" i="1"/>
  <c r="L256" i="1"/>
  <c r="H253" i="1"/>
  <c r="H256" i="1"/>
  <c r="H254" i="1"/>
  <c r="H255" i="1"/>
  <c r="H257" i="1"/>
  <c r="I255" i="1"/>
  <c r="I253" i="1"/>
  <c r="I256" i="1"/>
  <c r="I254" i="1"/>
  <c r="I257" i="1"/>
  <c r="C257" i="1"/>
  <c r="C254" i="1"/>
  <c r="C255" i="1"/>
  <c r="C256" i="1"/>
  <c r="C253" i="1"/>
  <c r="J255" i="1"/>
  <c r="J257" i="1"/>
  <c r="J256" i="1"/>
  <c r="J254" i="1"/>
  <c r="J253" i="1"/>
  <c r="F203" i="1"/>
  <c r="J12" i="2"/>
  <c r="J16" i="2"/>
  <c r="J13" i="2"/>
  <c r="J15" i="2"/>
  <c r="J14" i="2"/>
  <c r="I14" i="2"/>
  <c r="I12" i="2"/>
  <c r="I16" i="2"/>
  <c r="I13" i="2"/>
  <c r="I15" i="2"/>
  <c r="H12" i="2"/>
  <c r="H15" i="2"/>
  <c r="H16" i="2"/>
  <c r="H13" i="2"/>
  <c r="H14" i="2"/>
  <c r="G13" i="2"/>
  <c r="G15" i="2"/>
  <c r="G12" i="2"/>
  <c r="G16" i="2"/>
  <c r="G14" i="2"/>
  <c r="F12" i="2"/>
  <c r="F14" i="2"/>
  <c r="F13" i="2"/>
  <c r="F15" i="2"/>
  <c r="F16" i="2"/>
  <c r="E13" i="2"/>
  <c r="E15" i="2"/>
  <c r="E14" i="2"/>
  <c r="E16" i="2"/>
  <c r="D12" i="2"/>
  <c r="D15" i="2"/>
  <c r="D16" i="2"/>
  <c r="D14" i="2"/>
  <c r="D13" i="2"/>
  <c r="L34" i="2"/>
  <c r="L32" i="2"/>
  <c r="I34" i="2"/>
  <c r="I33" i="2"/>
  <c r="H35" i="2"/>
  <c r="H31" i="2"/>
  <c r="H33" i="2"/>
  <c r="E35" i="2"/>
  <c r="E46" i="2"/>
  <c r="E33" i="2"/>
  <c r="E31" i="2"/>
  <c r="D46" i="2"/>
  <c r="D33" i="2"/>
  <c r="D35" i="2"/>
  <c r="N64" i="7"/>
  <c r="C46" i="2"/>
  <c r="N42" i="2"/>
  <c r="F34" i="2"/>
  <c r="N44" i="2"/>
  <c r="C34" i="2"/>
  <c r="D32" i="2"/>
  <c r="E32" i="2"/>
  <c r="F46" i="2"/>
  <c r="F33" i="2"/>
  <c r="H32" i="2"/>
  <c r="I31" i="2"/>
  <c r="I35" i="2"/>
  <c r="J46" i="2"/>
  <c r="J33" i="2"/>
  <c r="L33" i="2"/>
  <c r="C32" i="2"/>
  <c r="I46" i="2"/>
  <c r="J34" i="2"/>
  <c r="C33" i="2"/>
  <c r="F31" i="2"/>
  <c r="F35" i="2"/>
  <c r="I32" i="2"/>
  <c r="J31" i="2"/>
  <c r="J35" i="2"/>
  <c r="L31" i="2"/>
  <c r="N43" i="2"/>
  <c r="C31" i="2"/>
  <c r="F32" i="2"/>
  <c r="J32" i="2"/>
  <c r="N41" i="2"/>
  <c r="I259" i="1" l="1"/>
  <c r="H259" i="1"/>
  <c r="L259" i="1"/>
  <c r="J259" i="1"/>
  <c r="F259" i="1"/>
  <c r="C259" i="1"/>
  <c r="J37" i="2"/>
  <c r="L37" i="2"/>
  <c r="J18" i="2"/>
  <c r="I18" i="2"/>
  <c r="I37" i="2"/>
  <c r="H18" i="2"/>
  <c r="H37" i="2"/>
  <c r="G18" i="2"/>
  <c r="F18" i="2"/>
  <c r="F37" i="2"/>
  <c r="E18" i="2"/>
  <c r="E37" i="2"/>
  <c r="D37" i="2"/>
  <c r="D18" i="2"/>
  <c r="C37" i="2"/>
  <c r="C18" i="2"/>
  <c r="M40" i="2" l="1"/>
  <c r="M12" i="1"/>
  <c r="M28" i="2"/>
  <c r="M31" i="2" s="1"/>
  <c r="M244" i="1" l="1"/>
  <c r="M206" i="1"/>
  <c r="M46" i="2"/>
  <c r="M33" i="2"/>
  <c r="M32" i="2"/>
  <c r="M34" i="2"/>
  <c r="M35" i="2"/>
  <c r="M18" i="1"/>
  <c r="K3" i="1"/>
  <c r="K9" i="2"/>
  <c r="K40" i="2"/>
  <c r="K28" i="2"/>
  <c r="K31" i="2" s="1"/>
  <c r="K12" i="1"/>
  <c r="K244" i="1" l="1"/>
  <c r="K206" i="1"/>
  <c r="K226" i="1"/>
  <c r="K188" i="1"/>
  <c r="M37" i="2"/>
  <c r="M212" i="1"/>
  <c r="M250" i="1"/>
  <c r="K13" i="2"/>
  <c r="K14" i="2"/>
  <c r="K15" i="2"/>
  <c r="K16" i="2"/>
  <c r="K12" i="2"/>
  <c r="K9" i="1"/>
  <c r="K34" i="2"/>
  <c r="K35" i="2"/>
  <c r="K33" i="2"/>
  <c r="K32" i="2"/>
  <c r="K46" i="2"/>
  <c r="K18" i="1"/>
  <c r="K37" i="2" l="1"/>
  <c r="K18" i="2"/>
  <c r="M216" i="1"/>
  <c r="M219" i="1"/>
  <c r="M218" i="1"/>
  <c r="M217" i="1"/>
  <c r="M215" i="1"/>
  <c r="K194" i="1"/>
  <c r="K197" i="1" s="1"/>
  <c r="M254" i="1"/>
  <c r="M257" i="1"/>
  <c r="M255" i="1"/>
  <c r="M256" i="1"/>
  <c r="M253" i="1"/>
  <c r="K232" i="1"/>
  <c r="M259" i="1" l="1"/>
  <c r="M221" i="1"/>
  <c r="K200" i="1"/>
  <c r="K199" i="1"/>
  <c r="K201" i="1"/>
  <c r="K198" i="1"/>
  <c r="K237" i="1"/>
  <c r="K238" i="1"/>
  <c r="K235" i="1"/>
  <c r="K236" i="1"/>
  <c r="K239" i="1"/>
  <c r="K203" i="1" l="1"/>
  <c r="K241" i="1"/>
  <c r="K28" i="4" l="1"/>
  <c r="K32" i="4" s="1"/>
  <c r="K77" i="1"/>
  <c r="K207" i="1" s="1"/>
  <c r="K41" i="4"/>
  <c r="N23" i="4"/>
  <c r="N41" i="4" l="1"/>
  <c r="K245" i="1"/>
  <c r="N77" i="1"/>
  <c r="K82" i="1"/>
  <c r="K33" i="4"/>
  <c r="K46" i="4"/>
  <c r="K35" i="4"/>
  <c r="K34" i="4"/>
  <c r="K31" i="4"/>
  <c r="N207" i="1" l="1"/>
  <c r="K212" i="1"/>
  <c r="K216" i="1" s="1"/>
  <c r="N245" i="1"/>
  <c r="K250" i="1"/>
  <c r="K254" i="1" s="1"/>
  <c r="K37" i="4"/>
  <c r="K218" i="1" l="1"/>
  <c r="K215" i="1"/>
  <c r="K217" i="1"/>
  <c r="K219" i="1"/>
  <c r="K255" i="1"/>
  <c r="K256" i="1"/>
  <c r="K253" i="1"/>
  <c r="K257" i="1"/>
  <c r="K259" i="1" l="1"/>
  <c r="K221" i="1"/>
  <c r="E22" i="4" l="1"/>
  <c r="D22" i="4"/>
  <c r="D76" i="1" s="1"/>
  <c r="B3" i="2"/>
  <c r="B22" i="2"/>
  <c r="D244" i="1" l="1"/>
  <c r="D206" i="1"/>
  <c r="D82" i="1"/>
  <c r="E19" i="9"/>
  <c r="E28" i="4"/>
  <c r="E76" i="1"/>
  <c r="E3" i="4"/>
  <c r="D28" i="4"/>
  <c r="N22" i="4"/>
  <c r="D3" i="4"/>
  <c r="D67" i="1" s="1"/>
  <c r="G22" i="2"/>
  <c r="N22" i="2" s="1"/>
  <c r="N28" i="2" s="1"/>
  <c r="B28" i="2"/>
  <c r="B31" i="2" s="1"/>
  <c r="B12" i="1"/>
  <c r="B18" i="1" s="1"/>
  <c r="B9" i="2"/>
  <c r="B12" i="2" s="1"/>
  <c r="B3" i="1"/>
  <c r="B40" i="2"/>
  <c r="L3" i="2"/>
  <c r="D226" i="1" l="1"/>
  <c r="D188" i="1"/>
  <c r="D212" i="1"/>
  <c r="D215" i="1" s="1"/>
  <c r="D250" i="1"/>
  <c r="D253" i="1" s="1"/>
  <c r="N19" i="9"/>
  <c r="E24" i="9"/>
  <c r="E27" i="9" s="1"/>
  <c r="E95" i="1"/>
  <c r="E101" i="1" s="1"/>
  <c r="E33" i="4"/>
  <c r="E35" i="4"/>
  <c r="E34" i="4"/>
  <c r="E32" i="4"/>
  <c r="E31" i="4"/>
  <c r="E82" i="1"/>
  <c r="N76" i="1"/>
  <c r="N82" i="1" s="1"/>
  <c r="E67" i="1"/>
  <c r="E9" i="4"/>
  <c r="E12" i="4" s="1"/>
  <c r="E40" i="4"/>
  <c r="D34" i="4"/>
  <c r="D33" i="4"/>
  <c r="D35" i="4"/>
  <c r="D32" i="4"/>
  <c r="D31" i="4"/>
  <c r="N28" i="4"/>
  <c r="N31" i="4" s="1"/>
  <c r="D40" i="4"/>
  <c r="N3" i="4"/>
  <c r="G40" i="2"/>
  <c r="G28" i="2"/>
  <c r="G31" i="2" s="1"/>
  <c r="G12" i="1"/>
  <c r="N12" i="1" s="1"/>
  <c r="N18" i="1" s="1"/>
  <c r="N31" i="2"/>
  <c r="N34" i="2"/>
  <c r="N32" i="2"/>
  <c r="N33" i="2"/>
  <c r="N35" i="2"/>
  <c r="B244" i="1"/>
  <c r="B206" i="1"/>
  <c r="B35" i="2"/>
  <c r="B32" i="2"/>
  <c r="B33" i="2"/>
  <c r="B34" i="2"/>
  <c r="B9" i="1"/>
  <c r="B226" i="1"/>
  <c r="B188" i="1"/>
  <c r="B194" i="1" s="1"/>
  <c r="B46" i="2"/>
  <c r="B14" i="2"/>
  <c r="B16" i="2"/>
  <c r="B15" i="2"/>
  <c r="B13" i="2"/>
  <c r="L40" i="2"/>
  <c r="L3" i="1"/>
  <c r="L9" i="2"/>
  <c r="L12" i="2" s="1"/>
  <c r="N3" i="2"/>
  <c r="D254" i="1" l="1"/>
  <c r="D257" i="1"/>
  <c r="D255" i="1"/>
  <c r="D256" i="1"/>
  <c r="D217" i="1"/>
  <c r="D218" i="1"/>
  <c r="D219" i="1"/>
  <c r="D216" i="1"/>
  <c r="D37" i="4"/>
  <c r="E206" i="1"/>
  <c r="E212" i="1" s="1"/>
  <c r="E215" i="1" s="1"/>
  <c r="B18" i="2"/>
  <c r="B37" i="2"/>
  <c r="E37" i="4"/>
  <c r="E28" i="9"/>
  <c r="E30" i="9"/>
  <c r="E31" i="9"/>
  <c r="E29" i="9"/>
  <c r="E244" i="1"/>
  <c r="E250" i="1" s="1"/>
  <c r="E253" i="1" s="1"/>
  <c r="N95" i="1"/>
  <c r="N101" i="1" s="1"/>
  <c r="N24" i="9"/>
  <c r="N27" i="9" s="1"/>
  <c r="E16" i="4"/>
  <c r="E15" i="4"/>
  <c r="E46" i="4"/>
  <c r="E14" i="4"/>
  <c r="E13" i="4"/>
  <c r="E73" i="1"/>
  <c r="N67" i="1"/>
  <c r="N34" i="4"/>
  <c r="N32" i="4"/>
  <c r="N33" i="4"/>
  <c r="N35" i="4"/>
  <c r="N40" i="4"/>
  <c r="G35" i="2"/>
  <c r="G32" i="2"/>
  <c r="G33" i="2"/>
  <c r="G46" i="2"/>
  <c r="G34" i="2"/>
  <c r="G18" i="1"/>
  <c r="G244" i="1"/>
  <c r="G206" i="1"/>
  <c r="G212" i="1" s="1"/>
  <c r="B250" i="1"/>
  <c r="B253" i="1" s="1"/>
  <c r="B212" i="1"/>
  <c r="B215" i="1" s="1"/>
  <c r="N37" i="2"/>
  <c r="B197" i="1"/>
  <c r="B200" i="1"/>
  <c r="B199" i="1"/>
  <c r="B198" i="1"/>
  <c r="B201" i="1"/>
  <c r="B232" i="1"/>
  <c r="L16" i="2"/>
  <c r="L14" i="2"/>
  <c r="L15" i="2"/>
  <c r="L46" i="2"/>
  <c r="L13" i="2"/>
  <c r="N9" i="2"/>
  <c r="N40" i="2"/>
  <c r="L226" i="1"/>
  <c r="L9" i="1"/>
  <c r="L188" i="1"/>
  <c r="N3" i="1"/>
  <c r="N9" i="1" s="1"/>
  <c r="D259" i="1" l="1"/>
  <c r="D221" i="1"/>
  <c r="E18" i="4"/>
  <c r="G37" i="2"/>
  <c r="E32" i="9"/>
  <c r="L18" i="2"/>
  <c r="N31" i="9"/>
  <c r="N28" i="9"/>
  <c r="N30" i="9"/>
  <c r="N29" i="9"/>
  <c r="E218" i="1"/>
  <c r="E216" i="1"/>
  <c r="E219" i="1"/>
  <c r="E217" i="1"/>
  <c r="E254" i="1"/>
  <c r="E257" i="1"/>
  <c r="E256" i="1"/>
  <c r="E255" i="1"/>
  <c r="N37" i="4"/>
  <c r="N206" i="1"/>
  <c r="N212" i="1" s="1"/>
  <c r="N215" i="1" s="1"/>
  <c r="G250" i="1"/>
  <c r="G253" i="1" s="1"/>
  <c r="N244" i="1"/>
  <c r="N250" i="1" s="1"/>
  <c r="N253" i="1" s="1"/>
  <c r="G215" i="1"/>
  <c r="G217" i="1"/>
  <c r="G218" i="1"/>
  <c r="G216" i="1"/>
  <c r="G219" i="1"/>
  <c r="B218" i="1"/>
  <c r="B217" i="1"/>
  <c r="B216" i="1"/>
  <c r="B219" i="1"/>
  <c r="B255" i="1"/>
  <c r="B254" i="1"/>
  <c r="B257" i="1"/>
  <c r="B256" i="1"/>
  <c r="B238" i="1"/>
  <c r="B237" i="1"/>
  <c r="B236" i="1"/>
  <c r="B239" i="1"/>
  <c r="B235" i="1"/>
  <c r="B203" i="1"/>
  <c r="L194" i="1"/>
  <c r="L197" i="1" s="1"/>
  <c r="N14" i="2"/>
  <c r="N13" i="2"/>
  <c r="N16" i="2"/>
  <c r="N46" i="2"/>
  <c r="N15" i="2"/>
  <c r="L232" i="1"/>
  <c r="L235" i="1" s="1"/>
  <c r="N12" i="2"/>
  <c r="N32" i="9" l="1"/>
  <c r="E259" i="1"/>
  <c r="E221" i="1"/>
  <c r="B241" i="1"/>
  <c r="B259" i="1"/>
  <c r="B221" i="1"/>
  <c r="G221" i="1"/>
  <c r="G256" i="1"/>
  <c r="G255" i="1"/>
  <c r="G254" i="1"/>
  <c r="G257" i="1"/>
  <c r="N216" i="1"/>
  <c r="N218" i="1"/>
  <c r="N219" i="1"/>
  <c r="N217" i="1"/>
  <c r="N254" i="1"/>
  <c r="N256" i="1"/>
  <c r="N255" i="1"/>
  <c r="N257" i="1"/>
  <c r="N18" i="2"/>
  <c r="L238" i="1"/>
  <c r="L236" i="1"/>
  <c r="L239" i="1"/>
  <c r="L237" i="1"/>
  <c r="L199" i="1"/>
  <c r="L198" i="1"/>
  <c r="L201" i="1"/>
  <c r="L200" i="1"/>
  <c r="G259" i="1" l="1"/>
  <c r="N221" i="1"/>
  <c r="N259" i="1"/>
  <c r="L203" i="1"/>
  <c r="L241" i="1"/>
  <c r="E3" i="9" l="1"/>
  <c r="E35" i="9" s="1"/>
  <c r="E86" i="1" l="1"/>
  <c r="E8" i="9"/>
  <c r="N3" i="9"/>
  <c r="N8" i="9" l="1"/>
  <c r="N35" i="9"/>
  <c r="E14" i="9"/>
  <c r="E15" i="9"/>
  <c r="E12" i="9"/>
  <c r="E13" i="9"/>
  <c r="E40" i="9"/>
  <c r="E226" i="1"/>
  <c r="N86" i="1"/>
  <c r="N92" i="1" s="1"/>
  <c r="E188" i="1"/>
  <c r="E92" i="1"/>
  <c r="E11" i="9"/>
  <c r="E16" i="9" l="1"/>
  <c r="N188" i="1"/>
  <c r="E194" i="1"/>
  <c r="E197" i="1" s="1"/>
  <c r="N12" i="9"/>
  <c r="N15" i="9"/>
  <c r="N13" i="9"/>
  <c r="N14" i="9"/>
  <c r="N40" i="9"/>
  <c r="N226" i="1"/>
  <c r="E232" i="1"/>
  <c r="E235" i="1" s="1"/>
  <c r="N11" i="9"/>
  <c r="N16" i="9" l="1"/>
  <c r="E199" i="1"/>
  <c r="E201" i="1"/>
  <c r="E198" i="1"/>
  <c r="E200" i="1"/>
  <c r="E238" i="1"/>
  <c r="E237" i="1"/>
  <c r="E236" i="1"/>
  <c r="E239" i="1"/>
  <c r="E241" i="1" l="1"/>
  <c r="E203" i="1"/>
  <c r="D5" i="4" l="1"/>
  <c r="D69" i="1" l="1"/>
  <c r="D42" i="4"/>
  <c r="N5" i="4"/>
  <c r="D9" i="4"/>
  <c r="D14" i="4" s="1"/>
  <c r="D13" i="4" l="1"/>
  <c r="D46" i="4"/>
  <c r="D15" i="4"/>
  <c r="D12" i="4"/>
  <c r="D16" i="4"/>
  <c r="N42" i="4"/>
  <c r="N9" i="4"/>
  <c r="N14" i="4" s="1"/>
  <c r="D73" i="1"/>
  <c r="N69" i="1"/>
  <c r="N73" i="1" s="1"/>
  <c r="D190" i="1"/>
  <c r="N228" i="1" l="1"/>
  <c r="D232" i="1"/>
  <c r="D237" i="1" s="1"/>
  <c r="N12" i="4"/>
  <c r="N15" i="4"/>
  <c r="N13" i="4"/>
  <c r="N16" i="4"/>
  <c r="N46" i="4"/>
  <c r="D18" i="4"/>
  <c r="N190" i="1"/>
  <c r="D194" i="1"/>
  <c r="D199" i="1" s="1"/>
  <c r="N18" i="4" l="1"/>
  <c r="D201" i="1"/>
  <c r="D197" i="1"/>
  <c r="D200" i="1"/>
  <c r="D198" i="1"/>
  <c r="D235" i="1"/>
  <c r="D238" i="1"/>
  <c r="D236" i="1"/>
  <c r="D239" i="1"/>
  <c r="N194" i="1"/>
  <c r="N199" i="1" s="1"/>
  <c r="N232" i="1"/>
  <c r="N237" i="1" s="1"/>
  <c r="D241" i="1" l="1"/>
  <c r="D203" i="1"/>
  <c r="N235" i="1"/>
  <c r="N238" i="1"/>
  <c r="N239" i="1"/>
  <c r="N236" i="1"/>
  <c r="N197" i="1"/>
  <c r="N201" i="1"/>
  <c r="N198" i="1"/>
  <c r="N200" i="1"/>
  <c r="N241" i="1" l="1"/>
  <c r="N203" i="1"/>
</calcChain>
</file>

<file path=xl/sharedStrings.xml><?xml version="1.0" encoding="utf-8"?>
<sst xmlns="http://schemas.openxmlformats.org/spreadsheetml/2006/main" count="1698" uniqueCount="69">
  <si>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</si>
  <si>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</si>
  <si>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</si>
  <si>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</si>
  <si>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</si>
  <si>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</si>
  <si>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</si>
  <si>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</si>
  <si>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</si>
  <si>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</si>
  <si>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</si>
  <si>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</si>
  <si>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Total</t>
  </si>
  <si>
    <t>Total %</t>
  </si>
  <si>
    <t>CROS Sales</t>
  </si>
  <si>
    <t>GROUP 1 - CUSTOM IN-THE-EAR HEARING AIDS</t>
  </si>
  <si>
    <t>% of Sales</t>
  </si>
  <si>
    <t>TOTALS SALES AND NUMBER OF DEVICES</t>
  </si>
  <si>
    <t>GROUP 6 REMOTE CONTROLS</t>
  </si>
  <si>
    <t># Sold</t>
  </si>
  <si>
    <t>% of #</t>
  </si>
  <si>
    <t>GROUP 4 WIRELESS DEVICES</t>
  </si>
  <si>
    <t xml:space="preserve">OVERVIEW OF HEARING AID AND WIRELESS SYSTEM SALES (all items except earmolds) </t>
  </si>
  <si>
    <t>Sivantos</t>
  </si>
  <si>
    <t>Sonova/Phonak</t>
  </si>
  <si>
    <t>Fully Encased Rechargeable Sales</t>
  </si>
  <si>
    <t>NOV 18</t>
  </si>
  <si>
    <t>DEC 18</t>
  </si>
  <si>
    <t>APR 19</t>
  </si>
  <si>
    <t>MAY 19</t>
  </si>
  <si>
    <t>JUN 19</t>
  </si>
  <si>
    <t>JUL 19</t>
  </si>
  <si>
    <t>AUG 19</t>
  </si>
  <si>
    <t>SEP 19</t>
  </si>
  <si>
    <t>OCT 19</t>
  </si>
  <si>
    <t>JAN 19</t>
  </si>
  <si>
    <t>FEB 19</t>
  </si>
  <si>
    <t>MAR 19</t>
  </si>
  <si>
    <t>GROUP 3 CATEGORY 2 - RIC - RECHARGABLE</t>
  </si>
  <si>
    <t>GROUP 2- CATEGORY 2 - BTE RECHARGABLE</t>
  </si>
  <si>
    <t>OCT 2020</t>
  </si>
  <si>
    <t xml:space="preserve">TOTAL </t>
  </si>
  <si>
    <t>WIRELESS SYSTEMS</t>
  </si>
  <si>
    <t>WIRELESS FM SYSTEMS</t>
  </si>
  <si>
    <t>$ Sales</t>
  </si>
  <si>
    <t>RIC Sales ($)</t>
  </si>
  <si>
    <t>GROUP 2- CATEGORY 2- BTE RECHARGABLE</t>
  </si>
  <si>
    <t>GROUP 2 BEHIND-THE-EAR HEARING AIDS - NON-RECHARGABLE</t>
  </si>
  <si>
    <t>GROUP 3 RECEIVER-IN-THE-CANAL HEARING AIDS - NON-RECHARGABLE</t>
  </si>
  <si>
    <t>GROUP 7 - WIRELESS CROS TRANSMITTERS - NON-RECHARGABLE</t>
  </si>
  <si>
    <t>GROUP 7 - WIRELESS CROS TRANSMITTERS - RECHARGABLE</t>
  </si>
  <si>
    <t>GROUP 2 BEHIND-THE-EAR HEARING AIDS - Non-Rechargeable</t>
  </si>
  <si>
    <t>GROUP 3 RECEIVER-IN-THE-CANAL HEARING AIDS - Non- Rechargeable</t>
  </si>
  <si>
    <t>OVERVIEW OF HEARING AID SALES ONLY</t>
  </si>
  <si>
    <t>NOV 2020</t>
  </si>
  <si>
    <t>DEC 2020</t>
  </si>
  <si>
    <t>JAN 2021</t>
  </si>
  <si>
    <t>FEB 2021</t>
  </si>
  <si>
    <t>MAR 2021</t>
  </si>
  <si>
    <t>APR 2021</t>
  </si>
  <si>
    <t>MAY 2021</t>
  </si>
  <si>
    <t>JUNE 2021</t>
  </si>
  <si>
    <t>JUL 2021</t>
  </si>
  <si>
    <t>AUG 2021</t>
  </si>
  <si>
    <t>SEP 2021</t>
  </si>
  <si>
    <t>Sonova</t>
  </si>
  <si>
    <t>GROUP 8 - CI Compatible Devices</t>
  </si>
  <si>
    <t>GROUP 1 IN-THE-EAR HEARING AIDS</t>
  </si>
  <si>
    <t>GROUP 1, CATEGORY 2 IN-THE-EAR HEARING AIDS -- RECHARGEABLE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</si>
</sst>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10" fontId="1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41" fontId="6" fillId="0" borderId="1" xfId="1" applyNumberFormat="1" applyFont="1" applyBorder="1"/>
    <xf numFmtId="41" fontId="6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0" fontId="6" fillId="0" borderId="1" xfId="1" applyNumberFormat="1" applyFont="1" applyBorder="1"/>
    <xf numFmtId="1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0" borderId="0" xfId="0" applyFont="1"/>
    <xf numFmtId="49" fontId="10" fillId="0" borderId="1" xfId="0" applyNumberFormat="1" applyFont="1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10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10" fontId="11" fillId="0" borderId="1" xfId="0" applyNumberFormat="1" applyFont="1" applyFill="1" applyBorder="1"/>
    <xf numFmtId="1" fontId="11" fillId="0" borderId="1" xfId="0" applyNumberFormat="1" applyFont="1" applyBorder="1"/>
    <xf numFmtId="0" fontId="12" fillId="0" borderId="0" xfId="0" applyFont="1"/>
    <xf numFmtId="0" fontId="14" fillId="0" borderId="0" xfId="0" applyFont="1"/>
    <xf numFmtId="49" fontId="13" fillId="9" borderId="1" xfId="0" applyNumberFormat="1" applyFont="1" applyFill="1" applyBorder="1" applyAlignment="1">
      <alignment wrapText="1"/>
    </xf>
    <xf numFmtId="49" fontId="13" fillId="0" borderId="1" xfId="0" applyNumberFormat="1" applyFont="1" applyBorder="1"/>
    <xf numFmtId="49" fontId="13" fillId="0" borderId="0" xfId="0" applyNumberFormat="1" applyFo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14" fillId="0" borderId="0" xfId="0" applyNumberFormat="1" applyFont="1"/>
    <xf numFmtId="0" fontId="13" fillId="9" borderId="1" xfId="0" applyFont="1" applyFill="1" applyBorder="1" applyAlignment="1">
      <alignment wrapText="1"/>
    </xf>
    <xf numFmtId="3" fontId="14" fillId="0" borderId="1" xfId="0" applyNumberFormat="1" applyFont="1" applyBorder="1"/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5" fillId="11" borderId="0" xfId="0" applyFont="1" applyFill="1"/>
    <xf numFmtId="0" fontId="14" fillId="11" borderId="0" xfId="0" applyFont="1" applyFill="1"/>
    <xf numFmtId="49" fontId="14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0" fontId="13" fillId="3" borderId="1" xfId="0" applyFont="1" applyFill="1" applyBorder="1" applyAlignment="1">
      <alignment wrapText="1"/>
    </xf>
    <xf numFmtId="10" fontId="14" fillId="0" borderId="1" xfId="0" applyNumberFormat="1" applyFont="1" applyFill="1" applyBorder="1"/>
    <xf numFmtId="0" fontId="14" fillId="0" borderId="5" xfId="0" applyFont="1" applyBorder="1" applyAlignment="1">
      <alignment wrapText="1"/>
    </xf>
    <xf numFmtId="10" fontId="14" fillId="0" borderId="5" xfId="0" applyNumberFormat="1" applyFont="1" applyFill="1" applyBorder="1"/>
    <xf numFmtId="10" fontId="16" fillId="0" borderId="5" xfId="0" applyNumberFormat="1" applyFont="1" applyFill="1" applyBorder="1"/>
    <xf numFmtId="0" fontId="13" fillId="0" borderId="7" xfId="0" applyFont="1" applyBorder="1" applyAlignment="1">
      <alignment wrapText="1"/>
    </xf>
    <xf numFmtId="3" fontId="14" fillId="0" borderId="1" xfId="0" applyNumberFormat="1" applyFont="1" applyFill="1" applyBorder="1"/>
    <xf numFmtId="0" fontId="13" fillId="0" borderId="6" xfId="0" applyFont="1" applyBorder="1" applyAlignment="1">
      <alignment wrapText="1"/>
    </xf>
    <xf numFmtId="0" fontId="13" fillId="11" borderId="6" xfId="0" applyFont="1" applyFill="1" applyBorder="1" applyAlignment="1">
      <alignment wrapText="1"/>
    </xf>
    <xf numFmtId="10" fontId="14" fillId="11" borderId="6" xfId="0" applyNumberFormat="1" applyFont="1" applyFill="1" applyBorder="1"/>
    <xf numFmtId="0" fontId="14" fillId="0" borderId="0" xfId="0" applyFont="1" applyAlignment="1">
      <alignment wrapText="1"/>
    </xf>
    <xf numFmtId="0" fontId="14" fillId="5" borderId="0" xfId="0" applyFont="1" applyFill="1"/>
    <xf numFmtId="10" fontId="14" fillId="5" borderId="5" xfId="0" applyNumberFormat="1" applyFont="1" applyFill="1" applyBorder="1"/>
    <xf numFmtId="0" fontId="1" fillId="9" borderId="6" xfId="0" applyFont="1" applyFill="1" applyBorder="1" applyAlignment="1">
      <alignment wrapText="1"/>
    </xf>
    <xf numFmtId="10" fontId="2" fillId="5" borderId="5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3" fillId="4" borderId="1" xfId="0" applyFont="1" applyFill="1" applyBorder="1" applyAlignment="1"/>
    <xf numFmtId="0" fontId="13" fillId="6" borderId="1" xfId="0" applyFont="1" applyFill="1" applyBorder="1" applyAlignment="1">
      <alignment wrapText="1"/>
    </xf>
    <xf numFmtId="0" fontId="15" fillId="11" borderId="0" xfId="0" applyFont="1" applyFill="1" applyAlignment="1">
      <alignment horizontal="center"/>
    </xf>
    <xf numFmtId="0" fontId="15" fillId="11" borderId="0" xfId="0" applyFont="1" applyFill="1" applyAlignment="1"/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1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5" fillId="13" borderId="1" xfId="0" applyFont="1" applyFill="1" applyBorder="1" applyAlignment="1"/>
    <xf numFmtId="0" fontId="14" fillId="6" borderId="1" xfId="0" applyFont="1" applyFill="1" applyBorder="1" applyAlignment="1">
      <alignment wrapText="1"/>
    </xf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" fillId="4" borderId="2" xfId="0" applyFont="1" applyFill="1" applyBorder="1" applyAlignment="1"/>
    <xf numFmtId="43" fontId="2" fillId="0" borderId="1" xfId="1" applyFont="1" applyBorder="1" applyAlignment="1">
      <alignment wrapText="1"/>
    </xf>
    <xf numFmtId="43" fontId="14" fillId="0" borderId="0" xfId="1" applyFont="1"/>
    <xf numFmtId="43" fontId="14" fillId="0" borderId="1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1" xfId="1" applyFont="1" applyBorder="1"/>
    <xf numFmtId="0" fontId="14" fillId="6" borderId="8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10" xfId="0" applyFont="1" applyFill="1" applyBorder="1" applyAlignment="1">
      <alignment wrapText="1"/>
    </xf>
    <xf numFmtId="0" fontId="15" fillId="0" borderId="0" xfId="0" applyFont="1" applyFill="1" applyAlignment="1"/>
    <xf numFmtId="0" fontId="13" fillId="11" borderId="1" xfId="0" applyFont="1" applyFill="1" applyBorder="1" applyAlignment="1">
      <alignment wrapText="1"/>
    </xf>
    <xf numFmtId="0" fontId="8" fillId="7" borderId="1" xfId="0" applyFont="1" applyFill="1" applyBorder="1" applyAlignment="1"/>
    <xf numFmtId="0" fontId="7" fillId="13" borderId="1" xfId="0" applyFont="1" applyFill="1" applyBorder="1" applyAlignment="1"/>
    <xf numFmtId="0" fontId="8" fillId="10" borderId="1" xfId="0" applyFont="1" applyFill="1" applyBorder="1" applyAlignment="1"/>
    <xf numFmtId="0" fontId="1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2" fontId="6" fillId="0" borderId="1" xfId="1" applyNumberFormat="1" applyFont="1" applyBorder="1"/>
    <xf numFmtId="2" fontId="6" fillId="0" borderId="1" xfId="2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0" fontId="13" fillId="14" borderId="2" xfId="0" applyFont="1" applyFill="1" applyBorder="1" applyAlignment="1"/>
    <xf numFmtId="0" fontId="13" fillId="14" borderId="3" xfId="0" applyFont="1" applyFill="1" applyBorder="1" applyAlignment="1"/>
    <xf numFmtId="0" fontId="13" fillId="14" borderId="4" xfId="0" applyFont="1" applyFill="1" applyBorder="1" applyAlignment="1"/>
    <xf numFmtId="0" fontId="1" fillId="14" borderId="2" xfId="0" applyFont="1" applyFill="1" applyBorder="1" applyAlignment="1"/>
    <xf numFmtId="44" fontId="13" fillId="6" borderId="1" xfId="2" applyFont="1" applyFill="1" applyBorder="1" applyAlignment="1">
      <alignment wrapText="1"/>
    </xf>
    <xf numFmtId="44" fontId="2" fillId="0" borderId="1" xfId="2" applyNumberFormat="1" applyFont="1" applyBorder="1"/>
    <xf numFmtId="44" fontId="2" fillId="0" borderId="1" xfId="0" applyNumberFormat="1" applyFont="1" applyBorder="1"/>
    <xf numFmtId="43" fontId="14" fillId="0" borderId="0" xfId="0" applyNumberFormat="1" applyFont="1"/>
    <xf numFmtId="165" fontId="14" fillId="0" borderId="0" xfId="0" applyNumberFormat="1" applyFont="1"/>
    <xf numFmtId="166" fontId="11" fillId="0" borderId="1" xfId="1" applyNumberFormat="1" applyFont="1" applyBorder="1"/>
    <xf numFmtId="10" fontId="11" fillId="0" borderId="1" xfId="3" applyNumberFormat="1" applyFont="1" applyFill="1" applyBorder="1"/>
    <xf numFmtId="44" fontId="14" fillId="0" borderId="1" xfId="0" applyNumberFormat="1" applyFont="1" applyBorder="1"/>
    <xf numFmtId="44" fontId="14" fillId="0" borderId="1" xfId="2" applyNumberFormat="1" applyFont="1" applyBorder="1"/>
    <xf numFmtId="44" fontId="14" fillId="0" borderId="1" xfId="0" applyNumberFormat="1" applyFont="1" applyFill="1" applyBorder="1"/>
    <xf numFmtId="44" fontId="14" fillId="0" borderId="1" xfId="0" applyNumberFormat="1" applyFont="1" applyBorder="1" applyAlignment="1">
      <alignment horizontal="right"/>
    </xf>
    <xf numFmtId="44" fontId="14" fillId="0" borderId="1" xfId="2" applyNumberFormat="1" applyFont="1" applyBorder="1" applyAlignment="1">
      <alignment horizontal="right"/>
    </xf>
    <xf numFmtId="44" fontId="14" fillId="0" borderId="1" xfId="0" applyNumberFormat="1" applyFont="1" applyFill="1" applyBorder="1" applyAlignment="1">
      <alignment horizontal="right" wrapText="1"/>
    </xf>
    <xf numFmtId="44" fontId="14" fillId="0" borderId="1" xfId="2" applyNumberFormat="1" applyFont="1" applyFill="1" applyBorder="1"/>
    <xf numFmtId="166" fontId="14" fillId="0" borderId="1" xfId="1" applyNumberFormat="1" applyFont="1" applyBorder="1"/>
    <xf numFmtId="44" fontId="1" fillId="0" borderId="1" xfId="0" applyNumberFormat="1" applyFont="1" applyBorder="1"/>
    <xf numFmtId="44" fontId="1" fillId="0" borderId="1" xfId="2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166" fontId="1" fillId="0" borderId="1" xfId="1" applyNumberFormat="1" applyFont="1" applyBorder="1"/>
    <xf numFmtId="4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wrapText="1"/>
    </xf>
    <xf numFmtId="44" fontId="1" fillId="0" borderId="1" xfId="2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10" fontId="1" fillId="0" borderId="7" xfId="0" applyNumberFormat="1" applyFont="1" applyFill="1" applyBorder="1"/>
    <xf numFmtId="10" fontId="1" fillId="5" borderId="7" xfId="0" applyNumberFormat="1" applyFont="1" applyFill="1" applyBorder="1"/>
    <xf numFmtId="10" fontId="1" fillId="0" borderId="6" xfId="0" applyNumberFormat="1" applyFont="1" applyFill="1" applyBorder="1"/>
    <xf numFmtId="9" fontId="11" fillId="0" borderId="1" xfId="3" applyFont="1" applyFill="1" applyBorder="1"/>
    <xf numFmtId="44" fontId="2" fillId="0" borderId="1" xfId="2" applyNumberFormat="1" applyFont="1" applyFill="1" applyBorder="1"/>
    <xf numFmtId="44" fontId="2" fillId="0" borderId="1" xfId="0" applyNumberFormat="1" applyFont="1" applyFill="1" applyBorder="1"/>
    <xf numFmtId="44" fontId="2" fillId="0" borderId="0" xfId="2" applyNumberFormat="1" applyFont="1"/>
    <xf numFmtId="44" fontId="1" fillId="0" borderId="6" xfId="2" applyNumberFormat="1" applyFont="1" applyBorder="1"/>
    <xf numFmtId="44" fontId="1" fillId="0" borderId="6" xfId="0" applyNumberFormat="1" applyFont="1" applyBorder="1"/>
    <xf numFmtId="44" fontId="11" fillId="0" borderId="1" xfId="2" applyNumberFormat="1" applyFont="1" applyBorder="1"/>
    <xf numFmtId="44" fontId="11" fillId="0" borderId="1" xfId="0" applyNumberFormat="1" applyFont="1" applyBorder="1"/>
    <xf numFmtId="44" fontId="9" fillId="0" borderId="1" xfId="0" applyNumberFormat="1" applyFont="1" applyFill="1" applyBorder="1"/>
    <xf numFmtId="44" fontId="11" fillId="0" borderId="1" xfId="0" applyNumberFormat="1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6" fillId="0" borderId="1" xfId="2" applyNumberFormat="1" applyFont="1" applyBorder="1"/>
    <xf numFmtId="44" fontId="8" fillId="0" borderId="1" xfId="0" applyNumberFormat="1" applyFont="1" applyBorder="1"/>
    <xf numFmtId="44" fontId="6" fillId="0" borderId="0" xfId="0" applyNumberFormat="1" applyFont="1"/>
    <xf numFmtId="44" fontId="7" fillId="0" borderId="1" xfId="2" applyNumberFormat="1" applyFont="1" applyBorder="1"/>
    <xf numFmtId="44" fontId="5" fillId="0" borderId="1" xfId="0" applyNumberFormat="1" applyFont="1" applyBorder="1"/>
    <xf numFmtId="166" fontId="7" fillId="0" borderId="1" xfId="1" applyNumberFormat="1" applyFont="1" applyBorder="1"/>
    <xf numFmtId="166" fontId="5" fillId="0" borderId="1" xfId="0" applyNumberFormat="1" applyFont="1" applyBorder="1"/>
    <xf numFmtId="10" fontId="7" fillId="0" borderId="1" xfId="1" applyNumberFormat="1" applyFont="1" applyBorder="1"/>
    <xf numFmtId="10" fontId="7" fillId="0" borderId="1" xfId="0" applyNumberFormat="1" applyFont="1" applyBorder="1"/>
    <xf numFmtId="10" fontId="1" fillId="0" borderId="1" xfId="0" applyNumberFormat="1" applyFont="1" applyBorder="1"/>
    <xf numFmtId="10" fontId="1" fillId="0" borderId="5" xfId="0" applyNumberFormat="1" applyFont="1" applyFill="1" applyBorder="1"/>
    <xf numFmtId="0" fontId="1" fillId="0" borderId="0" xfId="0" applyFont="1"/>
    <xf numFmtId="10" fontId="1" fillId="0" borderId="1" xfId="0" applyNumberFormat="1" applyFont="1" applyFill="1" applyBorder="1" applyAlignment="1">
      <alignment wrapText="1"/>
    </xf>
    <xf numFmtId="10" fontId="1" fillId="0" borderId="1" xfId="0" applyNumberFormat="1" applyFont="1" applyFill="1" applyBorder="1"/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3" fontId="1" fillId="0" borderId="1" xfId="1" applyFont="1" applyBorder="1"/>
    <xf numFmtId="166" fontId="2" fillId="0" borderId="1" xfId="1" applyNumberFormat="1" applyFont="1" applyBorder="1"/>
    <xf numFmtId="49" fontId="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4" fontId="2" fillId="0" borderId="1" xfId="2" applyNumberFormat="1" applyFont="1" applyBorder="1" applyAlignment="1">
      <alignment vertical="center"/>
    </xf>
    <xf numFmtId="0" fontId="11" fillId="0" borderId="1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N%20Resound%20FY21%20Sales%20&amp;%20Cost%20Avoid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icon%20FY21%20Sales%20&amp;%20Cost%20Avoid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ivantos%20FY21%20Sales%20and%20Cost%20Avoidan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nova%20FY21%20Cost%20Avoida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rkey%20FY21%20Sales%20and%20Cost%20Avoid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 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</sheetNames>
    <sheetDataSet>
      <sheetData sheetId="0">
        <row r="15">
          <cell r="I15">
            <v>958</v>
          </cell>
          <cell r="J15">
            <v>344614.39999999997</v>
          </cell>
        </row>
        <row r="27">
          <cell r="I27">
            <v>469</v>
          </cell>
          <cell r="J27">
            <v>169712.402</v>
          </cell>
        </row>
        <row r="35">
          <cell r="I35">
            <v>1416</v>
          </cell>
          <cell r="J35">
            <v>537254.64</v>
          </cell>
        </row>
        <row r="37">
          <cell r="I37">
            <v>4313</v>
          </cell>
          <cell r="J37">
            <v>2035853.5</v>
          </cell>
        </row>
        <row r="45">
          <cell r="I45">
            <v>1341</v>
          </cell>
          <cell r="J45">
            <v>207516.40000000002</v>
          </cell>
        </row>
        <row r="51">
          <cell r="I51">
            <v>448</v>
          </cell>
          <cell r="J51">
            <v>51012</v>
          </cell>
        </row>
      </sheetData>
      <sheetData sheetId="1">
        <row r="9">
          <cell r="I9">
            <v>865</v>
          </cell>
          <cell r="J9">
            <v>312858</v>
          </cell>
        </row>
        <row r="18">
          <cell r="I18">
            <v>423</v>
          </cell>
          <cell r="J18">
            <v>151772.4</v>
          </cell>
        </row>
        <row r="25">
          <cell r="I25">
            <v>1315</v>
          </cell>
          <cell r="J25">
            <v>499710.63999999996</v>
          </cell>
        </row>
        <row r="29">
          <cell r="I29">
            <v>4851</v>
          </cell>
          <cell r="J29">
            <v>2288982.5</v>
          </cell>
        </row>
        <row r="36">
          <cell r="I36">
            <v>1368</v>
          </cell>
          <cell r="J36">
            <v>209788.79999999999</v>
          </cell>
        </row>
        <row r="42">
          <cell r="I42">
            <v>469</v>
          </cell>
          <cell r="J42">
            <v>53165.840000000004</v>
          </cell>
        </row>
      </sheetData>
      <sheetData sheetId="2">
        <row r="9">
          <cell r="I9">
            <v>924</v>
          </cell>
          <cell r="J9">
            <v>333122.40000000002</v>
          </cell>
        </row>
        <row r="18">
          <cell r="I18">
            <v>408</v>
          </cell>
          <cell r="J18">
            <v>146749.20000000001</v>
          </cell>
        </row>
        <row r="25">
          <cell r="I25">
            <v>1179</v>
          </cell>
          <cell r="J25">
            <v>443394.63999999996</v>
          </cell>
        </row>
        <row r="29">
          <cell r="I29">
            <v>4441</v>
          </cell>
          <cell r="J29">
            <v>2097018.5</v>
          </cell>
        </row>
        <row r="36">
          <cell r="I36">
            <v>1261</v>
          </cell>
          <cell r="J36">
            <v>193944.4</v>
          </cell>
        </row>
        <row r="42">
          <cell r="I42">
            <v>405</v>
          </cell>
          <cell r="J42">
            <v>46137.520000000004</v>
          </cell>
        </row>
      </sheetData>
      <sheetData sheetId="3">
        <row r="9">
          <cell r="I9">
            <v>883</v>
          </cell>
          <cell r="J9">
            <v>319742.8</v>
          </cell>
        </row>
        <row r="18">
          <cell r="I18">
            <v>402</v>
          </cell>
          <cell r="J18">
            <v>144237.6</v>
          </cell>
        </row>
        <row r="25">
          <cell r="I25">
            <v>1137</v>
          </cell>
          <cell r="J25">
            <v>428377.04</v>
          </cell>
        </row>
        <row r="29">
          <cell r="I29">
            <v>4166</v>
          </cell>
          <cell r="J29">
            <v>1964808</v>
          </cell>
        </row>
        <row r="36">
          <cell r="I36">
            <v>1231</v>
          </cell>
          <cell r="J36">
            <v>189160.40000000002</v>
          </cell>
        </row>
        <row r="42">
          <cell r="I42">
            <v>384</v>
          </cell>
          <cell r="J42">
            <v>43643.6</v>
          </cell>
        </row>
      </sheetData>
      <sheetData sheetId="4">
        <row r="9">
          <cell r="I9">
            <v>794</v>
          </cell>
          <cell r="J9">
            <v>286769.59999999998</v>
          </cell>
        </row>
        <row r="18">
          <cell r="I18">
            <v>374</v>
          </cell>
          <cell r="J18">
            <v>135267.59999999998</v>
          </cell>
        </row>
        <row r="25">
          <cell r="I25">
            <v>1113</v>
          </cell>
          <cell r="J25">
            <v>419366.48</v>
          </cell>
        </row>
        <row r="29">
          <cell r="I29">
            <v>3951</v>
          </cell>
          <cell r="J29">
            <v>1871649</v>
          </cell>
        </row>
        <row r="36">
          <cell r="I36">
            <v>1216</v>
          </cell>
          <cell r="J36">
            <v>186066.40000000002</v>
          </cell>
        </row>
        <row r="42">
          <cell r="I42">
            <v>365</v>
          </cell>
          <cell r="J42">
            <v>41716.479999999996</v>
          </cell>
        </row>
      </sheetData>
      <sheetData sheetId="5">
        <row r="9">
          <cell r="I9">
            <v>1091</v>
          </cell>
          <cell r="J9">
            <v>394534.39999999997</v>
          </cell>
        </row>
        <row r="18">
          <cell r="I18">
            <v>574</v>
          </cell>
          <cell r="J18">
            <v>207027.6</v>
          </cell>
        </row>
        <row r="25">
          <cell r="I25">
            <v>1404</v>
          </cell>
          <cell r="J25">
            <v>530121.28</v>
          </cell>
        </row>
        <row r="29">
          <cell r="I29">
            <v>5068</v>
          </cell>
          <cell r="J29">
            <v>2394845</v>
          </cell>
        </row>
        <row r="36">
          <cell r="I36">
            <v>1603</v>
          </cell>
          <cell r="J36">
            <v>248362.40000000002</v>
          </cell>
        </row>
        <row r="42">
          <cell r="I42">
            <v>541</v>
          </cell>
          <cell r="J42">
            <v>62234.64</v>
          </cell>
        </row>
      </sheetData>
      <sheetData sheetId="6">
        <row r="9">
          <cell r="I9">
            <v>1105</v>
          </cell>
          <cell r="J9">
            <v>398647.6</v>
          </cell>
        </row>
        <row r="18">
          <cell r="I18">
            <v>429</v>
          </cell>
          <cell r="J18">
            <v>154642.79999999999</v>
          </cell>
        </row>
        <row r="25">
          <cell r="I25">
            <v>1444</v>
          </cell>
          <cell r="J25">
            <v>547391.5199999999</v>
          </cell>
        </row>
        <row r="29">
          <cell r="I29">
            <v>4818</v>
          </cell>
          <cell r="J29">
            <v>2275808.5</v>
          </cell>
        </row>
        <row r="36">
          <cell r="I36">
            <v>1460</v>
          </cell>
          <cell r="J36">
            <v>226033.6</v>
          </cell>
        </row>
        <row r="42">
          <cell r="I42">
            <v>442</v>
          </cell>
          <cell r="J42">
            <v>50558.559999999998</v>
          </cell>
        </row>
      </sheetData>
      <sheetData sheetId="7">
        <row r="9">
          <cell r="I9">
            <v>919</v>
          </cell>
          <cell r="J9">
            <v>333538.39999999997</v>
          </cell>
        </row>
        <row r="18">
          <cell r="I18">
            <v>412</v>
          </cell>
          <cell r="J18">
            <v>148184.40000000002</v>
          </cell>
        </row>
        <row r="25">
          <cell r="I25">
            <v>1094</v>
          </cell>
          <cell r="J25">
            <v>414485.76000000001</v>
          </cell>
        </row>
        <row r="29">
          <cell r="I29">
            <v>4092</v>
          </cell>
          <cell r="J29">
            <v>1930932</v>
          </cell>
        </row>
        <row r="36">
          <cell r="I36">
            <v>1291</v>
          </cell>
          <cell r="J36">
            <v>199420</v>
          </cell>
        </row>
        <row r="42">
          <cell r="I42">
            <v>425</v>
          </cell>
          <cell r="J42">
            <v>48631.44</v>
          </cell>
        </row>
      </sheetData>
      <sheetData sheetId="8">
        <row r="9">
          <cell r="I9">
            <v>1000</v>
          </cell>
          <cell r="J9">
            <v>362273.60000000003</v>
          </cell>
        </row>
        <row r="18">
          <cell r="I18">
            <v>435</v>
          </cell>
          <cell r="J18">
            <v>156795.6</v>
          </cell>
        </row>
        <row r="25">
          <cell r="I25">
            <v>1223</v>
          </cell>
          <cell r="J25">
            <v>460289.44</v>
          </cell>
        </row>
        <row r="29">
          <cell r="I29">
            <v>4376</v>
          </cell>
          <cell r="J29">
            <v>2063613</v>
          </cell>
        </row>
        <row r="36">
          <cell r="I36">
            <v>1299</v>
          </cell>
          <cell r="J36">
            <v>199087.2</v>
          </cell>
        </row>
        <row r="42">
          <cell r="I42">
            <v>425</v>
          </cell>
          <cell r="J42">
            <v>48518.080000000002</v>
          </cell>
        </row>
      </sheetData>
      <sheetData sheetId="9">
        <row r="9">
          <cell r="I9">
            <v>844</v>
          </cell>
          <cell r="J9">
            <v>303690.39999999997</v>
          </cell>
        </row>
        <row r="18">
          <cell r="I18">
            <v>407</v>
          </cell>
          <cell r="J18">
            <v>146031.6</v>
          </cell>
        </row>
        <row r="25">
          <cell r="I25">
            <v>1130</v>
          </cell>
          <cell r="J25">
            <v>426124.39999999997</v>
          </cell>
        </row>
        <row r="29">
          <cell r="I29">
            <v>3957</v>
          </cell>
          <cell r="J29">
            <v>1863650.5</v>
          </cell>
        </row>
        <row r="36">
          <cell r="I36">
            <v>1296</v>
          </cell>
          <cell r="J36">
            <v>199076.8</v>
          </cell>
        </row>
        <row r="42">
          <cell r="I42">
            <v>410</v>
          </cell>
          <cell r="J42">
            <v>46590.960000000006</v>
          </cell>
        </row>
      </sheetData>
      <sheetData sheetId="10">
        <row r="9">
          <cell r="I9">
            <v>828</v>
          </cell>
          <cell r="J9">
            <v>300180.39999999997</v>
          </cell>
        </row>
        <row r="18">
          <cell r="I18">
            <v>420</v>
          </cell>
          <cell r="J18">
            <v>150696</v>
          </cell>
        </row>
        <row r="25">
          <cell r="I25">
            <v>1075</v>
          </cell>
          <cell r="J25">
            <v>405850.64</v>
          </cell>
        </row>
        <row r="29">
          <cell r="I29">
            <v>4213</v>
          </cell>
          <cell r="J29">
            <v>1985980.5</v>
          </cell>
        </row>
        <row r="36">
          <cell r="I36">
            <v>1329</v>
          </cell>
          <cell r="J36">
            <v>205426</v>
          </cell>
        </row>
        <row r="42">
          <cell r="I42">
            <v>419</v>
          </cell>
          <cell r="J42">
            <v>47724.56</v>
          </cell>
        </row>
      </sheetData>
      <sheetData sheetId="11">
        <row r="9">
          <cell r="I9">
            <v>830</v>
          </cell>
          <cell r="J9">
            <v>298729.59999999998</v>
          </cell>
        </row>
        <row r="18">
          <cell r="I18">
            <v>373</v>
          </cell>
          <cell r="J18">
            <v>134550</v>
          </cell>
        </row>
        <row r="25">
          <cell r="I25">
            <v>1026</v>
          </cell>
          <cell r="J25">
            <v>385952.32</v>
          </cell>
        </row>
        <row r="29">
          <cell r="I29">
            <v>4162</v>
          </cell>
          <cell r="J29">
            <v>1959162</v>
          </cell>
        </row>
        <row r="36">
          <cell r="I36">
            <v>1193</v>
          </cell>
          <cell r="J36">
            <v>183903.19999999998</v>
          </cell>
        </row>
        <row r="42">
          <cell r="I42">
            <v>409</v>
          </cell>
          <cell r="J42">
            <v>46364.240000000005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</sheetNames>
    <sheetDataSet>
      <sheetData sheetId="0">
        <row r="9">
          <cell r="I9">
            <v>438</v>
          </cell>
          <cell r="J9">
            <v>152599.19999999998</v>
          </cell>
        </row>
        <row r="16">
          <cell r="I16">
            <v>370</v>
          </cell>
          <cell r="J16">
            <v>119224.56</v>
          </cell>
        </row>
        <row r="23">
          <cell r="I23">
            <v>1725</v>
          </cell>
          <cell r="J23">
            <v>605230.07999999996</v>
          </cell>
        </row>
        <row r="26">
          <cell r="I26">
            <v>4110</v>
          </cell>
          <cell r="J26">
            <v>1796121.6000000001</v>
          </cell>
        </row>
        <row r="33">
          <cell r="I33">
            <v>1221</v>
          </cell>
          <cell r="J33">
            <v>129400.98999999999</v>
          </cell>
        </row>
        <row r="37">
          <cell r="I37">
            <v>37</v>
          </cell>
          <cell r="J37">
            <v>14045.2</v>
          </cell>
        </row>
        <row r="41">
          <cell r="I41">
            <v>454</v>
          </cell>
          <cell r="J41">
            <v>42299.92</v>
          </cell>
        </row>
        <row r="45">
          <cell r="I45">
            <v>85</v>
          </cell>
          <cell r="J45">
            <v>26742.560000000001</v>
          </cell>
        </row>
      </sheetData>
      <sheetData sheetId="1">
        <row r="9">
          <cell r="I9">
            <v>404</v>
          </cell>
          <cell r="J9">
            <v>140753.60000000001</v>
          </cell>
        </row>
        <row r="16">
          <cell r="I16">
            <v>339</v>
          </cell>
          <cell r="J16">
            <v>109583.76</v>
          </cell>
        </row>
        <row r="23">
          <cell r="I23">
            <v>1497</v>
          </cell>
          <cell r="J23">
            <v>525557.76000000001</v>
          </cell>
        </row>
        <row r="26">
          <cell r="I26">
            <v>3613</v>
          </cell>
          <cell r="J26">
            <v>1583400</v>
          </cell>
        </row>
        <row r="33">
          <cell r="I33">
            <v>1065</v>
          </cell>
          <cell r="J33">
            <v>112458.69</v>
          </cell>
        </row>
        <row r="37">
          <cell r="I37">
            <v>40</v>
          </cell>
          <cell r="J37">
            <v>15563.6</v>
          </cell>
        </row>
        <row r="41">
          <cell r="I41">
            <v>400</v>
          </cell>
          <cell r="J41">
            <v>37209.120000000003</v>
          </cell>
        </row>
        <row r="45">
          <cell r="I45">
            <v>70</v>
          </cell>
          <cell r="J45">
            <v>23011.040000000001</v>
          </cell>
        </row>
      </sheetData>
      <sheetData sheetId="2">
        <row r="9">
          <cell r="I9">
            <v>473</v>
          </cell>
          <cell r="J9">
            <v>164793.20000000001</v>
          </cell>
        </row>
        <row r="16">
          <cell r="I16">
            <v>300</v>
          </cell>
          <cell r="J16">
            <v>97050.72</v>
          </cell>
        </row>
        <row r="23">
          <cell r="I23">
            <v>1442</v>
          </cell>
          <cell r="J23">
            <v>504591.35999999999</v>
          </cell>
        </row>
        <row r="26">
          <cell r="I26">
            <v>3971</v>
          </cell>
          <cell r="J26">
            <v>1738900.8</v>
          </cell>
        </row>
        <row r="33">
          <cell r="I33">
            <v>1118</v>
          </cell>
          <cell r="J33">
            <v>118572.48000000001</v>
          </cell>
        </row>
        <row r="37">
          <cell r="I37">
            <v>40</v>
          </cell>
          <cell r="J37">
            <v>15563.6</v>
          </cell>
        </row>
        <row r="41">
          <cell r="I41">
            <v>410</v>
          </cell>
          <cell r="J41">
            <v>38042.160000000003</v>
          </cell>
        </row>
        <row r="45">
          <cell r="I45">
            <v>92</v>
          </cell>
          <cell r="J45">
            <v>28608.32</v>
          </cell>
        </row>
      </sheetData>
      <sheetData sheetId="3">
        <row r="9">
          <cell r="I9">
            <v>406</v>
          </cell>
          <cell r="J9">
            <v>142147.19999999998</v>
          </cell>
        </row>
        <row r="16">
          <cell r="I16">
            <v>311</v>
          </cell>
          <cell r="J16">
            <v>99942.96</v>
          </cell>
        </row>
        <row r="23">
          <cell r="I23">
            <v>1491</v>
          </cell>
          <cell r="J23">
            <v>523810.56000000006</v>
          </cell>
        </row>
        <row r="26">
          <cell r="I26">
            <v>3845</v>
          </cell>
          <cell r="J26">
            <v>1681243.2</v>
          </cell>
        </row>
        <row r="33">
          <cell r="I33">
            <v>1126</v>
          </cell>
          <cell r="J33">
            <v>119110.61</v>
          </cell>
        </row>
        <row r="37">
          <cell r="I37">
            <v>40</v>
          </cell>
          <cell r="J37">
            <v>15184</v>
          </cell>
        </row>
        <row r="41">
          <cell r="I41">
            <v>376</v>
          </cell>
          <cell r="J41">
            <v>34987.68</v>
          </cell>
        </row>
        <row r="45">
          <cell r="I45">
            <v>93</v>
          </cell>
          <cell r="J45">
            <v>28919.279999999999</v>
          </cell>
        </row>
      </sheetData>
      <sheetData sheetId="4">
        <row r="9">
          <cell r="I9">
            <v>469</v>
          </cell>
          <cell r="J9">
            <v>164793.20000000001</v>
          </cell>
        </row>
        <row r="16">
          <cell r="I16">
            <v>288</v>
          </cell>
          <cell r="J16">
            <v>92551.679999999993</v>
          </cell>
        </row>
        <row r="23">
          <cell r="I23">
            <v>1488</v>
          </cell>
          <cell r="J23">
            <v>521015.03999999998</v>
          </cell>
        </row>
        <row r="26">
          <cell r="I26">
            <v>3920</v>
          </cell>
          <cell r="J26">
            <v>1714003.2</v>
          </cell>
        </row>
        <row r="33">
          <cell r="I33">
            <v>1209</v>
          </cell>
          <cell r="J33">
            <v>128159.5</v>
          </cell>
        </row>
        <row r="37">
          <cell r="I37">
            <v>31</v>
          </cell>
          <cell r="J37">
            <v>11767.6</v>
          </cell>
        </row>
        <row r="41">
          <cell r="I41">
            <v>378</v>
          </cell>
          <cell r="J41">
            <v>35080.239999999998</v>
          </cell>
        </row>
        <row r="45">
          <cell r="I45">
            <v>103</v>
          </cell>
          <cell r="J45">
            <v>32028.880000000001</v>
          </cell>
        </row>
      </sheetData>
      <sheetData sheetId="5">
        <row r="9">
          <cell r="I9">
            <v>519</v>
          </cell>
          <cell r="J9">
            <v>181516.39999999997</v>
          </cell>
        </row>
        <row r="16">
          <cell r="I16">
            <v>422</v>
          </cell>
          <cell r="J16">
            <v>135613.91999999998</v>
          </cell>
        </row>
        <row r="23">
          <cell r="I23">
            <v>1741</v>
          </cell>
          <cell r="J23">
            <v>610471.68000000005</v>
          </cell>
        </row>
        <row r="26">
          <cell r="I26">
            <v>5268</v>
          </cell>
          <cell r="J26">
            <v>2307614.4</v>
          </cell>
        </row>
        <row r="33">
          <cell r="I33">
            <v>1448</v>
          </cell>
          <cell r="J33">
            <v>153821.59000000003</v>
          </cell>
        </row>
        <row r="37">
          <cell r="I37">
            <v>58</v>
          </cell>
          <cell r="J37">
            <v>22016.799999999999</v>
          </cell>
        </row>
        <row r="41">
          <cell r="I41">
            <v>541</v>
          </cell>
          <cell r="J41">
            <v>50630.32</v>
          </cell>
        </row>
        <row r="45">
          <cell r="I45">
            <v>109</v>
          </cell>
          <cell r="J45">
            <v>34205.599999999999</v>
          </cell>
        </row>
      </sheetData>
      <sheetData sheetId="6">
        <row r="9">
          <cell r="I9">
            <v>503</v>
          </cell>
          <cell r="J9">
            <v>175942.00000000003</v>
          </cell>
        </row>
        <row r="16">
          <cell r="I16">
            <v>410</v>
          </cell>
          <cell r="J16">
            <v>131757.6</v>
          </cell>
        </row>
        <row r="23">
          <cell r="I23">
            <v>1683</v>
          </cell>
          <cell r="J23">
            <v>592999.67999999993</v>
          </cell>
        </row>
        <row r="26">
          <cell r="I26">
            <v>4870</v>
          </cell>
          <cell r="J26">
            <v>2133331.2000000002</v>
          </cell>
        </row>
        <row r="33">
          <cell r="I33">
            <v>1372</v>
          </cell>
          <cell r="J33">
            <v>146981.52999999997</v>
          </cell>
        </row>
        <row r="37">
          <cell r="I37">
            <v>43</v>
          </cell>
          <cell r="J37">
            <v>16322.8</v>
          </cell>
        </row>
        <row r="41">
          <cell r="I41">
            <v>453</v>
          </cell>
          <cell r="J41">
            <v>42114.8</v>
          </cell>
        </row>
        <row r="45">
          <cell r="I45">
            <v>115</v>
          </cell>
          <cell r="J45">
            <v>35760.400000000001</v>
          </cell>
        </row>
      </sheetData>
      <sheetData sheetId="7">
        <row r="9">
          <cell r="I9">
            <v>490</v>
          </cell>
          <cell r="J9">
            <v>171412.80000000002</v>
          </cell>
        </row>
        <row r="16">
          <cell r="I16">
            <v>363</v>
          </cell>
          <cell r="J16">
            <v>117296.40000000001</v>
          </cell>
        </row>
        <row r="23">
          <cell r="I23">
            <v>1370</v>
          </cell>
          <cell r="J23">
            <v>481877.76000000001</v>
          </cell>
        </row>
        <row r="28">
          <cell r="I28">
            <v>9190</v>
          </cell>
          <cell r="J28">
            <v>4029043.2</v>
          </cell>
        </row>
        <row r="35">
          <cell r="I35">
            <v>1693</v>
          </cell>
          <cell r="J35">
            <v>177826.36</v>
          </cell>
        </row>
        <row r="39">
          <cell r="I39">
            <v>64</v>
          </cell>
          <cell r="J39">
            <v>24294.400000000001</v>
          </cell>
        </row>
        <row r="43">
          <cell r="I43">
            <v>684</v>
          </cell>
          <cell r="J43">
            <v>63866.400000000001</v>
          </cell>
        </row>
        <row r="47">
          <cell r="I47">
            <v>144</v>
          </cell>
          <cell r="J47">
            <v>45711.12</v>
          </cell>
        </row>
      </sheetData>
      <sheetData sheetId="8">
        <row r="9">
          <cell r="I9">
            <v>487</v>
          </cell>
          <cell r="J9">
            <v>169670.80000000002</v>
          </cell>
        </row>
        <row r="16">
          <cell r="I16">
            <v>386</v>
          </cell>
          <cell r="J16">
            <v>124687.67999999999</v>
          </cell>
        </row>
        <row r="23">
          <cell r="I23">
            <v>1258</v>
          </cell>
          <cell r="J23">
            <v>440993.27999999997</v>
          </cell>
        </row>
        <row r="28">
          <cell r="I28">
            <v>8896</v>
          </cell>
          <cell r="J28">
            <v>3889704</v>
          </cell>
        </row>
        <row r="35">
          <cell r="I35">
            <v>1735</v>
          </cell>
          <cell r="J35">
            <v>181221.68999999997</v>
          </cell>
        </row>
        <row r="39">
          <cell r="I39">
            <v>71</v>
          </cell>
          <cell r="J39">
            <v>26951.599999999999</v>
          </cell>
        </row>
        <row r="43">
          <cell r="I43">
            <v>696</v>
          </cell>
          <cell r="J43">
            <v>64514.32</v>
          </cell>
        </row>
        <row r="47">
          <cell r="I47">
            <v>139</v>
          </cell>
          <cell r="J47">
            <v>43223.44</v>
          </cell>
        </row>
      </sheetData>
      <sheetData sheetId="9">
        <row r="9">
          <cell r="I9">
            <v>421</v>
          </cell>
          <cell r="J9">
            <v>147373.20000000001</v>
          </cell>
        </row>
        <row r="16">
          <cell r="I16">
            <v>381</v>
          </cell>
          <cell r="J16">
            <v>122438.16</v>
          </cell>
        </row>
        <row r="23">
          <cell r="I23">
            <v>1155</v>
          </cell>
          <cell r="J23">
            <v>407097.60000000003</v>
          </cell>
        </row>
        <row r="28">
          <cell r="I28">
            <v>8293</v>
          </cell>
          <cell r="J28">
            <v>3631992</v>
          </cell>
        </row>
        <row r="35">
          <cell r="I35">
            <v>1551</v>
          </cell>
          <cell r="J35">
            <v>163648.70000000001</v>
          </cell>
        </row>
        <row r="39">
          <cell r="I39">
            <v>64</v>
          </cell>
          <cell r="J39">
            <v>24674</v>
          </cell>
        </row>
        <row r="43">
          <cell r="I43">
            <v>680</v>
          </cell>
          <cell r="J43">
            <v>63311.040000000001</v>
          </cell>
        </row>
        <row r="47">
          <cell r="I47">
            <v>115</v>
          </cell>
          <cell r="J47">
            <v>36071.360000000001</v>
          </cell>
        </row>
      </sheetData>
      <sheetData sheetId="10">
        <row r="9">
          <cell r="I9">
            <v>438</v>
          </cell>
          <cell r="J9">
            <v>153296.00000000003</v>
          </cell>
        </row>
        <row r="16">
          <cell r="I16">
            <v>395</v>
          </cell>
          <cell r="J16">
            <v>126937.2</v>
          </cell>
        </row>
        <row r="23">
          <cell r="I23">
            <v>1177</v>
          </cell>
          <cell r="J23">
            <v>414435.83999999997</v>
          </cell>
        </row>
        <row r="28">
          <cell r="I28">
            <v>8950</v>
          </cell>
          <cell r="J28">
            <v>3914601.6</v>
          </cell>
        </row>
        <row r="35">
          <cell r="I35">
            <v>1649</v>
          </cell>
          <cell r="J35">
            <v>173379.61</v>
          </cell>
        </row>
        <row r="39">
          <cell r="I39">
            <v>60</v>
          </cell>
          <cell r="J39">
            <v>22776</v>
          </cell>
        </row>
        <row r="43">
          <cell r="I43">
            <v>669</v>
          </cell>
          <cell r="J43">
            <v>62200.32</v>
          </cell>
        </row>
        <row r="47">
          <cell r="I47">
            <v>128</v>
          </cell>
          <cell r="J47">
            <v>40735.760000000002</v>
          </cell>
        </row>
      </sheetData>
      <sheetData sheetId="11">
        <row r="9">
          <cell r="I9">
            <v>426</v>
          </cell>
          <cell r="J9">
            <v>148418.4</v>
          </cell>
        </row>
        <row r="16">
          <cell r="I16">
            <v>376</v>
          </cell>
          <cell r="J16">
            <v>121474.07999999999</v>
          </cell>
        </row>
        <row r="23">
          <cell r="I23">
            <v>1142</v>
          </cell>
          <cell r="J23">
            <v>401157.12</v>
          </cell>
        </row>
        <row r="28">
          <cell r="I28">
            <v>8956</v>
          </cell>
          <cell r="J28">
            <v>3918532.8000000003</v>
          </cell>
        </row>
        <row r="35">
          <cell r="I35">
            <v>1649</v>
          </cell>
          <cell r="J35">
            <v>172768.41</v>
          </cell>
        </row>
        <row r="39">
          <cell r="I39">
            <v>90</v>
          </cell>
          <cell r="J39">
            <v>34923.199999999997</v>
          </cell>
        </row>
        <row r="43">
          <cell r="I43">
            <v>630</v>
          </cell>
          <cell r="J43">
            <v>58775.6</v>
          </cell>
        </row>
        <row r="47">
          <cell r="I47">
            <v>109</v>
          </cell>
          <cell r="J47">
            <v>33894.639999999999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</sheetNames>
    <sheetDataSet>
      <sheetData sheetId="0">
        <row r="12">
          <cell r="I12">
            <v>183</v>
          </cell>
          <cell r="J12">
            <v>64454</v>
          </cell>
        </row>
        <row r="18">
          <cell r="I18">
            <v>19</v>
          </cell>
          <cell r="J18">
            <v>5908.24</v>
          </cell>
        </row>
        <row r="21">
          <cell r="I21">
            <v>32</v>
          </cell>
          <cell r="J21">
            <v>13911.04</v>
          </cell>
        </row>
        <row r="29">
          <cell r="I29">
            <v>747</v>
          </cell>
          <cell r="J29">
            <v>261031.67999999999</v>
          </cell>
        </row>
        <row r="35">
          <cell r="I35">
            <v>1927</v>
          </cell>
          <cell r="J35">
            <v>844334.4</v>
          </cell>
        </row>
        <row r="41">
          <cell r="I41">
            <v>447</v>
          </cell>
          <cell r="J41">
            <v>44728.32</v>
          </cell>
        </row>
        <row r="48">
          <cell r="I48">
            <v>173</v>
          </cell>
          <cell r="J48">
            <v>16105.440000000002</v>
          </cell>
        </row>
        <row r="55">
          <cell r="I55">
            <v>25</v>
          </cell>
          <cell r="J55">
            <v>7511.25</v>
          </cell>
        </row>
        <row r="60">
          <cell r="I60">
            <v>92</v>
          </cell>
          <cell r="J60">
            <v>29016</v>
          </cell>
        </row>
      </sheetData>
      <sheetData sheetId="1">
        <row r="12">
          <cell r="I12">
            <v>170</v>
          </cell>
          <cell r="J12">
            <v>59228</v>
          </cell>
        </row>
        <row r="18">
          <cell r="I18">
            <v>16</v>
          </cell>
          <cell r="J18">
            <v>4975.3599999999997</v>
          </cell>
        </row>
        <row r="21">
          <cell r="I21">
            <v>27</v>
          </cell>
          <cell r="J21">
            <v>11737.44</v>
          </cell>
        </row>
        <row r="29">
          <cell r="I29">
            <v>590</v>
          </cell>
          <cell r="J29">
            <v>206169.60000000001</v>
          </cell>
        </row>
        <row r="36">
          <cell r="I36">
            <v>2099</v>
          </cell>
          <cell r="J36">
            <v>919900.8</v>
          </cell>
        </row>
        <row r="43">
          <cell r="I43">
            <v>455</v>
          </cell>
          <cell r="J43">
            <v>47118.119999999995</v>
          </cell>
        </row>
        <row r="49">
          <cell r="I49">
            <v>154</v>
          </cell>
          <cell r="J49">
            <v>14346.803</v>
          </cell>
        </row>
        <row r="55">
          <cell r="I55">
            <v>21</v>
          </cell>
          <cell r="J55">
            <v>6309.45</v>
          </cell>
        </row>
        <row r="61">
          <cell r="I61">
            <v>101</v>
          </cell>
          <cell r="J61">
            <v>31824</v>
          </cell>
        </row>
      </sheetData>
      <sheetData sheetId="2">
        <row r="12">
          <cell r="I12">
            <v>188</v>
          </cell>
          <cell r="J12">
            <v>66196</v>
          </cell>
        </row>
        <row r="18">
          <cell r="I18">
            <v>12</v>
          </cell>
          <cell r="J18">
            <v>3731.5199999999995</v>
          </cell>
        </row>
        <row r="21">
          <cell r="I21">
            <v>25</v>
          </cell>
          <cell r="J21">
            <v>10868</v>
          </cell>
        </row>
        <row r="29">
          <cell r="I29">
            <v>467</v>
          </cell>
          <cell r="J29">
            <v>165285.12</v>
          </cell>
        </row>
        <row r="36">
          <cell r="I36">
            <v>2106</v>
          </cell>
          <cell r="J36">
            <v>920774.4</v>
          </cell>
        </row>
        <row r="43">
          <cell r="I43">
            <v>425</v>
          </cell>
          <cell r="J43">
            <v>43605.24</v>
          </cell>
        </row>
        <row r="49">
          <cell r="I49">
            <v>144</v>
          </cell>
          <cell r="J49">
            <v>13328.64</v>
          </cell>
        </row>
        <row r="55">
          <cell r="I55">
            <v>27</v>
          </cell>
          <cell r="J55">
            <v>8112.15</v>
          </cell>
        </row>
        <row r="61">
          <cell r="I61">
            <v>93</v>
          </cell>
          <cell r="J61">
            <v>29016</v>
          </cell>
        </row>
      </sheetData>
      <sheetData sheetId="3">
        <row r="12">
          <cell r="I12">
            <v>171</v>
          </cell>
          <cell r="J12">
            <v>60273.200000000004</v>
          </cell>
        </row>
        <row r="18">
          <cell r="I18">
            <v>12</v>
          </cell>
          <cell r="J18">
            <v>3731.5199999999995</v>
          </cell>
        </row>
        <row r="21">
          <cell r="I21">
            <v>20</v>
          </cell>
          <cell r="J21">
            <v>8694.4</v>
          </cell>
        </row>
        <row r="29">
          <cell r="I29">
            <v>526</v>
          </cell>
          <cell r="J29">
            <v>184853.76000000001</v>
          </cell>
        </row>
        <row r="36">
          <cell r="I36">
            <v>2047</v>
          </cell>
          <cell r="J36">
            <v>896313.60000000009</v>
          </cell>
        </row>
        <row r="43">
          <cell r="I43">
            <v>508</v>
          </cell>
          <cell r="J43">
            <v>51638.399999999994</v>
          </cell>
        </row>
        <row r="49">
          <cell r="I49">
            <v>175</v>
          </cell>
          <cell r="J49">
            <v>16290.560000000001</v>
          </cell>
        </row>
        <row r="55">
          <cell r="I55">
            <v>14</v>
          </cell>
          <cell r="J55">
            <v>4506.75</v>
          </cell>
        </row>
        <row r="61">
          <cell r="I61">
            <v>97</v>
          </cell>
          <cell r="J61">
            <v>30576</v>
          </cell>
        </row>
      </sheetData>
      <sheetData sheetId="4">
        <row r="12">
          <cell r="I12">
            <v>193</v>
          </cell>
          <cell r="J12">
            <v>67938</v>
          </cell>
        </row>
        <row r="18">
          <cell r="I18">
            <v>25</v>
          </cell>
          <cell r="J18">
            <v>7774</v>
          </cell>
        </row>
        <row r="21">
          <cell r="I21">
            <v>26</v>
          </cell>
          <cell r="J21">
            <v>11302.72</v>
          </cell>
        </row>
        <row r="29">
          <cell r="I29">
            <v>519</v>
          </cell>
          <cell r="J29">
            <v>181359.35999999999</v>
          </cell>
        </row>
        <row r="36">
          <cell r="I36">
            <v>2042</v>
          </cell>
          <cell r="J36">
            <v>892819.2</v>
          </cell>
        </row>
        <row r="43">
          <cell r="I43">
            <v>471</v>
          </cell>
          <cell r="J43">
            <v>47483.16</v>
          </cell>
        </row>
        <row r="49">
          <cell r="I49">
            <v>173</v>
          </cell>
          <cell r="J49">
            <v>16105.44</v>
          </cell>
        </row>
        <row r="55">
          <cell r="I55">
            <v>21</v>
          </cell>
          <cell r="J55">
            <v>6309.45</v>
          </cell>
        </row>
        <row r="61">
          <cell r="I61">
            <v>99</v>
          </cell>
          <cell r="J61">
            <v>30888</v>
          </cell>
        </row>
      </sheetData>
      <sheetData sheetId="5">
        <row r="12">
          <cell r="I12">
            <v>230</v>
          </cell>
          <cell r="J12">
            <v>80828.800000000003</v>
          </cell>
        </row>
        <row r="18">
          <cell r="I18">
            <v>21</v>
          </cell>
          <cell r="J18">
            <v>6530.16</v>
          </cell>
        </row>
        <row r="21">
          <cell r="I21">
            <v>37</v>
          </cell>
          <cell r="J21">
            <v>16084.64</v>
          </cell>
        </row>
        <row r="29">
          <cell r="I29">
            <v>621</v>
          </cell>
          <cell r="J29">
            <v>217002.24000000002</v>
          </cell>
        </row>
        <row r="36">
          <cell r="I36">
            <v>2692</v>
          </cell>
          <cell r="J36">
            <v>1180233.6000000001</v>
          </cell>
        </row>
        <row r="43">
          <cell r="I43">
            <v>601</v>
          </cell>
          <cell r="J43">
            <v>60818.400000000001</v>
          </cell>
        </row>
        <row r="49">
          <cell r="I49">
            <v>239</v>
          </cell>
          <cell r="J49">
            <v>22214.400000000001</v>
          </cell>
        </row>
        <row r="55">
          <cell r="I55">
            <v>26</v>
          </cell>
          <cell r="J55">
            <v>7811.7000000000007</v>
          </cell>
        </row>
        <row r="61">
          <cell r="I61">
            <v>116</v>
          </cell>
          <cell r="J61">
            <v>36192</v>
          </cell>
        </row>
      </sheetData>
      <sheetData sheetId="6">
        <row r="12">
          <cell r="I12">
            <v>236</v>
          </cell>
          <cell r="J12">
            <v>82222.399999999994</v>
          </cell>
        </row>
        <row r="18">
          <cell r="I18">
            <v>18</v>
          </cell>
          <cell r="J18">
            <v>5597.28</v>
          </cell>
        </row>
        <row r="21">
          <cell r="I21">
            <v>43</v>
          </cell>
          <cell r="J21">
            <v>18692.96</v>
          </cell>
        </row>
        <row r="29">
          <cell r="I29">
            <v>638</v>
          </cell>
          <cell r="J29">
            <v>223292.16</v>
          </cell>
        </row>
        <row r="36">
          <cell r="I36">
            <v>2688</v>
          </cell>
          <cell r="J36">
            <v>1174992</v>
          </cell>
        </row>
        <row r="43">
          <cell r="I43">
            <v>501</v>
          </cell>
          <cell r="J43">
            <v>50777.880000000005</v>
          </cell>
        </row>
        <row r="49">
          <cell r="I49">
            <v>230</v>
          </cell>
          <cell r="J49">
            <v>21381.360000000001</v>
          </cell>
        </row>
        <row r="55">
          <cell r="I55">
            <v>30</v>
          </cell>
          <cell r="J55">
            <v>9013.5</v>
          </cell>
        </row>
        <row r="61">
          <cell r="I61">
            <v>124</v>
          </cell>
          <cell r="J61">
            <v>38688</v>
          </cell>
        </row>
      </sheetData>
      <sheetData sheetId="7">
        <row r="12">
          <cell r="I12">
            <v>207</v>
          </cell>
          <cell r="J12">
            <v>72118.8</v>
          </cell>
        </row>
        <row r="18">
          <cell r="I18">
            <v>10</v>
          </cell>
          <cell r="J18">
            <v>3109.6</v>
          </cell>
        </row>
        <row r="25">
          <cell r="I25">
            <v>225</v>
          </cell>
          <cell r="J25">
            <v>99985.600000000006</v>
          </cell>
        </row>
        <row r="29">
          <cell r="I29">
            <v>578</v>
          </cell>
          <cell r="J29">
            <v>202675.20000000001</v>
          </cell>
        </row>
        <row r="35">
          <cell r="I35">
            <v>2660</v>
          </cell>
          <cell r="J35">
            <v>1163198.3999999999</v>
          </cell>
        </row>
        <row r="42">
          <cell r="I42">
            <v>599</v>
          </cell>
          <cell r="J42">
            <v>60260.04</v>
          </cell>
        </row>
        <row r="48">
          <cell r="I48">
            <v>211</v>
          </cell>
          <cell r="J48">
            <v>19622.72</v>
          </cell>
        </row>
        <row r="54">
          <cell r="I54">
            <v>31</v>
          </cell>
          <cell r="J54">
            <v>9313.9500000000007</v>
          </cell>
        </row>
        <row r="60">
          <cell r="I60">
            <v>138</v>
          </cell>
          <cell r="J60">
            <v>43680</v>
          </cell>
        </row>
      </sheetData>
      <sheetData sheetId="8">
        <row r="12">
          <cell r="I12">
            <v>265</v>
          </cell>
          <cell r="J12">
            <v>92326</v>
          </cell>
        </row>
        <row r="18">
          <cell r="I18">
            <v>20</v>
          </cell>
          <cell r="J18">
            <v>6219.2</v>
          </cell>
        </row>
        <row r="25">
          <cell r="I25">
            <v>186</v>
          </cell>
          <cell r="J25">
            <v>81727.360000000001</v>
          </cell>
        </row>
        <row r="29">
          <cell r="I29">
            <v>662</v>
          </cell>
          <cell r="J29">
            <v>232727.04000000001</v>
          </cell>
        </row>
        <row r="35">
          <cell r="I35">
            <v>2966</v>
          </cell>
          <cell r="J35">
            <v>1297296</v>
          </cell>
        </row>
        <row r="42">
          <cell r="I42">
            <v>624</v>
          </cell>
          <cell r="J42">
            <v>62658.84</v>
          </cell>
        </row>
        <row r="48">
          <cell r="I48">
            <v>239</v>
          </cell>
          <cell r="J48">
            <v>22214.400000000001</v>
          </cell>
        </row>
        <row r="54">
          <cell r="I54">
            <v>31</v>
          </cell>
          <cell r="J54">
            <v>9313.9500000000007</v>
          </cell>
        </row>
        <row r="60">
          <cell r="I60">
            <v>174</v>
          </cell>
          <cell r="J60">
            <v>54288</v>
          </cell>
        </row>
      </sheetData>
      <sheetData sheetId="9">
        <row r="12">
          <cell r="I12">
            <v>232</v>
          </cell>
          <cell r="J12">
            <v>80828.800000000003</v>
          </cell>
        </row>
        <row r="18">
          <cell r="I18">
            <v>11</v>
          </cell>
          <cell r="J18">
            <v>3420.56</v>
          </cell>
        </row>
        <row r="25">
          <cell r="I25">
            <v>221</v>
          </cell>
          <cell r="J25">
            <v>96073.12</v>
          </cell>
        </row>
        <row r="29">
          <cell r="I29">
            <v>630</v>
          </cell>
          <cell r="J29">
            <v>220846.07999999999</v>
          </cell>
        </row>
        <row r="35">
          <cell r="I35">
            <v>2792</v>
          </cell>
          <cell r="J35">
            <v>1220419.2</v>
          </cell>
        </row>
        <row r="42">
          <cell r="I42">
            <v>604</v>
          </cell>
          <cell r="J42">
            <v>61018.080000000002</v>
          </cell>
        </row>
        <row r="48">
          <cell r="I48">
            <v>251</v>
          </cell>
          <cell r="J48">
            <v>23325.120000000003</v>
          </cell>
        </row>
        <row r="54">
          <cell r="I54">
            <v>41</v>
          </cell>
          <cell r="J54">
            <v>12318.45</v>
          </cell>
        </row>
        <row r="60">
          <cell r="I60">
            <v>147</v>
          </cell>
          <cell r="J60">
            <v>45864</v>
          </cell>
        </row>
      </sheetData>
      <sheetData sheetId="10">
        <row r="12">
          <cell r="I12">
            <v>221</v>
          </cell>
          <cell r="J12">
            <v>76996.400000000009</v>
          </cell>
        </row>
        <row r="18">
          <cell r="I18">
            <v>16</v>
          </cell>
          <cell r="J18">
            <v>4975.3599999999997</v>
          </cell>
        </row>
        <row r="25">
          <cell r="I25">
            <v>212</v>
          </cell>
          <cell r="J25">
            <v>92160.639999999999</v>
          </cell>
        </row>
        <row r="29">
          <cell r="I29">
            <v>662</v>
          </cell>
          <cell r="J29">
            <v>231329.28</v>
          </cell>
        </row>
        <row r="35">
          <cell r="I35">
            <v>2690</v>
          </cell>
          <cell r="J35">
            <v>1176302.4000000001</v>
          </cell>
        </row>
        <row r="42">
          <cell r="I42">
            <v>545</v>
          </cell>
          <cell r="J42">
            <v>54817.440000000002</v>
          </cell>
        </row>
        <row r="48">
          <cell r="I48">
            <v>225</v>
          </cell>
          <cell r="J48">
            <v>20918.559999999998</v>
          </cell>
        </row>
        <row r="54">
          <cell r="I54">
            <v>35</v>
          </cell>
          <cell r="J54">
            <v>10515.75</v>
          </cell>
        </row>
        <row r="60">
          <cell r="I60">
            <v>149</v>
          </cell>
          <cell r="J60">
            <v>46488</v>
          </cell>
        </row>
      </sheetData>
      <sheetData sheetId="11">
        <row r="12">
          <cell r="I12">
            <v>240</v>
          </cell>
          <cell r="J12">
            <v>84312.8</v>
          </cell>
        </row>
        <row r="18">
          <cell r="I18">
            <v>10</v>
          </cell>
          <cell r="J18">
            <v>3420.56</v>
          </cell>
        </row>
        <row r="25">
          <cell r="I25">
            <v>208</v>
          </cell>
          <cell r="J25">
            <v>90421.760000000009</v>
          </cell>
        </row>
        <row r="29">
          <cell r="I29">
            <v>471</v>
          </cell>
          <cell r="J29">
            <v>165285.12</v>
          </cell>
        </row>
        <row r="35">
          <cell r="I35">
            <v>2791</v>
          </cell>
          <cell r="J35">
            <v>1220856</v>
          </cell>
        </row>
        <row r="42">
          <cell r="I42">
            <v>507</v>
          </cell>
          <cell r="J42">
            <v>51376.92</v>
          </cell>
        </row>
        <row r="48">
          <cell r="I48">
            <v>221</v>
          </cell>
          <cell r="J48">
            <v>20548.32</v>
          </cell>
        </row>
        <row r="54">
          <cell r="I54">
            <v>21</v>
          </cell>
          <cell r="J54">
            <v>6309.45</v>
          </cell>
        </row>
        <row r="60">
          <cell r="I60">
            <v>143</v>
          </cell>
          <cell r="J60">
            <v>44928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</sheetNames>
    <sheetDataSet>
      <sheetData sheetId="0">
        <row r="14">
          <cell r="I14">
            <v>4405</v>
          </cell>
          <cell r="J14">
            <v>1645480.5</v>
          </cell>
        </row>
        <row r="25">
          <cell r="I25">
            <v>1639</v>
          </cell>
          <cell r="J25">
            <v>564913.67999999993</v>
          </cell>
        </row>
        <row r="29">
          <cell r="I29">
            <v>511</v>
          </cell>
          <cell r="J29">
            <v>240807.33</v>
          </cell>
        </row>
        <row r="38">
          <cell r="I38">
            <v>6569</v>
          </cell>
          <cell r="J38">
            <v>2517814.8799999994</v>
          </cell>
        </row>
        <row r="45">
          <cell r="I45">
            <v>18865</v>
          </cell>
          <cell r="J45">
            <v>8934596.4400000013</v>
          </cell>
        </row>
        <row r="54">
          <cell r="I54">
            <v>4479</v>
          </cell>
          <cell r="J54">
            <v>602756.32999999996</v>
          </cell>
        </row>
        <row r="65">
          <cell r="I65">
            <v>379</v>
          </cell>
          <cell r="J65">
            <v>231676</v>
          </cell>
        </row>
        <row r="71">
          <cell r="I71">
            <v>1934</v>
          </cell>
          <cell r="J71">
            <v>194721.12</v>
          </cell>
        </row>
        <row r="78">
          <cell r="I78">
            <v>334</v>
          </cell>
          <cell r="J78">
            <v>103582.08</v>
          </cell>
        </row>
        <row r="82">
          <cell r="I82">
            <v>166</v>
          </cell>
          <cell r="J82">
            <v>65242.8</v>
          </cell>
        </row>
      </sheetData>
      <sheetData sheetId="1">
        <row r="14">
          <cell r="I14">
            <v>3799</v>
          </cell>
          <cell r="J14">
            <v>1416414.74</v>
          </cell>
        </row>
        <row r="25">
          <cell r="I25">
            <v>1217</v>
          </cell>
          <cell r="J25">
            <v>420760.92</v>
          </cell>
        </row>
        <row r="29">
          <cell r="I29">
            <v>475</v>
          </cell>
          <cell r="J29">
            <v>223908.57</v>
          </cell>
        </row>
        <row r="40">
          <cell r="I40">
            <v>5991</v>
          </cell>
          <cell r="J40">
            <v>2295351.2000000002</v>
          </cell>
        </row>
        <row r="49">
          <cell r="I49">
            <v>19472</v>
          </cell>
          <cell r="J49">
            <v>9217791.6600000001</v>
          </cell>
        </row>
        <row r="58">
          <cell r="I58">
            <v>4245</v>
          </cell>
          <cell r="J58">
            <v>576163.53</v>
          </cell>
        </row>
        <row r="69">
          <cell r="I69">
            <v>391</v>
          </cell>
          <cell r="J69">
            <v>243314.12</v>
          </cell>
        </row>
        <row r="75">
          <cell r="I75">
            <v>1812</v>
          </cell>
          <cell r="J75">
            <v>182381.76</v>
          </cell>
        </row>
        <row r="82">
          <cell r="I82">
            <v>254</v>
          </cell>
          <cell r="J82">
            <v>78611.399999999994</v>
          </cell>
        </row>
        <row r="86">
          <cell r="I86">
            <v>172</v>
          </cell>
          <cell r="J86">
            <v>66796.2</v>
          </cell>
        </row>
        <row r="90">
          <cell r="I90">
            <v>46</v>
          </cell>
          <cell r="J90">
            <v>15825.84</v>
          </cell>
        </row>
      </sheetData>
      <sheetData sheetId="2">
        <row r="14">
          <cell r="I14">
            <v>3930</v>
          </cell>
          <cell r="J14">
            <v>1465872.12</v>
          </cell>
        </row>
        <row r="25">
          <cell r="I25">
            <v>1186</v>
          </cell>
          <cell r="J25">
            <v>409407.6</v>
          </cell>
        </row>
        <row r="29">
          <cell r="I29">
            <v>443</v>
          </cell>
          <cell r="J29">
            <v>207948.63</v>
          </cell>
        </row>
        <row r="40">
          <cell r="I40">
            <v>6061</v>
          </cell>
          <cell r="J40">
            <v>2319814.56</v>
          </cell>
        </row>
        <row r="49">
          <cell r="I49">
            <v>19177</v>
          </cell>
          <cell r="J49">
            <v>9088722.7200000007</v>
          </cell>
        </row>
        <row r="58">
          <cell r="I58">
            <v>4336</v>
          </cell>
          <cell r="J58">
            <v>589180.57999999996</v>
          </cell>
        </row>
        <row r="69">
          <cell r="I69">
            <v>385</v>
          </cell>
          <cell r="J69">
            <v>232279.36000000002</v>
          </cell>
        </row>
        <row r="75">
          <cell r="I75">
            <v>1799</v>
          </cell>
          <cell r="J75">
            <v>181378.56</v>
          </cell>
        </row>
        <row r="82">
          <cell r="I82">
            <v>252</v>
          </cell>
          <cell r="J82">
            <v>77686.559999999998</v>
          </cell>
        </row>
        <row r="86">
          <cell r="I86">
            <v>156</v>
          </cell>
          <cell r="J86">
            <v>60582.6</v>
          </cell>
        </row>
        <row r="90">
          <cell r="I90">
            <v>54</v>
          </cell>
          <cell r="J90">
            <v>18578.16</v>
          </cell>
        </row>
      </sheetData>
      <sheetData sheetId="3">
        <row r="14">
          <cell r="I14">
            <v>3920</v>
          </cell>
          <cell r="J14">
            <v>1461037.94</v>
          </cell>
        </row>
        <row r="25">
          <cell r="I25">
            <v>1176</v>
          </cell>
          <cell r="J25">
            <v>405279.12</v>
          </cell>
        </row>
        <row r="29">
          <cell r="I29">
            <v>496</v>
          </cell>
          <cell r="J29">
            <v>232827.36</v>
          </cell>
        </row>
        <row r="40">
          <cell r="I40">
            <v>5853</v>
          </cell>
          <cell r="J40">
            <v>2242219.84</v>
          </cell>
        </row>
        <row r="49">
          <cell r="I49">
            <v>19775</v>
          </cell>
          <cell r="J49">
            <v>9358680.0999999996</v>
          </cell>
        </row>
        <row r="58">
          <cell r="I58">
            <v>4375</v>
          </cell>
          <cell r="J58">
            <v>606949.02</v>
          </cell>
        </row>
        <row r="69">
          <cell r="I69">
            <v>406</v>
          </cell>
          <cell r="J69">
            <v>239199.72</v>
          </cell>
        </row>
        <row r="75">
          <cell r="I75">
            <v>1688</v>
          </cell>
          <cell r="J75">
            <v>170142.72</v>
          </cell>
        </row>
        <row r="82">
          <cell r="I82">
            <v>246</v>
          </cell>
          <cell r="J82">
            <v>76145.16</v>
          </cell>
        </row>
        <row r="86">
          <cell r="I86">
            <v>139</v>
          </cell>
          <cell r="J86">
            <v>53980.65</v>
          </cell>
        </row>
        <row r="90">
          <cell r="I90">
            <v>26</v>
          </cell>
          <cell r="J90">
            <v>8945.0400000000009</v>
          </cell>
        </row>
      </sheetData>
      <sheetData sheetId="4">
        <row r="14">
          <cell r="I14">
            <v>3939</v>
          </cell>
          <cell r="J14">
            <v>1467731.42</v>
          </cell>
        </row>
        <row r="25">
          <cell r="I25">
            <v>1106</v>
          </cell>
          <cell r="J25">
            <v>380852.28</v>
          </cell>
        </row>
        <row r="29">
          <cell r="I29">
            <v>451</v>
          </cell>
          <cell r="J29">
            <v>211703.91</v>
          </cell>
        </row>
        <row r="40">
          <cell r="I40">
            <v>5561</v>
          </cell>
          <cell r="J40">
            <v>2130988</v>
          </cell>
        </row>
        <row r="49">
          <cell r="I49">
            <v>19936</v>
          </cell>
          <cell r="J49">
            <v>9438579.9199999999</v>
          </cell>
        </row>
        <row r="58">
          <cell r="I58">
            <v>4362</v>
          </cell>
          <cell r="J58">
            <v>607777.9</v>
          </cell>
        </row>
        <row r="69">
          <cell r="I69">
            <v>387</v>
          </cell>
          <cell r="J69">
            <v>223516.4</v>
          </cell>
        </row>
        <row r="75">
          <cell r="I75">
            <v>1699</v>
          </cell>
          <cell r="J75">
            <v>170744.64</v>
          </cell>
        </row>
        <row r="82">
          <cell r="I82">
            <v>247</v>
          </cell>
          <cell r="J82">
            <v>76145.16</v>
          </cell>
        </row>
        <row r="86">
          <cell r="I86">
            <v>143</v>
          </cell>
          <cell r="J86">
            <v>55922.400000000001</v>
          </cell>
        </row>
        <row r="90">
          <cell r="I90">
            <v>40</v>
          </cell>
          <cell r="J90">
            <v>14105.64</v>
          </cell>
        </row>
      </sheetData>
      <sheetData sheetId="5">
        <row r="14">
          <cell r="I14">
            <v>5157</v>
          </cell>
          <cell r="J14">
            <v>1922516.1999999997</v>
          </cell>
        </row>
        <row r="25">
          <cell r="I25">
            <v>1539</v>
          </cell>
          <cell r="J25">
            <v>530853.72</v>
          </cell>
        </row>
        <row r="29">
          <cell r="I29">
            <v>620</v>
          </cell>
          <cell r="J29">
            <v>291973.02</v>
          </cell>
        </row>
        <row r="40">
          <cell r="I40">
            <v>7839</v>
          </cell>
          <cell r="J40">
            <v>2999819.52</v>
          </cell>
        </row>
        <row r="49">
          <cell r="I49">
            <v>27002</v>
          </cell>
          <cell r="J49">
            <v>12785389.540000001</v>
          </cell>
        </row>
        <row r="58">
          <cell r="I58">
            <v>5613</v>
          </cell>
          <cell r="J58">
            <v>787597.8</v>
          </cell>
        </row>
        <row r="69">
          <cell r="I69">
            <v>537</v>
          </cell>
          <cell r="J69">
            <v>317918.88</v>
          </cell>
        </row>
        <row r="75">
          <cell r="I75">
            <v>2310</v>
          </cell>
          <cell r="J75">
            <v>232541.76</v>
          </cell>
        </row>
        <row r="82">
          <cell r="I82">
            <v>324</v>
          </cell>
          <cell r="J82">
            <v>99882.72</v>
          </cell>
        </row>
        <row r="86">
          <cell r="I86">
            <v>161</v>
          </cell>
          <cell r="J86">
            <v>62912.7</v>
          </cell>
        </row>
        <row r="90">
          <cell r="I90">
            <v>49</v>
          </cell>
          <cell r="J90">
            <v>17546.04</v>
          </cell>
        </row>
      </sheetData>
      <sheetData sheetId="6">
        <row r="14">
          <cell r="I14">
            <v>5091</v>
          </cell>
          <cell r="J14">
            <v>1897973.4400000002</v>
          </cell>
        </row>
        <row r="25">
          <cell r="I25">
            <v>1429</v>
          </cell>
          <cell r="J25">
            <v>492665.27999999997</v>
          </cell>
        </row>
        <row r="29">
          <cell r="I29">
            <v>557</v>
          </cell>
          <cell r="J29">
            <v>261461.37</v>
          </cell>
        </row>
        <row r="40">
          <cell r="I40">
            <v>7558</v>
          </cell>
          <cell r="J40">
            <v>2893939.04</v>
          </cell>
        </row>
        <row r="49">
          <cell r="I49">
            <v>27645</v>
          </cell>
          <cell r="J49">
            <v>13080404.260000002</v>
          </cell>
        </row>
        <row r="58">
          <cell r="I58">
            <v>5534</v>
          </cell>
          <cell r="J58">
            <v>790515.75</v>
          </cell>
        </row>
        <row r="69">
          <cell r="I69">
            <v>577</v>
          </cell>
          <cell r="J69">
            <v>347071.60000000003</v>
          </cell>
        </row>
        <row r="75">
          <cell r="I75">
            <v>2607</v>
          </cell>
          <cell r="J75">
            <v>261556.68000000002</v>
          </cell>
        </row>
        <row r="82">
          <cell r="I82">
            <v>290</v>
          </cell>
          <cell r="J82">
            <v>90017.76</v>
          </cell>
        </row>
        <row r="86">
          <cell r="I86">
            <v>164</v>
          </cell>
          <cell r="J86">
            <v>63689.4</v>
          </cell>
        </row>
        <row r="90">
          <cell r="I90">
            <v>46</v>
          </cell>
          <cell r="J90">
            <v>15825.84</v>
          </cell>
        </row>
      </sheetData>
      <sheetData sheetId="7">
        <row r="14">
          <cell r="I14">
            <v>4675</v>
          </cell>
          <cell r="J14">
            <v>1742907.82</v>
          </cell>
        </row>
        <row r="26">
          <cell r="I26">
            <v>1512</v>
          </cell>
          <cell r="J26">
            <v>521564.64</v>
          </cell>
        </row>
        <row r="32">
          <cell r="I32">
            <v>725</v>
          </cell>
          <cell r="J32">
            <v>341261.06999999995</v>
          </cell>
        </row>
        <row r="42">
          <cell r="I42">
            <v>6640</v>
          </cell>
          <cell r="J42">
            <v>2543424.96</v>
          </cell>
        </row>
        <row r="51">
          <cell r="I51">
            <v>25294</v>
          </cell>
          <cell r="J51">
            <v>11967007.360000001</v>
          </cell>
        </row>
        <row r="60">
          <cell r="I60">
            <v>5275</v>
          </cell>
          <cell r="J60">
            <v>750245.67999999993</v>
          </cell>
        </row>
        <row r="71">
          <cell r="I71">
            <v>599</v>
          </cell>
          <cell r="J71">
            <v>366845.32</v>
          </cell>
        </row>
        <row r="77">
          <cell r="I77">
            <v>2244</v>
          </cell>
          <cell r="J77">
            <v>225619.68</v>
          </cell>
        </row>
        <row r="84">
          <cell r="I84">
            <v>285</v>
          </cell>
          <cell r="J84">
            <v>87859.800000000017</v>
          </cell>
        </row>
        <row r="88">
          <cell r="I88">
            <v>140</v>
          </cell>
          <cell r="J88">
            <v>55145.7</v>
          </cell>
        </row>
        <row r="92">
          <cell r="I92">
            <v>27</v>
          </cell>
          <cell r="J92">
            <v>9289.08</v>
          </cell>
        </row>
      </sheetData>
      <sheetData sheetId="8">
        <row r="14">
          <cell r="I14">
            <v>4903</v>
          </cell>
          <cell r="J14">
            <v>1827691.9</v>
          </cell>
        </row>
        <row r="26">
          <cell r="I26">
            <v>1479</v>
          </cell>
          <cell r="J26">
            <v>510899.4</v>
          </cell>
        </row>
        <row r="32">
          <cell r="I32">
            <v>820</v>
          </cell>
          <cell r="J32">
            <v>385855.02</v>
          </cell>
        </row>
        <row r="42">
          <cell r="I42">
            <v>7257</v>
          </cell>
          <cell r="J42">
            <v>2780413.76</v>
          </cell>
        </row>
        <row r="51">
          <cell r="I51">
            <v>28597</v>
          </cell>
          <cell r="J51">
            <v>13530490.82</v>
          </cell>
        </row>
        <row r="60">
          <cell r="I60">
            <v>5732</v>
          </cell>
          <cell r="J60">
            <v>817161.2</v>
          </cell>
        </row>
        <row r="72">
          <cell r="I72">
            <v>678</v>
          </cell>
          <cell r="J72">
            <v>411904.04</v>
          </cell>
        </row>
        <row r="78">
          <cell r="I78">
            <v>2341</v>
          </cell>
          <cell r="J78">
            <v>235250.4</v>
          </cell>
        </row>
        <row r="85">
          <cell r="I85">
            <v>294</v>
          </cell>
          <cell r="J85">
            <v>90942.599999999991</v>
          </cell>
        </row>
        <row r="89">
          <cell r="I89">
            <v>156</v>
          </cell>
          <cell r="J89">
            <v>60582.6</v>
          </cell>
        </row>
        <row r="93">
          <cell r="I93">
            <v>44</v>
          </cell>
          <cell r="J93">
            <v>15825.84</v>
          </cell>
        </row>
      </sheetData>
      <sheetData sheetId="9">
        <row r="14">
          <cell r="I14">
            <v>4579</v>
          </cell>
          <cell r="J14">
            <v>1707209.26</v>
          </cell>
        </row>
        <row r="26">
          <cell r="I26">
            <v>1523</v>
          </cell>
          <cell r="J26">
            <v>524661</v>
          </cell>
        </row>
        <row r="32">
          <cell r="I32">
            <v>327</v>
          </cell>
          <cell r="J32">
            <v>153497.07</v>
          </cell>
        </row>
        <row r="42">
          <cell r="I42">
            <v>7087</v>
          </cell>
          <cell r="J42">
            <v>2712757.2800000003</v>
          </cell>
        </row>
        <row r="51">
          <cell r="I51">
            <v>26890</v>
          </cell>
          <cell r="J51">
            <v>12727710.379999999</v>
          </cell>
        </row>
        <row r="60">
          <cell r="I60">
            <v>5234</v>
          </cell>
          <cell r="J60">
            <v>743219.65</v>
          </cell>
        </row>
        <row r="72">
          <cell r="I72">
            <v>645</v>
          </cell>
          <cell r="J72">
            <v>394141</v>
          </cell>
        </row>
        <row r="78">
          <cell r="I78">
            <v>2265</v>
          </cell>
          <cell r="J78">
            <v>228127.68000000002</v>
          </cell>
        </row>
        <row r="85">
          <cell r="I85">
            <v>278</v>
          </cell>
          <cell r="J85">
            <v>86318.399999999994</v>
          </cell>
        </row>
        <row r="89">
          <cell r="I89">
            <v>151</v>
          </cell>
          <cell r="J89">
            <v>58640.85</v>
          </cell>
        </row>
        <row r="93">
          <cell r="I93">
            <v>57</v>
          </cell>
          <cell r="J93">
            <v>19610.28</v>
          </cell>
        </row>
      </sheetData>
      <sheetData sheetId="10">
        <row r="14">
          <cell r="I14">
            <v>4645</v>
          </cell>
          <cell r="J14">
            <v>1729892.7200000002</v>
          </cell>
        </row>
        <row r="26">
          <cell r="I26">
            <v>1666</v>
          </cell>
          <cell r="J26">
            <v>574202.76</v>
          </cell>
        </row>
        <row r="32">
          <cell r="I32">
            <v>0</v>
          </cell>
          <cell r="J32">
            <v>0</v>
          </cell>
        </row>
        <row r="42">
          <cell r="I42">
            <v>7283</v>
          </cell>
          <cell r="J42">
            <v>2792645.44</v>
          </cell>
        </row>
        <row r="51">
          <cell r="I51">
            <v>28658</v>
          </cell>
          <cell r="J51">
            <v>13569258.780000001</v>
          </cell>
        </row>
        <row r="60">
          <cell r="I60">
            <v>5217</v>
          </cell>
          <cell r="J60">
            <v>744594.95</v>
          </cell>
        </row>
        <row r="72">
          <cell r="I72">
            <v>605</v>
          </cell>
          <cell r="J72">
            <v>380844.24</v>
          </cell>
        </row>
        <row r="78">
          <cell r="I78">
            <v>2320</v>
          </cell>
          <cell r="J78">
            <v>233244</v>
          </cell>
        </row>
        <row r="85">
          <cell r="I85">
            <v>275</v>
          </cell>
          <cell r="J85">
            <v>85085.28</v>
          </cell>
        </row>
        <row r="89">
          <cell r="I89">
            <v>124</v>
          </cell>
          <cell r="J89">
            <v>48155.4</v>
          </cell>
        </row>
        <row r="93">
          <cell r="I93">
            <v>49</v>
          </cell>
          <cell r="J93">
            <v>16857.96</v>
          </cell>
        </row>
      </sheetData>
      <sheetData sheetId="11">
        <row r="14">
          <cell r="I14">
            <v>4294</v>
          </cell>
          <cell r="J14">
            <v>1603832.1799999997</v>
          </cell>
        </row>
        <row r="26">
          <cell r="I26">
            <v>1515</v>
          </cell>
          <cell r="J26">
            <v>523284.84</v>
          </cell>
        </row>
        <row r="32">
          <cell r="I32">
            <v>0</v>
          </cell>
          <cell r="J32">
            <v>0</v>
          </cell>
        </row>
        <row r="42">
          <cell r="I42">
            <v>6895</v>
          </cell>
          <cell r="J42">
            <v>2642042.8799999999</v>
          </cell>
        </row>
        <row r="51">
          <cell r="I51">
            <v>27322</v>
          </cell>
          <cell r="J51">
            <v>12929587.439999999</v>
          </cell>
        </row>
        <row r="60">
          <cell r="I60">
            <v>3806</v>
          </cell>
          <cell r="J60">
            <v>550197.21</v>
          </cell>
        </row>
        <row r="72">
          <cell r="I72">
            <v>650</v>
          </cell>
          <cell r="J72">
            <v>409601.04000000004</v>
          </cell>
        </row>
        <row r="78">
          <cell r="I78">
            <v>2146</v>
          </cell>
          <cell r="J78">
            <v>216289.91999999998</v>
          </cell>
        </row>
        <row r="85">
          <cell r="I85">
            <v>206</v>
          </cell>
          <cell r="J85">
            <v>63505.68</v>
          </cell>
        </row>
        <row r="89">
          <cell r="I89">
            <v>120</v>
          </cell>
          <cell r="J89">
            <v>46602</v>
          </cell>
        </row>
        <row r="93">
          <cell r="I93">
            <v>84</v>
          </cell>
          <cell r="J93">
            <v>28899.360000000001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0"/>
      <sheetName val="NOV 2020"/>
      <sheetName val="DEC 2020"/>
      <sheetName val="JAN 2021"/>
      <sheetName val="FEB 2021"/>
      <sheetName val="MAR 2021"/>
      <sheetName val="APR 2021"/>
      <sheetName val="MAY 2021"/>
      <sheetName val="JUN 2021"/>
      <sheetName val="JUL 2021"/>
      <sheetName val="AUG 2021"/>
      <sheetName val="SEP 2021"/>
    </sheetNames>
    <sheetDataSet>
      <sheetData sheetId="0">
        <row r="9">
          <cell r="I9">
            <v>1747</v>
          </cell>
          <cell r="J9">
            <v>631693.4</v>
          </cell>
        </row>
        <row r="17">
          <cell r="I17">
            <v>5748</v>
          </cell>
          <cell r="J17">
            <v>2636691.2000000002</v>
          </cell>
        </row>
        <row r="24">
          <cell r="I24">
            <v>232</v>
          </cell>
          <cell r="J24">
            <v>72142.720000000001</v>
          </cell>
        </row>
        <row r="33">
          <cell r="I33">
            <v>878</v>
          </cell>
          <cell r="J33">
            <v>308206.08000000002</v>
          </cell>
        </row>
        <row r="41">
          <cell r="I41">
            <v>2000</v>
          </cell>
          <cell r="J41">
            <v>877531.20000000007</v>
          </cell>
        </row>
        <row r="52">
          <cell r="I52">
            <v>1341</v>
          </cell>
          <cell r="J52">
            <v>220069.82193999997</v>
          </cell>
        </row>
        <row r="58">
          <cell r="I58">
            <v>1562</v>
          </cell>
          <cell r="J58">
            <v>145226.63999999998</v>
          </cell>
        </row>
        <row r="68">
          <cell r="I68">
            <v>35</v>
          </cell>
          <cell r="J68">
            <v>11116.65</v>
          </cell>
        </row>
        <row r="75">
          <cell r="I75">
            <v>112</v>
          </cell>
          <cell r="J75">
            <v>34944</v>
          </cell>
        </row>
      </sheetData>
      <sheetData sheetId="1">
        <row r="9">
          <cell r="I9">
            <v>1507</v>
          </cell>
          <cell r="J9">
            <v>545196.6</v>
          </cell>
        </row>
        <row r="17">
          <cell r="I17">
            <v>5685</v>
          </cell>
          <cell r="J17">
            <v>2603286.4</v>
          </cell>
        </row>
        <row r="24">
          <cell r="I24">
            <v>183</v>
          </cell>
          <cell r="J24">
            <v>57216.639999999999</v>
          </cell>
        </row>
        <row r="30">
          <cell r="I30">
            <v>125</v>
          </cell>
          <cell r="J30">
            <v>55473.599999999999</v>
          </cell>
        </row>
        <row r="40">
          <cell r="I40">
            <v>780</v>
          </cell>
          <cell r="J40">
            <v>273262.08000000002</v>
          </cell>
        </row>
        <row r="48">
          <cell r="I48">
            <v>1941</v>
          </cell>
          <cell r="J48">
            <v>848702.4</v>
          </cell>
        </row>
        <row r="59">
          <cell r="I59">
            <v>1300</v>
          </cell>
          <cell r="J59">
            <v>213276.42</v>
          </cell>
        </row>
        <row r="65">
          <cell r="I65">
            <v>1502</v>
          </cell>
          <cell r="J65">
            <v>139302.79999999999</v>
          </cell>
        </row>
        <row r="75">
          <cell r="I75">
            <v>31</v>
          </cell>
          <cell r="J75">
            <v>9914.85</v>
          </cell>
        </row>
        <row r="82">
          <cell r="I82">
            <v>118</v>
          </cell>
          <cell r="J82">
            <v>37128</v>
          </cell>
        </row>
      </sheetData>
      <sheetData sheetId="2">
        <row r="9">
          <cell r="I9">
            <v>1443</v>
          </cell>
          <cell r="J9">
            <v>521163.5</v>
          </cell>
        </row>
        <row r="17">
          <cell r="I17">
            <v>5585</v>
          </cell>
          <cell r="J17">
            <v>2561644.7999999998</v>
          </cell>
        </row>
        <row r="24">
          <cell r="I24">
            <v>129</v>
          </cell>
          <cell r="J24">
            <v>41357.68</v>
          </cell>
        </row>
        <row r="30">
          <cell r="I30">
            <v>117</v>
          </cell>
          <cell r="J30">
            <v>51105.599999999999</v>
          </cell>
        </row>
        <row r="40">
          <cell r="I40">
            <v>725</v>
          </cell>
          <cell r="J40">
            <v>253693.43999999997</v>
          </cell>
        </row>
        <row r="48">
          <cell r="I48">
            <v>1976</v>
          </cell>
          <cell r="J48">
            <v>865300.79999999993</v>
          </cell>
        </row>
        <row r="59">
          <cell r="I59">
            <v>1228</v>
          </cell>
          <cell r="J59">
            <v>201083.41999999998</v>
          </cell>
        </row>
        <row r="65">
          <cell r="I65">
            <v>1445</v>
          </cell>
          <cell r="J65">
            <v>133934.32</v>
          </cell>
        </row>
        <row r="75">
          <cell r="I75">
            <v>40</v>
          </cell>
          <cell r="J75">
            <v>12018</v>
          </cell>
        </row>
        <row r="82">
          <cell r="I82">
            <v>119</v>
          </cell>
          <cell r="J82">
            <v>37440</v>
          </cell>
        </row>
      </sheetData>
      <sheetData sheetId="3">
        <row r="9">
          <cell r="I9">
            <v>1508</v>
          </cell>
          <cell r="J9">
            <v>547183</v>
          </cell>
        </row>
        <row r="17">
          <cell r="I17">
            <v>5854</v>
          </cell>
          <cell r="J17">
            <v>2681535.9999999995</v>
          </cell>
        </row>
        <row r="24">
          <cell r="I24">
            <v>125</v>
          </cell>
          <cell r="J24">
            <v>38870</v>
          </cell>
        </row>
        <row r="30">
          <cell r="I30">
            <v>113</v>
          </cell>
          <cell r="J30">
            <v>49358.400000000001</v>
          </cell>
        </row>
        <row r="40">
          <cell r="I40">
            <v>701</v>
          </cell>
          <cell r="J40">
            <v>246005.76000000001</v>
          </cell>
        </row>
        <row r="48">
          <cell r="I48">
            <v>2071</v>
          </cell>
          <cell r="J48">
            <v>905486.39999999991</v>
          </cell>
        </row>
        <row r="59">
          <cell r="I59">
            <v>1288</v>
          </cell>
          <cell r="J59">
            <v>213063.22000000003</v>
          </cell>
        </row>
        <row r="65">
          <cell r="I65">
            <v>1427</v>
          </cell>
          <cell r="J65">
            <v>132453.35999999999</v>
          </cell>
        </row>
        <row r="75">
          <cell r="I75">
            <v>35</v>
          </cell>
          <cell r="J75">
            <v>10816.199999999999</v>
          </cell>
        </row>
        <row r="82">
          <cell r="I82">
            <v>103</v>
          </cell>
          <cell r="J82">
            <v>32136</v>
          </cell>
        </row>
      </sheetData>
      <sheetData sheetId="4">
        <row r="9">
          <cell r="I9">
            <v>1549</v>
          </cell>
          <cell r="J9">
            <v>561028</v>
          </cell>
        </row>
        <row r="17">
          <cell r="I17">
            <v>5877</v>
          </cell>
          <cell r="J17">
            <v>2690230.4</v>
          </cell>
        </row>
        <row r="24">
          <cell r="I24">
            <v>154</v>
          </cell>
          <cell r="J24">
            <v>47887.839999999997</v>
          </cell>
        </row>
        <row r="30">
          <cell r="I30">
            <v>93</v>
          </cell>
          <cell r="J30">
            <v>40622.400000000001</v>
          </cell>
        </row>
        <row r="40">
          <cell r="I40">
            <v>695</v>
          </cell>
          <cell r="J40">
            <v>242860.79999999999</v>
          </cell>
        </row>
        <row r="48">
          <cell r="I48">
            <v>1881</v>
          </cell>
          <cell r="J48">
            <v>822494.4</v>
          </cell>
        </row>
        <row r="59">
          <cell r="I59">
            <v>1281</v>
          </cell>
          <cell r="J59">
            <v>211919.12000000002</v>
          </cell>
        </row>
        <row r="65">
          <cell r="I65">
            <v>1486</v>
          </cell>
          <cell r="J65">
            <v>138192.07999999999</v>
          </cell>
        </row>
        <row r="75">
          <cell r="I75">
            <v>34</v>
          </cell>
          <cell r="J75">
            <v>10215.300000000001</v>
          </cell>
        </row>
        <row r="82">
          <cell r="I82">
            <v>101</v>
          </cell>
          <cell r="J82">
            <v>31512</v>
          </cell>
        </row>
      </sheetData>
      <sheetData sheetId="5">
        <row r="9">
          <cell r="I9">
            <v>1874</v>
          </cell>
          <cell r="J9">
            <v>678762.5</v>
          </cell>
        </row>
        <row r="17">
          <cell r="I17">
            <v>8106</v>
          </cell>
          <cell r="J17">
            <v>3713881.5999999996</v>
          </cell>
        </row>
        <row r="24">
          <cell r="I24">
            <v>186</v>
          </cell>
          <cell r="J24">
            <v>57838.559999999998</v>
          </cell>
        </row>
        <row r="30">
          <cell r="I30">
            <v>149</v>
          </cell>
          <cell r="J30">
            <v>65956.800000000003</v>
          </cell>
        </row>
        <row r="40">
          <cell r="I40">
            <v>996</v>
          </cell>
          <cell r="J40">
            <v>348042.23999999999</v>
          </cell>
        </row>
        <row r="48">
          <cell r="I48">
            <v>2525</v>
          </cell>
          <cell r="J48">
            <v>1105104</v>
          </cell>
        </row>
        <row r="59">
          <cell r="I59">
            <v>1699</v>
          </cell>
          <cell r="J59">
            <v>275033.44</v>
          </cell>
        </row>
        <row r="65">
          <cell r="I65">
            <v>2100</v>
          </cell>
          <cell r="J65">
            <v>195301.59999999998</v>
          </cell>
        </row>
        <row r="75">
          <cell r="I75">
            <v>39</v>
          </cell>
          <cell r="J75">
            <v>11717.55</v>
          </cell>
        </row>
        <row r="82">
          <cell r="I82">
            <v>129</v>
          </cell>
          <cell r="J82">
            <v>40560</v>
          </cell>
        </row>
      </sheetData>
      <sheetData sheetId="6">
        <row r="9">
          <cell r="I9">
            <v>2155</v>
          </cell>
          <cell r="J9">
            <v>779603.5</v>
          </cell>
        </row>
        <row r="17">
          <cell r="I17">
            <v>8279</v>
          </cell>
          <cell r="J17">
            <v>3791216.0000000005</v>
          </cell>
        </row>
        <row r="24">
          <cell r="I24">
            <v>157</v>
          </cell>
          <cell r="J24">
            <v>48820.72</v>
          </cell>
        </row>
        <row r="30">
          <cell r="I30">
            <v>160</v>
          </cell>
          <cell r="J30">
            <v>69888</v>
          </cell>
        </row>
        <row r="40">
          <cell r="I40">
            <v>983</v>
          </cell>
          <cell r="J40">
            <v>343848.96000000002</v>
          </cell>
        </row>
        <row r="48">
          <cell r="I48">
            <v>2829</v>
          </cell>
          <cell r="J48">
            <v>1237891.2</v>
          </cell>
        </row>
        <row r="59">
          <cell r="I59">
            <v>1799</v>
          </cell>
          <cell r="J59">
            <v>294945.33999999997</v>
          </cell>
        </row>
        <row r="65">
          <cell r="I65">
            <v>2121</v>
          </cell>
          <cell r="J65">
            <v>196597.44</v>
          </cell>
        </row>
        <row r="75">
          <cell r="I75">
            <v>51</v>
          </cell>
          <cell r="J75">
            <v>15322.95</v>
          </cell>
        </row>
        <row r="82">
          <cell r="I82">
            <v>166</v>
          </cell>
          <cell r="J82">
            <v>51792</v>
          </cell>
        </row>
      </sheetData>
      <sheetData sheetId="7">
        <row r="9">
          <cell r="I9">
            <v>2076</v>
          </cell>
          <cell r="J9">
            <v>751663.9</v>
          </cell>
        </row>
        <row r="17">
          <cell r="I17">
            <v>7581</v>
          </cell>
          <cell r="J17">
            <v>3474099.2</v>
          </cell>
        </row>
        <row r="23">
          <cell r="I23">
            <v>174</v>
          </cell>
          <cell r="J23">
            <v>54418</v>
          </cell>
        </row>
        <row r="29">
          <cell r="I29">
            <v>127</v>
          </cell>
          <cell r="J29">
            <v>55473.599999999999</v>
          </cell>
        </row>
        <row r="37">
          <cell r="I37">
            <v>785</v>
          </cell>
          <cell r="J37">
            <v>275358.71999999997</v>
          </cell>
        </row>
        <row r="45">
          <cell r="I45">
            <v>2477</v>
          </cell>
          <cell r="J45">
            <v>1084137.6000000001</v>
          </cell>
        </row>
        <row r="56">
          <cell r="I56">
            <v>1582</v>
          </cell>
          <cell r="J56">
            <v>260096.06</v>
          </cell>
        </row>
        <row r="62">
          <cell r="I62">
            <v>1923</v>
          </cell>
          <cell r="J62">
            <v>178363.12</v>
          </cell>
        </row>
        <row r="69">
          <cell r="J69">
            <v>12018.000000000002</v>
          </cell>
        </row>
        <row r="75">
          <cell r="I75">
            <v>163</v>
          </cell>
          <cell r="J75">
            <v>51792</v>
          </cell>
        </row>
      </sheetData>
      <sheetData sheetId="8">
        <row r="9">
          <cell r="I9">
            <v>2150</v>
          </cell>
          <cell r="J9">
            <v>779069.2</v>
          </cell>
        </row>
        <row r="17">
          <cell r="I17">
            <v>7975</v>
          </cell>
          <cell r="J17">
            <v>3656681.5999999996</v>
          </cell>
        </row>
        <row r="23">
          <cell r="I23">
            <v>170</v>
          </cell>
          <cell r="J23">
            <v>52863.199999999997</v>
          </cell>
        </row>
        <row r="29">
          <cell r="I29">
            <v>116</v>
          </cell>
          <cell r="J29">
            <v>50668.800000000003</v>
          </cell>
        </row>
        <row r="37">
          <cell r="I37">
            <v>912</v>
          </cell>
          <cell r="J37">
            <v>318689.28000000003</v>
          </cell>
        </row>
        <row r="45">
          <cell r="I45">
            <v>2808</v>
          </cell>
          <cell r="J45">
            <v>1230028.8</v>
          </cell>
        </row>
        <row r="56">
          <cell r="I56">
            <v>1767</v>
          </cell>
          <cell r="J56">
            <v>294610.94</v>
          </cell>
        </row>
        <row r="62">
          <cell r="I62">
            <v>2120</v>
          </cell>
          <cell r="J62">
            <v>197152.8</v>
          </cell>
        </row>
        <row r="69">
          <cell r="I69">
            <v>43</v>
          </cell>
          <cell r="J69">
            <v>12919.349999999999</v>
          </cell>
        </row>
        <row r="75">
          <cell r="I75">
            <v>171</v>
          </cell>
          <cell r="J75">
            <v>53664</v>
          </cell>
        </row>
      </sheetData>
      <sheetData sheetId="9">
        <row r="9">
          <cell r="I9">
            <v>1780</v>
          </cell>
          <cell r="J9">
            <v>646620</v>
          </cell>
        </row>
        <row r="17">
          <cell r="I17">
            <v>7602</v>
          </cell>
          <cell r="J17">
            <v>3484624</v>
          </cell>
        </row>
        <row r="23">
          <cell r="I23">
            <v>177</v>
          </cell>
          <cell r="J23">
            <v>55661.84</v>
          </cell>
        </row>
        <row r="29">
          <cell r="I29">
            <v>130</v>
          </cell>
          <cell r="J29">
            <v>56784</v>
          </cell>
        </row>
        <row r="37">
          <cell r="I37">
            <v>912</v>
          </cell>
          <cell r="J37">
            <v>318689.27999999997</v>
          </cell>
        </row>
        <row r="45">
          <cell r="I45">
            <v>2661</v>
          </cell>
          <cell r="J45">
            <v>1164072</v>
          </cell>
        </row>
        <row r="56">
          <cell r="I56">
            <v>1588</v>
          </cell>
          <cell r="J56">
            <v>264474</v>
          </cell>
        </row>
        <row r="62">
          <cell r="I62">
            <v>1985</v>
          </cell>
          <cell r="J62">
            <v>184749.75999999998</v>
          </cell>
        </row>
        <row r="69">
          <cell r="I69">
            <v>31</v>
          </cell>
          <cell r="J69">
            <v>9313.9499999999989</v>
          </cell>
        </row>
        <row r="75">
          <cell r="I75">
            <v>163</v>
          </cell>
          <cell r="J75">
            <v>50856</v>
          </cell>
        </row>
      </sheetData>
      <sheetData sheetId="10">
        <row r="9">
          <cell r="I9">
            <v>1937</v>
          </cell>
          <cell r="J9">
            <v>702175.5</v>
          </cell>
        </row>
        <row r="17">
          <cell r="I17">
            <v>7926</v>
          </cell>
          <cell r="J17">
            <v>3631971.1999999997</v>
          </cell>
        </row>
        <row r="23">
          <cell r="I23">
            <v>177</v>
          </cell>
          <cell r="J23">
            <v>55039.92</v>
          </cell>
        </row>
        <row r="29">
          <cell r="I29">
            <v>184</v>
          </cell>
          <cell r="J29">
            <v>80371.200000000012</v>
          </cell>
        </row>
        <row r="37">
          <cell r="I37">
            <v>889</v>
          </cell>
          <cell r="J37">
            <v>312049.92000000004</v>
          </cell>
        </row>
        <row r="45">
          <cell r="I45">
            <v>2680</v>
          </cell>
          <cell r="J45">
            <v>1171934.3999999999</v>
          </cell>
        </row>
        <row r="56">
          <cell r="I56">
            <v>1642</v>
          </cell>
          <cell r="J56">
            <v>270861.88</v>
          </cell>
        </row>
        <row r="62">
          <cell r="I62">
            <v>2081</v>
          </cell>
          <cell r="J62">
            <v>193357.84</v>
          </cell>
        </row>
        <row r="69">
          <cell r="I69">
            <v>40</v>
          </cell>
          <cell r="J69">
            <v>12018</v>
          </cell>
        </row>
        <row r="75">
          <cell r="I75">
            <v>159</v>
          </cell>
          <cell r="J75">
            <v>49920</v>
          </cell>
        </row>
      </sheetData>
      <sheetData sheetId="11">
        <row r="9">
          <cell r="I9">
            <v>1892</v>
          </cell>
          <cell r="J9">
            <v>686154.3</v>
          </cell>
        </row>
        <row r="17">
          <cell r="I17">
            <v>7596</v>
          </cell>
          <cell r="J17">
            <v>3480963.2</v>
          </cell>
        </row>
        <row r="23">
          <cell r="I23">
            <v>177</v>
          </cell>
          <cell r="J23">
            <v>55039.92</v>
          </cell>
        </row>
        <row r="29">
          <cell r="I29">
            <v>180</v>
          </cell>
          <cell r="J29">
            <v>78624</v>
          </cell>
        </row>
        <row r="37">
          <cell r="I37">
            <v>775</v>
          </cell>
          <cell r="J37">
            <v>271514.88</v>
          </cell>
        </row>
        <row r="45">
          <cell r="I45">
            <v>2628</v>
          </cell>
          <cell r="J45">
            <v>1149657.6000000001</v>
          </cell>
        </row>
        <row r="56">
          <cell r="I56">
            <v>1555</v>
          </cell>
          <cell r="J56">
            <v>255181.69999999998</v>
          </cell>
        </row>
        <row r="62">
          <cell r="I62">
            <v>2012</v>
          </cell>
          <cell r="J62">
            <v>186415.84000000003</v>
          </cell>
        </row>
        <row r="69">
          <cell r="I69">
            <v>40</v>
          </cell>
          <cell r="J69">
            <v>12018</v>
          </cell>
        </row>
        <row r="75">
          <cell r="I75">
            <v>163</v>
          </cell>
          <cell r="J75">
            <v>50856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2"/>
  <sheetViews>
    <sheetView tabSelected="1" zoomScaleNormal="100" zoomScalePageLayoutView="140" workbookViewId="0">
      <selection activeCell="D227" sqref="D227"/>
    </sheetView>
  </sheetViews>
  <sheetFormatPr defaultColWidth="9.140625" defaultRowHeight="11.25" x14ac:dyDescent="0.2"/>
  <cols>
    <col min="1" max="1" width="24.7109375" style="91" customWidth="1"/>
    <col min="2" max="3" width="13" style="62" bestFit="1" customWidth="1"/>
    <col min="4" max="4" width="14" style="62" bestFit="1" customWidth="1"/>
    <col min="5" max="5" width="13.140625" style="62" bestFit="1" customWidth="1"/>
    <col min="6" max="8" width="12.85546875" style="62" bestFit="1" customWidth="1"/>
    <col min="9" max="9" width="12.85546875" style="92" bestFit="1" customWidth="1"/>
    <col min="10" max="12" width="12.85546875" style="62" bestFit="1" customWidth="1"/>
    <col min="13" max="13" width="12.42578125" style="62" bestFit="1" customWidth="1"/>
    <col min="14" max="14" width="13.85546875" style="62" bestFit="1" customWidth="1"/>
    <col min="15" max="15" width="9.5703125" style="62" bestFit="1" customWidth="1"/>
    <col min="16" max="16384" width="9.140625" style="62"/>
  </cols>
  <sheetData>
    <row r="1" spans="1:15" x14ac:dyDescent="0.2">
      <c r="A1" s="108" t="s">
        <v>67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s="65" customFormat="1" x14ac:dyDescent="0.2">
      <c r="A2" s="63" t="s">
        <v>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200" t="s">
        <v>0</v>
      </c>
    </row>
    <row r="3" spans="1:15" x14ac:dyDescent="0.2">
      <c r="A3" s="66" t="s">
        <v>8</v>
      </c>
      <c r="B3" s="150">
        <f>'Group 1 ITE'!B3</f>
        <v>344614.39999999997</v>
      </c>
      <c r="C3" s="150">
        <f>'Group 1 ITE'!C3</f>
        <v>312858</v>
      </c>
      <c r="D3" s="150">
        <f>'Group 1 ITE'!D3</f>
        <v>333122.40000000002</v>
      </c>
      <c r="E3" s="151">
        <f>'Group 1 ITE'!E3</f>
        <v>319742.8</v>
      </c>
      <c r="F3" s="150">
        <f>'Group 1 ITE'!F3</f>
        <v>286769.59999999998</v>
      </c>
      <c r="G3" s="151">
        <f>'Group 1 ITE'!G3</f>
        <v>394534.39999999997</v>
      </c>
      <c r="H3" s="150">
        <f>'Group 1 ITE'!H3</f>
        <v>398647.6</v>
      </c>
      <c r="I3" s="150">
        <f>'Group 1 ITE'!I3</f>
        <v>333538.39999999997</v>
      </c>
      <c r="J3" s="150">
        <f>'Group 1 ITE'!J3</f>
        <v>362273.60000000003</v>
      </c>
      <c r="K3" s="150">
        <f>'Group 1 ITE'!K3</f>
        <v>303690.39999999997</v>
      </c>
      <c r="L3" s="150">
        <f>'Group 1 ITE'!L3</f>
        <v>300180.39999999997</v>
      </c>
      <c r="M3" s="150">
        <f>'Group 1 ITE'!M3</f>
        <v>298729.59999999998</v>
      </c>
      <c r="N3" s="150">
        <f>SUM(B3:M3)</f>
        <v>3988701.5999999996</v>
      </c>
    </row>
    <row r="4" spans="1:15" x14ac:dyDescent="0.2">
      <c r="A4" s="66" t="s">
        <v>9</v>
      </c>
      <c r="B4" s="150">
        <f>'Group 1 ITE'!B4</f>
        <v>152599.19999999998</v>
      </c>
      <c r="C4" s="150">
        <f>'Group 1 ITE'!C4</f>
        <v>140753.60000000001</v>
      </c>
      <c r="D4" s="151">
        <f>'Group 1 ITE'!D4</f>
        <v>164793.20000000001</v>
      </c>
      <c r="E4" s="151">
        <f>'Group 1 ITE'!E4</f>
        <v>142147.19999999998</v>
      </c>
      <c r="F4" s="150">
        <f>'Group 1 ITE'!F4</f>
        <v>164793.20000000001</v>
      </c>
      <c r="G4" s="151">
        <f>'Group 1 ITE'!G4</f>
        <v>181516.39999999997</v>
      </c>
      <c r="H4" s="150">
        <f>'Group 1 ITE'!H4</f>
        <v>175942.00000000003</v>
      </c>
      <c r="I4" s="150">
        <f>'Group 1 ITE'!I4</f>
        <v>171412.80000000002</v>
      </c>
      <c r="J4" s="150">
        <f>'Group 1 ITE'!J4</f>
        <v>169670.80000000002</v>
      </c>
      <c r="K4" s="150">
        <f>'Group 1 ITE'!K4</f>
        <v>147373.20000000001</v>
      </c>
      <c r="L4" s="150">
        <f>'Group 1 ITE'!L4</f>
        <v>153296.00000000003</v>
      </c>
      <c r="M4" s="150">
        <f>'Group 1 ITE'!M4</f>
        <v>148418.4</v>
      </c>
      <c r="N4" s="150">
        <f>SUM(B4:M4)</f>
        <v>1912715.9999999998</v>
      </c>
    </row>
    <row r="5" spans="1:15" x14ac:dyDescent="0.2">
      <c r="A5" s="66" t="s">
        <v>23</v>
      </c>
      <c r="B5" s="150">
        <f>'Group 1 ITE'!B5</f>
        <v>64454</v>
      </c>
      <c r="C5" s="152">
        <f>'Group 1 ITE'!C5</f>
        <v>59228</v>
      </c>
      <c r="D5" s="151">
        <f>'Group 1 ITE'!D5</f>
        <v>66196</v>
      </c>
      <c r="E5" s="151">
        <f>'Group 1 ITE'!E5</f>
        <v>60273.200000000004</v>
      </c>
      <c r="F5" s="150">
        <f>'Group 1 ITE'!F5</f>
        <v>67938</v>
      </c>
      <c r="G5" s="151">
        <f>'Group 1 ITE'!G5</f>
        <v>80828.800000000003</v>
      </c>
      <c r="H5" s="150">
        <f>'Group 1 ITE'!H5</f>
        <v>82222.399999999994</v>
      </c>
      <c r="I5" s="150">
        <f>'Group 1 ITE'!I5</f>
        <v>72118.8</v>
      </c>
      <c r="J5" s="150">
        <f>'Group 1 ITE'!J5</f>
        <v>92326</v>
      </c>
      <c r="K5" s="150">
        <f>'Group 1 ITE'!K5</f>
        <v>80828.800000000003</v>
      </c>
      <c r="L5" s="150">
        <f>'Group 1 ITE'!L5</f>
        <v>76996.400000000009</v>
      </c>
      <c r="M5" s="150">
        <f>'Group 1 ITE'!M5</f>
        <v>84312.8</v>
      </c>
      <c r="N5" s="150">
        <f>SUM(B5:M5)</f>
        <v>887723.20000000019</v>
      </c>
    </row>
    <row r="6" spans="1:15" x14ac:dyDescent="0.2">
      <c r="A6" s="66" t="s">
        <v>24</v>
      </c>
      <c r="B6" s="150">
        <f>'Group 1 ITE'!B6</f>
        <v>1645480.5</v>
      </c>
      <c r="C6" s="150">
        <f>'Group 1 ITE'!C6</f>
        <v>1416414.74</v>
      </c>
      <c r="D6" s="151">
        <f>'Group 1 ITE'!D6</f>
        <v>1465872.12</v>
      </c>
      <c r="E6" s="151">
        <f>'Group 1 ITE'!E6</f>
        <v>1461037.94</v>
      </c>
      <c r="F6" s="150">
        <f>'Group 1 ITE'!F6</f>
        <v>1467731.42</v>
      </c>
      <c r="G6" s="151">
        <f>'Group 1 ITE'!G6</f>
        <v>1922516.1999999997</v>
      </c>
      <c r="H6" s="150">
        <f>'Group 1 ITE'!H6</f>
        <v>1897973.4400000002</v>
      </c>
      <c r="I6" s="150">
        <f>'Group 1 ITE'!I6</f>
        <v>1742907.82</v>
      </c>
      <c r="J6" s="150">
        <f>'Group 1 ITE'!J6</f>
        <v>1827691.9</v>
      </c>
      <c r="K6" s="150">
        <f>'Group 1 ITE'!K6</f>
        <v>1707209.26</v>
      </c>
      <c r="L6" s="150">
        <f>'Group 1 ITE'!L6</f>
        <v>1729892.7200000002</v>
      </c>
      <c r="M6" s="150">
        <f>'Group 1 ITE'!M6</f>
        <v>1603832.1799999997</v>
      </c>
      <c r="N6" s="150">
        <f>SUM(B6:M6)</f>
        <v>19888560.239999998</v>
      </c>
    </row>
    <row r="7" spans="1:15" x14ac:dyDescent="0.2">
      <c r="A7" s="66" t="s">
        <v>1</v>
      </c>
      <c r="B7" s="150">
        <f>'Group 1 ITE'!B7</f>
        <v>631693.4</v>
      </c>
      <c r="C7" s="150">
        <f>'Group 1 ITE'!C7</f>
        <v>545196.6</v>
      </c>
      <c r="D7" s="151">
        <f>'Group 1 ITE'!D7</f>
        <v>521163.5</v>
      </c>
      <c r="E7" s="151">
        <f>'Group 1 ITE'!E7</f>
        <v>547183</v>
      </c>
      <c r="F7" s="151">
        <f>'Group 1 ITE'!F7</f>
        <v>561028</v>
      </c>
      <c r="G7" s="151">
        <f>'Group 1 ITE'!G7</f>
        <v>678762.5</v>
      </c>
      <c r="H7" s="150">
        <f>'Group 1 ITE'!H7</f>
        <v>779603.5</v>
      </c>
      <c r="I7" s="150">
        <f>'Group 1 ITE'!I7</f>
        <v>751663.9</v>
      </c>
      <c r="J7" s="150">
        <f>'Group 1 ITE'!J7</f>
        <v>779069.2</v>
      </c>
      <c r="K7" s="150">
        <f>'Group 1 ITE'!K7</f>
        <v>646620</v>
      </c>
      <c r="L7" s="150">
        <f>'Group 1 ITE'!L7</f>
        <v>702175.5</v>
      </c>
      <c r="M7" s="150">
        <f>'Group 1 ITE'!M7</f>
        <v>686154.3</v>
      </c>
      <c r="N7" s="150">
        <f>SUM(B7:M7)</f>
        <v>7830313.4000000004</v>
      </c>
    </row>
    <row r="8" spans="1:15" x14ac:dyDescent="0.2">
      <c r="A8" s="66"/>
      <c r="B8" s="150"/>
      <c r="C8" s="150"/>
      <c r="D8" s="150"/>
      <c r="E8" s="151"/>
      <c r="F8" s="150"/>
      <c r="G8" s="150"/>
      <c r="H8" s="150"/>
      <c r="I8" s="150"/>
      <c r="J8" s="150"/>
      <c r="K8" s="150"/>
      <c r="L8" s="150"/>
      <c r="M8" s="150"/>
      <c r="N8" s="150"/>
    </row>
    <row r="9" spans="1:15" x14ac:dyDescent="0.2">
      <c r="A9" s="67" t="s">
        <v>5</v>
      </c>
      <c r="B9" s="158">
        <f>SUM(B3:B8)</f>
        <v>2838841.5</v>
      </c>
      <c r="C9" s="158">
        <f>SUM(C3:C8)</f>
        <v>2474450.94</v>
      </c>
      <c r="D9" s="159">
        <f t="shared" ref="D9:M9" si="0">SUM(D3:D8)</f>
        <v>2551147.2200000002</v>
      </c>
      <c r="E9" s="159">
        <f t="shared" si="0"/>
        <v>2530384.1399999997</v>
      </c>
      <c r="F9" s="158">
        <f t="shared" si="0"/>
        <v>2548260.2199999997</v>
      </c>
      <c r="G9" s="159">
        <f t="shared" si="0"/>
        <v>3258158.3</v>
      </c>
      <c r="H9" s="158">
        <f t="shared" si="0"/>
        <v>3334388.9400000004</v>
      </c>
      <c r="I9" s="158">
        <f t="shared" si="0"/>
        <v>3071641.72</v>
      </c>
      <c r="J9" s="158">
        <f t="shared" si="0"/>
        <v>3231031.5</v>
      </c>
      <c r="K9" s="158">
        <f t="shared" si="0"/>
        <v>2885721.66</v>
      </c>
      <c r="L9" s="158">
        <f t="shared" si="0"/>
        <v>2962541.0200000005</v>
      </c>
      <c r="M9" s="158">
        <f t="shared" si="0"/>
        <v>2821447.2799999993</v>
      </c>
      <c r="N9" s="158">
        <f>SUM(N3:N8)</f>
        <v>34508014.439999998</v>
      </c>
      <c r="O9" s="68"/>
    </row>
    <row r="10" spans="1:15" ht="12.75" customHeight="1" x14ac:dyDescent="0.2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</row>
    <row r="11" spans="1:15" x14ac:dyDescent="0.2">
      <c r="A11" s="69" t="s">
        <v>19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200" t="s">
        <v>0</v>
      </c>
    </row>
    <row r="12" spans="1:15" x14ac:dyDescent="0.2">
      <c r="A12" s="66" t="s">
        <v>8</v>
      </c>
      <c r="B12" s="70">
        <f>'Group 1 ITE'!B22</f>
        <v>958</v>
      </c>
      <c r="C12" s="70">
        <f>'Group 1 ITE'!C22</f>
        <v>865</v>
      </c>
      <c r="D12" s="70">
        <f>'Group 1 ITE'!D22</f>
        <v>924</v>
      </c>
      <c r="E12" s="70">
        <f>'Group 1 ITE'!E22</f>
        <v>883</v>
      </c>
      <c r="F12" s="70">
        <f>'Group 1 ITE'!F22</f>
        <v>794</v>
      </c>
      <c r="G12" s="70">
        <f>'Group 1 ITE'!G22</f>
        <v>1091</v>
      </c>
      <c r="H12" s="70">
        <f>'Group 1 ITE'!H22</f>
        <v>1105</v>
      </c>
      <c r="I12" s="70">
        <f>'Group 1 ITE'!I22</f>
        <v>919</v>
      </c>
      <c r="J12" s="70">
        <f>'Group 1 ITE'!J22</f>
        <v>1000</v>
      </c>
      <c r="K12" s="70">
        <f>'Group 1 ITE'!K22</f>
        <v>844</v>
      </c>
      <c r="L12" s="70">
        <f>'Group 1 ITE'!L22</f>
        <v>828</v>
      </c>
      <c r="M12" s="70">
        <f>'Group 1 ITE'!M22</f>
        <v>830</v>
      </c>
      <c r="N12" s="70">
        <f>SUM(B12:M12)</f>
        <v>11041</v>
      </c>
    </row>
    <row r="13" spans="1:15" x14ac:dyDescent="0.2">
      <c r="A13" s="66" t="s">
        <v>9</v>
      </c>
      <c r="B13" s="70">
        <f>'Group 1 ITE'!B23</f>
        <v>438</v>
      </c>
      <c r="C13" s="70">
        <f>'Group 1 ITE'!C23</f>
        <v>404</v>
      </c>
      <c r="D13" s="70">
        <f>'Group 1 ITE'!D23</f>
        <v>473</v>
      </c>
      <c r="E13" s="70">
        <f>'Group 1 ITE'!E23</f>
        <v>406</v>
      </c>
      <c r="F13" s="70">
        <f>'Group 1 ITE'!F23</f>
        <v>469</v>
      </c>
      <c r="G13" s="70">
        <f>'Group 1 ITE'!G23</f>
        <v>519</v>
      </c>
      <c r="H13" s="70">
        <f>'Group 1 ITE'!H23</f>
        <v>503</v>
      </c>
      <c r="I13" s="70">
        <f>'Group 1 ITE'!I23</f>
        <v>490</v>
      </c>
      <c r="J13" s="70">
        <f>'Group 1 ITE'!J23</f>
        <v>487</v>
      </c>
      <c r="K13" s="70">
        <f>'Group 1 ITE'!K23</f>
        <v>421</v>
      </c>
      <c r="L13" s="70">
        <f>'Group 1 ITE'!L23</f>
        <v>438</v>
      </c>
      <c r="M13" s="70">
        <f>'Group 1 ITE'!M23</f>
        <v>426</v>
      </c>
      <c r="N13" s="70">
        <f>SUM(B13:M13)</f>
        <v>5474</v>
      </c>
    </row>
    <row r="14" spans="1:15" x14ac:dyDescent="0.2">
      <c r="A14" s="66" t="s">
        <v>23</v>
      </c>
      <c r="B14" s="70">
        <f>'Group 1 ITE'!B24</f>
        <v>183</v>
      </c>
      <c r="C14" s="70">
        <f>'Group 1 ITE'!C24</f>
        <v>170</v>
      </c>
      <c r="D14" s="70">
        <f>'Group 1 ITE'!D24</f>
        <v>188</v>
      </c>
      <c r="E14" s="70">
        <f>'Group 1 ITE'!E24</f>
        <v>171</v>
      </c>
      <c r="F14" s="70">
        <f>'Group 1 ITE'!F24</f>
        <v>193</v>
      </c>
      <c r="G14" s="70">
        <f>'Group 1 ITE'!G24</f>
        <v>230</v>
      </c>
      <c r="H14" s="70">
        <f>'Group 1 ITE'!H24</f>
        <v>236</v>
      </c>
      <c r="I14" s="70">
        <f>'Group 1 ITE'!I24</f>
        <v>207</v>
      </c>
      <c r="J14" s="70">
        <f>'Group 1 ITE'!J24</f>
        <v>265</v>
      </c>
      <c r="K14" s="70">
        <f>'Group 1 ITE'!K24</f>
        <v>232</v>
      </c>
      <c r="L14" s="70">
        <f>'Group 1 ITE'!L24</f>
        <v>221</v>
      </c>
      <c r="M14" s="70">
        <f>'Group 1 ITE'!M24</f>
        <v>240</v>
      </c>
      <c r="N14" s="70">
        <f>SUM(B14:M14)</f>
        <v>2536</v>
      </c>
    </row>
    <row r="15" spans="1:15" x14ac:dyDescent="0.2">
      <c r="A15" s="66" t="s">
        <v>24</v>
      </c>
      <c r="B15" s="70">
        <f>'Group 1 ITE'!B25</f>
        <v>4405</v>
      </c>
      <c r="C15" s="70">
        <f>'Group 1 ITE'!C25</f>
        <v>3799</v>
      </c>
      <c r="D15" s="70">
        <f>'Group 1 ITE'!D25</f>
        <v>3930</v>
      </c>
      <c r="E15" s="70">
        <f>'Group 1 ITE'!E25</f>
        <v>3920</v>
      </c>
      <c r="F15" s="70">
        <f>'Group 1 ITE'!F25</f>
        <v>3939</v>
      </c>
      <c r="G15" s="70">
        <f>'Group 1 ITE'!G25</f>
        <v>5157</v>
      </c>
      <c r="H15" s="70">
        <f>'Group 1 ITE'!H25</f>
        <v>5091</v>
      </c>
      <c r="I15" s="70">
        <f>'Group 1 ITE'!I25</f>
        <v>4675</v>
      </c>
      <c r="J15" s="70">
        <f>'Group 1 ITE'!J25</f>
        <v>4903</v>
      </c>
      <c r="K15" s="70">
        <f>'Group 1 ITE'!K25</f>
        <v>4579</v>
      </c>
      <c r="L15" s="70">
        <f>'Group 1 ITE'!L25</f>
        <v>4645</v>
      </c>
      <c r="M15" s="70">
        <f>'Group 1 ITE'!M25</f>
        <v>4294</v>
      </c>
      <c r="N15" s="70">
        <f>SUM(B15:M15)</f>
        <v>53337</v>
      </c>
    </row>
    <row r="16" spans="1:15" x14ac:dyDescent="0.2">
      <c r="A16" s="66" t="s">
        <v>1</v>
      </c>
      <c r="B16" s="70">
        <f>'Group 1 ITE'!B26</f>
        <v>1747</v>
      </c>
      <c r="C16" s="70">
        <f>'Group 1 ITE'!C26</f>
        <v>1507</v>
      </c>
      <c r="D16" s="70">
        <f>'Group 1 ITE'!D26</f>
        <v>1443</v>
      </c>
      <c r="E16" s="70">
        <f>'Group 1 ITE'!E26</f>
        <v>1508</v>
      </c>
      <c r="F16" s="70">
        <f>'Group 1 ITE'!F26</f>
        <v>1549</v>
      </c>
      <c r="G16" s="70">
        <f>'Group 1 ITE'!G26</f>
        <v>1874</v>
      </c>
      <c r="H16" s="70">
        <f>'Group 1 ITE'!H26</f>
        <v>2155</v>
      </c>
      <c r="I16" s="70">
        <f>'Group 1 ITE'!I26</f>
        <v>2076</v>
      </c>
      <c r="J16" s="70">
        <f>'Group 1 ITE'!J26</f>
        <v>2150</v>
      </c>
      <c r="K16" s="70">
        <f>'Group 1 ITE'!K26</f>
        <v>1780</v>
      </c>
      <c r="L16" s="70">
        <f>'Group 1 ITE'!L26</f>
        <v>1937</v>
      </c>
      <c r="M16" s="70">
        <f>'Group 1 ITE'!M26</f>
        <v>1892</v>
      </c>
      <c r="N16" s="70">
        <f>SUM(B16:M16)</f>
        <v>21618</v>
      </c>
    </row>
    <row r="17" spans="1:15" x14ac:dyDescent="0.2">
      <c r="A17" s="66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5" x14ac:dyDescent="0.2">
      <c r="A18" s="67" t="s">
        <v>11</v>
      </c>
      <c r="B18" s="160">
        <f>SUM(B12:B17)</f>
        <v>7731</v>
      </c>
      <c r="C18" s="160">
        <f t="shared" ref="C18:M18" si="1">SUM(C12:C17)</f>
        <v>6745</v>
      </c>
      <c r="D18" s="160">
        <f t="shared" si="1"/>
        <v>6958</v>
      </c>
      <c r="E18" s="160">
        <f t="shared" si="1"/>
        <v>6888</v>
      </c>
      <c r="F18" s="160">
        <f t="shared" si="1"/>
        <v>6944</v>
      </c>
      <c r="G18" s="160">
        <f t="shared" si="1"/>
        <v>8871</v>
      </c>
      <c r="H18" s="160">
        <f t="shared" si="1"/>
        <v>9090</v>
      </c>
      <c r="I18" s="160">
        <f t="shared" si="1"/>
        <v>8367</v>
      </c>
      <c r="J18" s="160">
        <f t="shared" si="1"/>
        <v>8805</v>
      </c>
      <c r="K18" s="160">
        <f t="shared" si="1"/>
        <v>7856</v>
      </c>
      <c r="L18" s="160">
        <f t="shared" si="1"/>
        <v>8069</v>
      </c>
      <c r="M18" s="160">
        <f t="shared" si="1"/>
        <v>7682</v>
      </c>
      <c r="N18" s="160">
        <f>SUM(N12:N17)</f>
        <v>94006</v>
      </c>
    </row>
    <row r="19" spans="1:15" ht="13.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  <row r="20" spans="1:15" x14ac:dyDescent="0.2">
      <c r="A20" s="108" t="s">
        <v>68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5" s="65" customFormat="1" x14ac:dyDescent="0.2">
      <c r="A21" s="63" t="s">
        <v>4</v>
      </c>
      <c r="B21" s="199" t="s">
        <v>40</v>
      </c>
      <c r="C21" s="199" t="s">
        <v>54</v>
      </c>
      <c r="D21" s="199" t="s">
        <v>55</v>
      </c>
      <c r="E21" s="199" t="s">
        <v>56</v>
      </c>
      <c r="F21" s="199" t="s">
        <v>57</v>
      </c>
      <c r="G21" s="199" t="s">
        <v>58</v>
      </c>
      <c r="H21" s="199" t="s">
        <v>59</v>
      </c>
      <c r="I21" s="199" t="s">
        <v>60</v>
      </c>
      <c r="J21" s="199" t="s">
        <v>61</v>
      </c>
      <c r="K21" s="199" t="s">
        <v>62</v>
      </c>
      <c r="L21" s="199" t="s">
        <v>63</v>
      </c>
      <c r="M21" s="199" t="s">
        <v>64</v>
      </c>
      <c r="N21" s="200" t="s">
        <v>0</v>
      </c>
    </row>
    <row r="22" spans="1:15" x14ac:dyDescent="0.2">
      <c r="A22" s="66" t="s">
        <v>1</v>
      </c>
      <c r="B22" s="150">
        <f>+'Group 1 Cat 2 ITE -Rechargeable'!B3</f>
        <v>2636691.2000000002</v>
      </c>
      <c r="C22" s="150">
        <f>+'Group 1 Cat 2 ITE -Rechargeable'!C3</f>
        <v>2603286.4</v>
      </c>
      <c r="D22" s="150">
        <f>+'Group 1 Cat 2 ITE -Rechargeable'!D3</f>
        <v>2561644.7999999998</v>
      </c>
      <c r="E22" s="150">
        <f>+'Group 1 Cat 2 ITE -Rechargeable'!E3</f>
        <v>2681535.9999999995</v>
      </c>
      <c r="F22" s="150">
        <f>+'Group 1 Cat 2 ITE -Rechargeable'!F3</f>
        <v>2690230.4</v>
      </c>
      <c r="G22" s="150">
        <f>+'Group 1 Cat 2 ITE -Rechargeable'!G3</f>
        <v>3713881.5999999996</v>
      </c>
      <c r="H22" s="150">
        <f>+'Group 1 Cat 2 ITE -Rechargeable'!H3</f>
        <v>3791216.0000000005</v>
      </c>
      <c r="I22" s="150">
        <f>+'Group 1 Cat 2 ITE -Rechargeable'!I3</f>
        <v>3474099.2</v>
      </c>
      <c r="J22" s="150">
        <f>+'Group 1 Cat 2 ITE -Rechargeable'!J3</f>
        <v>3656681.5999999996</v>
      </c>
      <c r="K22" s="150">
        <f>+'Group 1 Cat 2 ITE -Rechargeable'!K3</f>
        <v>3484624</v>
      </c>
      <c r="L22" s="150">
        <f>+'Group 1 Cat 2 ITE -Rechargeable'!L3</f>
        <v>3631971.1999999997</v>
      </c>
      <c r="M22" s="150">
        <f>+'Group 1 Cat 2 ITE -Rechargeable'!M3</f>
        <v>3480963.2</v>
      </c>
      <c r="N22" s="150">
        <f>SUM(B22:M22)</f>
        <v>38406825.600000001</v>
      </c>
    </row>
    <row r="23" spans="1:15" x14ac:dyDescent="0.2">
      <c r="A23" s="66"/>
      <c r="B23" s="150"/>
      <c r="C23" s="150"/>
      <c r="D23" s="151"/>
      <c r="E23" s="151"/>
      <c r="F23" s="150"/>
      <c r="G23" s="151"/>
      <c r="H23" s="150"/>
      <c r="I23" s="150"/>
      <c r="J23" s="150"/>
      <c r="K23" s="150"/>
      <c r="L23" s="150"/>
      <c r="M23" s="150"/>
      <c r="N23" s="150"/>
    </row>
    <row r="24" spans="1:15" x14ac:dyDescent="0.2">
      <c r="A24" s="67" t="s">
        <v>5</v>
      </c>
      <c r="B24" s="158">
        <f t="shared" ref="B24:N24" si="2">SUM(B22:B22)</f>
        <v>2636691.2000000002</v>
      </c>
      <c r="C24" s="158">
        <f t="shared" si="2"/>
        <v>2603286.4</v>
      </c>
      <c r="D24" s="159">
        <f t="shared" si="2"/>
        <v>2561644.7999999998</v>
      </c>
      <c r="E24" s="159">
        <f t="shared" si="2"/>
        <v>2681535.9999999995</v>
      </c>
      <c r="F24" s="158">
        <f t="shared" si="2"/>
        <v>2690230.4</v>
      </c>
      <c r="G24" s="159">
        <f t="shared" si="2"/>
        <v>3713881.5999999996</v>
      </c>
      <c r="H24" s="158">
        <f t="shared" si="2"/>
        <v>3791216.0000000005</v>
      </c>
      <c r="I24" s="158">
        <f t="shared" si="2"/>
        <v>3474099.2</v>
      </c>
      <c r="J24" s="158">
        <f t="shared" si="2"/>
        <v>3656681.5999999996</v>
      </c>
      <c r="K24" s="158">
        <f t="shared" si="2"/>
        <v>3484624</v>
      </c>
      <c r="L24" s="158">
        <f t="shared" si="2"/>
        <v>3631971.1999999997</v>
      </c>
      <c r="M24" s="158">
        <f t="shared" si="2"/>
        <v>3480963.2</v>
      </c>
      <c r="N24" s="158">
        <f t="shared" si="2"/>
        <v>38406825.600000001</v>
      </c>
      <c r="O24" s="68"/>
    </row>
    <row r="25" spans="1:15" ht="12.75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5" x14ac:dyDescent="0.2">
      <c r="A26" s="69" t="s">
        <v>19</v>
      </c>
      <c r="B26" s="199" t="s">
        <v>40</v>
      </c>
      <c r="C26" s="199" t="s">
        <v>54</v>
      </c>
      <c r="D26" s="199" t="s">
        <v>55</v>
      </c>
      <c r="E26" s="199" t="s">
        <v>56</v>
      </c>
      <c r="F26" s="199" t="s">
        <v>57</v>
      </c>
      <c r="G26" s="199" t="s">
        <v>58</v>
      </c>
      <c r="H26" s="199" t="s">
        <v>59</v>
      </c>
      <c r="I26" s="199" t="s">
        <v>60</v>
      </c>
      <c r="J26" s="199" t="s">
        <v>61</v>
      </c>
      <c r="K26" s="199" t="s">
        <v>62</v>
      </c>
      <c r="L26" s="199" t="s">
        <v>63</v>
      </c>
      <c r="M26" s="199" t="s">
        <v>64</v>
      </c>
      <c r="N26" s="200" t="s">
        <v>0</v>
      </c>
    </row>
    <row r="27" spans="1:15" x14ac:dyDescent="0.2">
      <c r="A27" s="66" t="s">
        <v>1</v>
      </c>
      <c r="B27" s="70">
        <f>+'Group 1 Cat 2 ITE -Rechargeable'!B12</f>
        <v>5748</v>
      </c>
      <c r="C27" s="70">
        <f>+'Group 1 Cat 2 ITE -Rechargeable'!C12</f>
        <v>5685</v>
      </c>
      <c r="D27" s="70">
        <f>+'Group 1 Cat 2 ITE -Rechargeable'!D12</f>
        <v>5585</v>
      </c>
      <c r="E27" s="70">
        <f>+'Group 1 Cat 2 ITE -Rechargeable'!E12</f>
        <v>5854</v>
      </c>
      <c r="F27" s="70">
        <f>+'Group 1 Cat 2 ITE -Rechargeable'!F12</f>
        <v>5877</v>
      </c>
      <c r="G27" s="70">
        <f>+'Group 1 Cat 2 ITE -Rechargeable'!G12</f>
        <v>8106</v>
      </c>
      <c r="H27" s="70">
        <f>+'Group 1 Cat 2 ITE -Rechargeable'!H12</f>
        <v>8279</v>
      </c>
      <c r="I27" s="70">
        <f>+'Group 1 Cat 2 ITE -Rechargeable'!I12</f>
        <v>7581</v>
      </c>
      <c r="J27" s="70">
        <f>+'Group 1 Cat 2 ITE -Rechargeable'!J12</f>
        <v>7975</v>
      </c>
      <c r="K27" s="70">
        <f>+'Group 1 Cat 2 ITE -Rechargeable'!K12</f>
        <v>7602</v>
      </c>
      <c r="L27" s="70">
        <f>+'Group 1 Cat 2 ITE -Rechargeable'!L12</f>
        <v>7926</v>
      </c>
      <c r="M27" s="70">
        <f>+'Group 1 Cat 2 ITE -Rechargeable'!M12</f>
        <v>7596</v>
      </c>
      <c r="N27" s="70">
        <f>SUM(B27:M27)</f>
        <v>83814</v>
      </c>
    </row>
    <row r="28" spans="1:15" x14ac:dyDescent="0.2">
      <c r="A28" s="66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29" spans="1:15" x14ac:dyDescent="0.2">
      <c r="A29" s="67" t="s">
        <v>11</v>
      </c>
      <c r="B29" s="160">
        <f t="shared" ref="B29:N29" si="3">SUM(B27:B27)</f>
        <v>5748</v>
      </c>
      <c r="C29" s="160">
        <f t="shared" si="3"/>
        <v>5685</v>
      </c>
      <c r="D29" s="160">
        <f t="shared" si="3"/>
        <v>5585</v>
      </c>
      <c r="E29" s="160">
        <f t="shared" si="3"/>
        <v>5854</v>
      </c>
      <c r="F29" s="160">
        <f t="shared" si="3"/>
        <v>5877</v>
      </c>
      <c r="G29" s="160">
        <f t="shared" si="3"/>
        <v>8106</v>
      </c>
      <c r="H29" s="160">
        <f t="shared" si="3"/>
        <v>8279</v>
      </c>
      <c r="I29" s="160">
        <f t="shared" si="3"/>
        <v>7581</v>
      </c>
      <c r="J29" s="160">
        <f t="shared" si="3"/>
        <v>7975</v>
      </c>
      <c r="K29" s="160">
        <f t="shared" si="3"/>
        <v>7602</v>
      </c>
      <c r="L29" s="160">
        <f t="shared" si="3"/>
        <v>7926</v>
      </c>
      <c r="M29" s="160">
        <f t="shared" si="3"/>
        <v>7596</v>
      </c>
      <c r="N29" s="160">
        <f t="shared" si="3"/>
        <v>83814</v>
      </c>
    </row>
    <row r="30" spans="1:15" ht="13.5" customHeight="1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</row>
    <row r="31" spans="1:15" x14ac:dyDescent="0.2">
      <c r="A31" s="108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5" s="65" customFormat="1" x14ac:dyDescent="0.2">
      <c r="A32" s="63" t="s">
        <v>4</v>
      </c>
      <c r="B32" s="199" t="s">
        <v>40</v>
      </c>
      <c r="C32" s="199" t="s">
        <v>54</v>
      </c>
      <c r="D32" s="199" t="s">
        <v>55</v>
      </c>
      <c r="E32" s="199" t="s">
        <v>56</v>
      </c>
      <c r="F32" s="199" t="s">
        <v>57</v>
      </c>
      <c r="G32" s="199" t="s">
        <v>58</v>
      </c>
      <c r="H32" s="199" t="s">
        <v>59</v>
      </c>
      <c r="I32" s="199" t="s">
        <v>60</v>
      </c>
      <c r="J32" s="199" t="s">
        <v>61</v>
      </c>
      <c r="K32" s="199" t="s">
        <v>62</v>
      </c>
      <c r="L32" s="199" t="s">
        <v>63</v>
      </c>
      <c r="M32" s="199" t="s">
        <v>64</v>
      </c>
      <c r="N32" s="200" t="s">
        <v>0</v>
      </c>
    </row>
    <row r="33" spans="1:15" x14ac:dyDescent="0.2">
      <c r="A33" s="66" t="s">
        <v>8</v>
      </c>
      <c r="B33" s="150">
        <f>'Group 2 BTE'!B3</f>
        <v>169712.402</v>
      </c>
      <c r="C33" s="150">
        <f>'Group 2 BTE'!C3</f>
        <v>151772.4</v>
      </c>
      <c r="D33" s="150">
        <f>'Group 2 BTE'!D3</f>
        <v>146749.20000000001</v>
      </c>
      <c r="E33" s="151">
        <f>'Group 2 BTE'!E3</f>
        <v>144237.6</v>
      </c>
      <c r="F33" s="150">
        <f>'Group 2 BTE'!F3</f>
        <v>135267.59999999998</v>
      </c>
      <c r="G33" s="151">
        <f>'Group 2 BTE'!G3</f>
        <v>207027.6</v>
      </c>
      <c r="H33" s="150">
        <f>'Group 2 BTE'!H3</f>
        <v>154642.79999999999</v>
      </c>
      <c r="I33" s="150">
        <f>'Group 2 BTE'!I3</f>
        <v>148184.40000000002</v>
      </c>
      <c r="J33" s="150">
        <f>'Group 2 BTE'!J3</f>
        <v>156795.6</v>
      </c>
      <c r="K33" s="150">
        <f>'Group 2 BTE'!K3</f>
        <v>146031.6</v>
      </c>
      <c r="L33" s="150">
        <f>'Group 2 BTE'!L3</f>
        <v>150696</v>
      </c>
      <c r="M33" s="150">
        <f>'Group 2 BTE'!M3</f>
        <v>134550</v>
      </c>
      <c r="N33" s="150">
        <f>SUM(B33:M33)</f>
        <v>1845667.202</v>
      </c>
    </row>
    <row r="34" spans="1:15" x14ac:dyDescent="0.2">
      <c r="A34" s="66" t="s">
        <v>9</v>
      </c>
      <c r="B34" s="150">
        <f>'Group 2 BTE'!B4</f>
        <v>119224.56</v>
      </c>
      <c r="C34" s="150">
        <f>'Group 2 BTE'!C4</f>
        <v>109583.76</v>
      </c>
      <c r="D34" s="151">
        <f>'Group 2 BTE'!D4</f>
        <v>97050.72</v>
      </c>
      <c r="E34" s="151">
        <f>'Group 2 BTE'!E4</f>
        <v>99942.96</v>
      </c>
      <c r="F34" s="150">
        <f>'Group 2 BTE'!F4</f>
        <v>92551.679999999993</v>
      </c>
      <c r="G34" s="151">
        <f>'Group 2 BTE'!G4</f>
        <v>135613.91999999998</v>
      </c>
      <c r="H34" s="150">
        <f>'Group 2 BTE'!H4</f>
        <v>131757.6</v>
      </c>
      <c r="I34" s="150">
        <f>'Group 2 BTE'!I4</f>
        <v>117296.40000000001</v>
      </c>
      <c r="J34" s="150">
        <f>'Group 2 BTE'!J4</f>
        <v>124687.67999999999</v>
      </c>
      <c r="K34" s="150">
        <f>'Group 2 BTE'!K4</f>
        <v>122438.16</v>
      </c>
      <c r="L34" s="150">
        <f>'Group 2 BTE'!L4</f>
        <v>126937.2</v>
      </c>
      <c r="M34" s="150">
        <f>'Group 2 BTE'!M4</f>
        <v>121474.07999999999</v>
      </c>
      <c r="N34" s="150">
        <f>SUM(B34:M34)</f>
        <v>1398558.72</v>
      </c>
    </row>
    <row r="35" spans="1:15" x14ac:dyDescent="0.2">
      <c r="A35" s="66" t="s">
        <v>23</v>
      </c>
      <c r="B35" s="150">
        <f>'Group 2 BTE'!B5</f>
        <v>5908.24</v>
      </c>
      <c r="C35" s="150">
        <f>'Group 2 BTE'!C5</f>
        <v>4975.3599999999997</v>
      </c>
      <c r="D35" s="151">
        <f>'Group 2 BTE'!D5</f>
        <v>3731.5199999999995</v>
      </c>
      <c r="E35" s="151">
        <f>'Group 2 BTE'!E5</f>
        <v>3731.5199999999995</v>
      </c>
      <c r="F35" s="150">
        <f>'Group 2 BTE'!F5</f>
        <v>7774</v>
      </c>
      <c r="G35" s="151">
        <f>'Group 2 BTE'!G5</f>
        <v>6530.16</v>
      </c>
      <c r="H35" s="150">
        <f>'Group 2 BTE'!H5</f>
        <v>5597.28</v>
      </c>
      <c r="I35" s="150">
        <f>'Group 2 BTE'!I5</f>
        <v>3109.6</v>
      </c>
      <c r="J35" s="150">
        <f>'Group 2 BTE'!J5</f>
        <v>6219.2</v>
      </c>
      <c r="K35" s="150">
        <f>'Group 2 BTE'!K5</f>
        <v>3420.56</v>
      </c>
      <c r="L35" s="150">
        <f>'Group 2 BTE'!L5</f>
        <v>4975.3599999999997</v>
      </c>
      <c r="M35" s="150">
        <f>'Group 2 BTE'!M5</f>
        <v>3420.56</v>
      </c>
      <c r="N35" s="150">
        <f>SUM(B35:M35)</f>
        <v>59393.359999999993</v>
      </c>
    </row>
    <row r="36" spans="1:15" x14ac:dyDescent="0.2">
      <c r="A36" s="66" t="s">
        <v>24</v>
      </c>
      <c r="B36" s="150">
        <f>'Group 2 BTE'!B6</f>
        <v>564913.67999999993</v>
      </c>
      <c r="C36" s="150">
        <f>'Group 2 BTE'!C6</f>
        <v>420760.92</v>
      </c>
      <c r="D36" s="151">
        <f>'Group 2 BTE'!D6</f>
        <v>409407.6</v>
      </c>
      <c r="E36" s="151">
        <f>'Group 2 BTE'!E6</f>
        <v>405279.12</v>
      </c>
      <c r="F36" s="150">
        <f>'Group 2 BTE'!F6</f>
        <v>380852.28</v>
      </c>
      <c r="G36" s="151">
        <f>'Group 2 BTE'!G6</f>
        <v>530853.72</v>
      </c>
      <c r="H36" s="150">
        <f>'Group 2 BTE'!H6</f>
        <v>492665.27999999997</v>
      </c>
      <c r="I36" s="150">
        <f>'Group 2 BTE'!I6</f>
        <v>521564.64</v>
      </c>
      <c r="J36" s="150">
        <f>'Group 2 BTE'!J6</f>
        <v>510899.4</v>
      </c>
      <c r="K36" s="150">
        <f>'Group 2 BTE'!K6</f>
        <v>524661</v>
      </c>
      <c r="L36" s="150">
        <f>'Group 2 BTE'!L6</f>
        <v>574202.76</v>
      </c>
      <c r="M36" s="150">
        <f>'Group 2 BTE'!M6</f>
        <v>523284.84</v>
      </c>
      <c r="N36" s="150">
        <f>SUM(B36:M36)</f>
        <v>5859345.2399999993</v>
      </c>
    </row>
    <row r="37" spans="1:15" x14ac:dyDescent="0.2">
      <c r="A37" s="66" t="s">
        <v>1</v>
      </c>
      <c r="B37" s="150">
        <f>'Group 2 BTE'!B7</f>
        <v>72142.720000000001</v>
      </c>
      <c r="C37" s="150">
        <f>'Group 2 BTE'!C7</f>
        <v>57216.639999999999</v>
      </c>
      <c r="D37" s="151">
        <f>'Group 2 BTE'!D7</f>
        <v>41357.68</v>
      </c>
      <c r="E37" s="151">
        <f>'Group 2 BTE'!E7</f>
        <v>38870</v>
      </c>
      <c r="F37" s="150">
        <f>'Group 2 BTE'!F7</f>
        <v>47887.839999999997</v>
      </c>
      <c r="G37" s="151">
        <f>'Group 2 BTE'!G7</f>
        <v>57838.559999999998</v>
      </c>
      <c r="H37" s="150">
        <f>'Group 2 BTE'!H7</f>
        <v>48820.72</v>
      </c>
      <c r="I37" s="150">
        <f>'Group 2 BTE'!I7</f>
        <v>54418</v>
      </c>
      <c r="J37" s="150">
        <f>'Group 2 BTE'!J7</f>
        <v>52863.199999999997</v>
      </c>
      <c r="K37" s="150">
        <f>'Group 2 BTE'!K7</f>
        <v>55661.84</v>
      </c>
      <c r="L37" s="150">
        <f>'Group 2 BTE'!L7</f>
        <v>55039.92</v>
      </c>
      <c r="M37" s="150">
        <f>'Group 2 BTE'!M7</f>
        <v>55039.92</v>
      </c>
      <c r="N37" s="150">
        <f>SUM(B37:M37)</f>
        <v>637157.04000000015</v>
      </c>
    </row>
    <row r="38" spans="1:15" x14ac:dyDescent="0.2">
      <c r="A38" s="66"/>
      <c r="B38" s="150"/>
      <c r="C38" s="150"/>
      <c r="D38" s="150"/>
      <c r="E38" s="151"/>
      <c r="F38" s="150"/>
      <c r="G38" s="150"/>
      <c r="H38" s="150"/>
      <c r="I38" s="150"/>
      <c r="J38" s="150"/>
      <c r="K38" s="150"/>
      <c r="L38" s="150"/>
      <c r="M38" s="150"/>
      <c r="N38" s="150"/>
    </row>
    <row r="39" spans="1:15" x14ac:dyDescent="0.2">
      <c r="A39" s="67" t="s">
        <v>5</v>
      </c>
      <c r="B39" s="158">
        <f>SUM(B33:B38)</f>
        <v>931901.60199999996</v>
      </c>
      <c r="C39" s="158">
        <f t="shared" ref="C39:M39" si="4">SUM(C33:C38)</f>
        <v>744309.08</v>
      </c>
      <c r="D39" s="159">
        <f t="shared" si="4"/>
        <v>698296.72000000009</v>
      </c>
      <c r="E39" s="159">
        <f t="shared" si="4"/>
        <v>692061.2</v>
      </c>
      <c r="F39" s="158">
        <f t="shared" si="4"/>
        <v>664333.4</v>
      </c>
      <c r="G39" s="159">
        <f t="shared" si="4"/>
        <v>937863.96</v>
      </c>
      <c r="H39" s="158">
        <f t="shared" si="4"/>
        <v>833483.67999999993</v>
      </c>
      <c r="I39" s="158">
        <f t="shared" si="4"/>
        <v>844573.04</v>
      </c>
      <c r="J39" s="158">
        <f t="shared" si="4"/>
        <v>851465.08000000007</v>
      </c>
      <c r="K39" s="158">
        <f t="shared" si="4"/>
        <v>852213.16</v>
      </c>
      <c r="L39" s="158">
        <f t="shared" si="4"/>
        <v>911851.24000000011</v>
      </c>
      <c r="M39" s="158">
        <f t="shared" si="4"/>
        <v>837769.4</v>
      </c>
      <c r="N39" s="158">
        <f>SUM(N33:N38)</f>
        <v>9800121.5620000008</v>
      </c>
      <c r="O39" s="68"/>
    </row>
    <row r="40" spans="1:15" ht="12" customHeigh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</row>
    <row r="41" spans="1:15" x14ac:dyDescent="0.2">
      <c r="A41" s="69" t="s">
        <v>19</v>
      </c>
      <c r="B41" s="199" t="s">
        <v>40</v>
      </c>
      <c r="C41" s="199" t="s">
        <v>54</v>
      </c>
      <c r="D41" s="199" t="s">
        <v>55</v>
      </c>
      <c r="E41" s="199" t="s">
        <v>56</v>
      </c>
      <c r="F41" s="199" t="s">
        <v>57</v>
      </c>
      <c r="G41" s="199" t="s">
        <v>58</v>
      </c>
      <c r="H41" s="199" t="s">
        <v>59</v>
      </c>
      <c r="I41" s="199" t="s">
        <v>60</v>
      </c>
      <c r="J41" s="199" t="s">
        <v>61</v>
      </c>
      <c r="K41" s="199" t="s">
        <v>62</v>
      </c>
      <c r="L41" s="199" t="s">
        <v>63</v>
      </c>
      <c r="M41" s="199" t="s">
        <v>64</v>
      </c>
      <c r="N41" s="200" t="s">
        <v>0</v>
      </c>
    </row>
    <row r="42" spans="1:15" x14ac:dyDescent="0.2">
      <c r="A42" s="66" t="s">
        <v>8</v>
      </c>
      <c r="B42" s="70">
        <f>'Group 2 BTE'!B22</f>
        <v>469</v>
      </c>
      <c r="C42" s="70">
        <f>'Group 2 BTE'!C22</f>
        <v>423</v>
      </c>
      <c r="D42" s="70">
        <f>'Group 2 BTE'!D22</f>
        <v>408</v>
      </c>
      <c r="E42" s="70">
        <f>'Group 2 BTE'!E22</f>
        <v>402</v>
      </c>
      <c r="F42" s="70">
        <f>'Group 2 BTE'!F22</f>
        <v>374</v>
      </c>
      <c r="G42" s="70">
        <f>'Group 2 BTE'!G22</f>
        <v>574</v>
      </c>
      <c r="H42" s="70">
        <f>'Group 2 BTE'!H22</f>
        <v>429</v>
      </c>
      <c r="I42" s="70">
        <f>'Group 2 BTE'!I22</f>
        <v>412</v>
      </c>
      <c r="J42" s="70">
        <f>'Group 2 BTE'!J22</f>
        <v>435</v>
      </c>
      <c r="K42" s="70">
        <f>'Group 2 BTE'!K22</f>
        <v>407</v>
      </c>
      <c r="L42" s="70">
        <f>'Group 2 BTE'!L22</f>
        <v>420</v>
      </c>
      <c r="M42" s="70">
        <f>'Group 2 BTE'!M22</f>
        <v>373</v>
      </c>
      <c r="N42" s="70">
        <f>SUM(B42:M42)</f>
        <v>5126</v>
      </c>
    </row>
    <row r="43" spans="1:15" x14ac:dyDescent="0.2">
      <c r="A43" s="66" t="s">
        <v>9</v>
      </c>
      <c r="B43" s="70">
        <f>'Group 2 BTE'!B23</f>
        <v>370</v>
      </c>
      <c r="C43" s="70">
        <f>'Group 2 BTE'!C23</f>
        <v>339</v>
      </c>
      <c r="D43" s="70">
        <f>'Group 2 BTE'!D23</f>
        <v>300</v>
      </c>
      <c r="E43" s="70">
        <f>'Group 2 BTE'!E23</f>
        <v>311</v>
      </c>
      <c r="F43" s="70">
        <f>'Group 2 BTE'!F23</f>
        <v>288</v>
      </c>
      <c r="G43" s="70">
        <f>'Group 2 BTE'!G23</f>
        <v>422</v>
      </c>
      <c r="H43" s="70">
        <f>'Group 2 BTE'!H23</f>
        <v>410</v>
      </c>
      <c r="I43" s="70">
        <f>'Group 2 BTE'!I23</f>
        <v>363</v>
      </c>
      <c r="J43" s="70">
        <f>'Group 2 BTE'!J23</f>
        <v>386</v>
      </c>
      <c r="K43" s="70">
        <f>'Group 2 BTE'!K23</f>
        <v>381</v>
      </c>
      <c r="L43" s="70">
        <f>'Group 2 BTE'!L23</f>
        <v>395</v>
      </c>
      <c r="M43" s="70">
        <f>'Group 2 BTE'!M23</f>
        <v>376</v>
      </c>
      <c r="N43" s="70">
        <f>SUM(B43:M43)</f>
        <v>4341</v>
      </c>
    </row>
    <row r="44" spans="1:15" x14ac:dyDescent="0.2">
      <c r="A44" s="66" t="s">
        <v>23</v>
      </c>
      <c r="B44" s="70">
        <f>'Group 2 BTE'!B24</f>
        <v>19</v>
      </c>
      <c r="C44" s="70">
        <f>'Group 2 BTE'!C24</f>
        <v>16</v>
      </c>
      <c r="D44" s="70">
        <f>'Group 2 BTE'!D24</f>
        <v>12</v>
      </c>
      <c r="E44" s="70">
        <f>'Group 2 BTE'!E24</f>
        <v>12</v>
      </c>
      <c r="F44" s="70">
        <f>'Group 2 BTE'!F24</f>
        <v>25</v>
      </c>
      <c r="G44" s="70">
        <f>'Group 2 BTE'!G24</f>
        <v>21</v>
      </c>
      <c r="H44" s="70">
        <f>'Group 2 BTE'!H24</f>
        <v>18</v>
      </c>
      <c r="I44" s="70">
        <f>'Group 2 BTE'!I24</f>
        <v>10</v>
      </c>
      <c r="J44" s="70">
        <f>'Group 2 BTE'!J24</f>
        <v>20</v>
      </c>
      <c r="K44" s="70">
        <f>'Group 2 BTE'!K24</f>
        <v>11</v>
      </c>
      <c r="L44" s="70">
        <f>'Group 2 BTE'!L24</f>
        <v>16</v>
      </c>
      <c r="M44" s="70">
        <f>'Group 2 BTE'!M24</f>
        <v>10</v>
      </c>
      <c r="N44" s="70">
        <f>SUM(B44:M44)</f>
        <v>190</v>
      </c>
    </row>
    <row r="45" spans="1:15" x14ac:dyDescent="0.2">
      <c r="A45" s="66" t="s">
        <v>24</v>
      </c>
      <c r="B45" s="70">
        <f>'Group 2 BTE'!B25</f>
        <v>1639</v>
      </c>
      <c r="C45" s="70">
        <f>'Group 2 BTE'!C25</f>
        <v>1217</v>
      </c>
      <c r="D45" s="70">
        <f>'Group 2 BTE'!D25</f>
        <v>1186</v>
      </c>
      <c r="E45" s="70">
        <f>'Group 2 BTE'!E25</f>
        <v>1176</v>
      </c>
      <c r="F45" s="70">
        <f>'Group 2 BTE'!F25</f>
        <v>1106</v>
      </c>
      <c r="G45" s="70">
        <f>'Group 2 BTE'!G25</f>
        <v>1539</v>
      </c>
      <c r="H45" s="70">
        <f>'Group 2 BTE'!H25</f>
        <v>1429</v>
      </c>
      <c r="I45" s="70">
        <f>'Group 2 BTE'!I25</f>
        <v>1512</v>
      </c>
      <c r="J45" s="70">
        <f>'Group 2 BTE'!J25</f>
        <v>1479</v>
      </c>
      <c r="K45" s="70">
        <f>'Group 2 BTE'!K25</f>
        <v>1523</v>
      </c>
      <c r="L45" s="70">
        <f>'Group 2 BTE'!L25</f>
        <v>1666</v>
      </c>
      <c r="M45" s="70">
        <f>'Group 2 BTE'!M25</f>
        <v>1515</v>
      </c>
      <c r="N45" s="70">
        <f>SUM(B45:M45)</f>
        <v>16987</v>
      </c>
    </row>
    <row r="46" spans="1:15" x14ac:dyDescent="0.2">
      <c r="A46" s="66" t="s">
        <v>1</v>
      </c>
      <c r="B46" s="70">
        <f>'Group 2 BTE'!B26</f>
        <v>232</v>
      </c>
      <c r="C46" s="70">
        <f>'Group 2 BTE'!C26</f>
        <v>183</v>
      </c>
      <c r="D46" s="70">
        <f>'Group 2 BTE'!D26</f>
        <v>129</v>
      </c>
      <c r="E46" s="70">
        <f>'Group 2 BTE'!E26</f>
        <v>125</v>
      </c>
      <c r="F46" s="70">
        <f>'Group 2 BTE'!F26</f>
        <v>154</v>
      </c>
      <c r="G46" s="70">
        <f>'Group 2 BTE'!G26</f>
        <v>186</v>
      </c>
      <c r="H46" s="70">
        <f>'Group 2 BTE'!H26</f>
        <v>157</v>
      </c>
      <c r="I46" s="70">
        <f>'Group 2 BTE'!I26</f>
        <v>174</v>
      </c>
      <c r="J46" s="70">
        <f>'Group 2 BTE'!J26</f>
        <v>170</v>
      </c>
      <c r="K46" s="70">
        <f>'Group 2 BTE'!K26</f>
        <v>177</v>
      </c>
      <c r="L46" s="70">
        <f>'Group 2 BTE'!L26</f>
        <v>177</v>
      </c>
      <c r="M46" s="70">
        <f>'Group 2 BTE'!M26</f>
        <v>177</v>
      </c>
      <c r="N46" s="70">
        <f>SUM(B46:M46)</f>
        <v>2041</v>
      </c>
    </row>
    <row r="47" spans="1:15" x14ac:dyDescent="0.2">
      <c r="A47" s="66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5" x14ac:dyDescent="0.2">
      <c r="A48" s="67" t="s">
        <v>7</v>
      </c>
      <c r="B48" s="160">
        <f>SUM(B42:B47)</f>
        <v>2729</v>
      </c>
      <c r="C48" s="160">
        <f t="shared" ref="C48:M48" si="5">SUM(C42:C47)</f>
        <v>2178</v>
      </c>
      <c r="D48" s="160">
        <f t="shared" si="5"/>
        <v>2035</v>
      </c>
      <c r="E48" s="160">
        <f t="shared" si="5"/>
        <v>2026</v>
      </c>
      <c r="F48" s="160">
        <f t="shared" si="5"/>
        <v>1947</v>
      </c>
      <c r="G48" s="160">
        <f t="shared" si="5"/>
        <v>2742</v>
      </c>
      <c r="H48" s="160">
        <f t="shared" si="5"/>
        <v>2443</v>
      </c>
      <c r="I48" s="160">
        <f t="shared" si="5"/>
        <v>2471</v>
      </c>
      <c r="J48" s="160">
        <f t="shared" si="5"/>
        <v>2490</v>
      </c>
      <c r="K48" s="160">
        <f t="shared" si="5"/>
        <v>2499</v>
      </c>
      <c r="L48" s="160">
        <f t="shared" si="5"/>
        <v>2674</v>
      </c>
      <c r="M48" s="160">
        <f t="shared" si="5"/>
        <v>2451</v>
      </c>
      <c r="N48" s="160">
        <f>SUM(N42:N47)</f>
        <v>28685</v>
      </c>
    </row>
    <row r="49" spans="1:14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</row>
    <row r="50" spans="1:14" x14ac:dyDescent="0.2">
      <c r="A50" s="118" t="s">
        <v>46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7"/>
    </row>
    <row r="51" spans="1:14" x14ac:dyDescent="0.2">
      <c r="A51" s="63" t="s">
        <v>4</v>
      </c>
      <c r="B51" s="199" t="s">
        <v>40</v>
      </c>
      <c r="C51" s="199" t="s">
        <v>54</v>
      </c>
      <c r="D51" s="199" t="s">
        <v>55</v>
      </c>
      <c r="E51" s="199" t="s">
        <v>56</v>
      </c>
      <c r="F51" s="199" t="s">
        <v>57</v>
      </c>
      <c r="G51" s="199" t="s">
        <v>58</v>
      </c>
      <c r="H51" s="199" t="s">
        <v>59</v>
      </c>
      <c r="I51" s="199" t="s">
        <v>60</v>
      </c>
      <c r="J51" s="199" t="s">
        <v>61</v>
      </c>
      <c r="K51" s="199" t="s">
        <v>62</v>
      </c>
      <c r="L51" s="199" t="s">
        <v>63</v>
      </c>
      <c r="M51" s="199" t="s">
        <v>64</v>
      </c>
      <c r="N51" s="200" t="s">
        <v>0</v>
      </c>
    </row>
    <row r="52" spans="1:14" x14ac:dyDescent="0.2">
      <c r="A52" s="79" t="s">
        <v>23</v>
      </c>
      <c r="B52" s="150">
        <f>'Group 2 Cat 2 BTE -Rechargeable'!B3</f>
        <v>13911.04</v>
      </c>
      <c r="C52" s="150">
        <f>'Group 2 Cat 2 BTE -Rechargeable'!C3</f>
        <v>11737.44</v>
      </c>
      <c r="D52" s="151">
        <f>'Group 2 Cat 2 BTE -Rechargeable'!D3</f>
        <v>10868</v>
      </c>
      <c r="E52" s="151">
        <f>'Group 2 Cat 2 BTE -Rechargeable'!E3</f>
        <v>8694.4</v>
      </c>
      <c r="F52" s="150">
        <f>'Group 2 Cat 2 BTE -Rechargeable'!F3</f>
        <v>11302.72</v>
      </c>
      <c r="G52" s="151">
        <f>'Group 2 Cat 2 BTE -Rechargeable'!G3</f>
        <v>16084.64</v>
      </c>
      <c r="H52" s="150">
        <f>'Group 2 Cat 2 BTE -Rechargeable'!H3</f>
        <v>18692.96</v>
      </c>
      <c r="I52" s="150">
        <f>'Group 2 Cat 2 BTE -Rechargeable'!I3</f>
        <v>99985.600000000006</v>
      </c>
      <c r="J52" s="150">
        <f>'Group 2 Cat 2 BTE -Rechargeable'!J3</f>
        <v>81727.360000000001</v>
      </c>
      <c r="K52" s="150">
        <f>'Group 2 Cat 2 BTE -Rechargeable'!K3</f>
        <v>96073.12</v>
      </c>
      <c r="L52" s="150">
        <f>'Group 2 Cat 2 BTE -Rechargeable'!L3</f>
        <v>92160.639999999999</v>
      </c>
      <c r="M52" s="150">
        <f>'Group 2 Cat 2 BTE -Rechargeable'!M3</f>
        <v>90421.760000000009</v>
      </c>
      <c r="N52" s="150">
        <f>SUM(B52:M52)</f>
        <v>551659.68000000005</v>
      </c>
    </row>
    <row r="53" spans="1:14" x14ac:dyDescent="0.2">
      <c r="A53" s="66" t="s">
        <v>24</v>
      </c>
      <c r="B53" s="150">
        <f>'Group 2 Cat 2 BTE -Rechargeable'!B4</f>
        <v>240807.33</v>
      </c>
      <c r="C53" s="150">
        <f>'Group 2 Cat 2 BTE -Rechargeable'!C4</f>
        <v>223908.57</v>
      </c>
      <c r="D53" s="151">
        <f>'Group 2 Cat 2 BTE -Rechargeable'!D4</f>
        <v>207948.63</v>
      </c>
      <c r="E53" s="151">
        <f>'Group 2 Cat 2 BTE -Rechargeable'!E4</f>
        <v>232827.36</v>
      </c>
      <c r="F53" s="150">
        <f>'Group 2 Cat 2 BTE -Rechargeable'!F4</f>
        <v>211703.91</v>
      </c>
      <c r="G53" s="151">
        <f>'Group 2 Cat 2 BTE -Rechargeable'!G4</f>
        <v>291973.02</v>
      </c>
      <c r="H53" s="150">
        <f>'Group 2 Cat 2 BTE -Rechargeable'!H4</f>
        <v>261461.37</v>
      </c>
      <c r="I53" s="150">
        <f>'Group 2 Cat 2 BTE -Rechargeable'!I4</f>
        <v>341261.06999999995</v>
      </c>
      <c r="J53" s="150">
        <f>'Group 2 Cat 2 BTE -Rechargeable'!J4</f>
        <v>385855.02</v>
      </c>
      <c r="K53" s="150">
        <f>'Group 2 Cat 2 BTE -Rechargeable'!K4</f>
        <v>153497.07</v>
      </c>
      <c r="L53" s="150">
        <f>'Group 2 Cat 2 BTE -Rechargeable'!L4</f>
        <v>0</v>
      </c>
      <c r="M53" s="150">
        <f>'Group 2 Cat 2 BTE -Rechargeable'!M4</f>
        <v>0</v>
      </c>
      <c r="N53" s="150">
        <f>SUM(B53:M53)</f>
        <v>2551243.3499999996</v>
      </c>
    </row>
    <row r="54" spans="1:14" x14ac:dyDescent="0.2">
      <c r="A54" s="5" t="s">
        <v>1</v>
      </c>
      <c r="B54" s="150"/>
      <c r="C54" s="150">
        <f>+'Group 2 Cat 2 BTE -Rechargeable'!C5</f>
        <v>55473.599999999999</v>
      </c>
      <c r="D54" s="150">
        <f>+'Group 2 Cat 2 BTE -Rechargeable'!D5</f>
        <v>51105.599999999999</v>
      </c>
      <c r="E54" s="150">
        <f>+'Group 2 Cat 2 BTE -Rechargeable'!E5</f>
        <v>49358.400000000001</v>
      </c>
      <c r="F54" s="150">
        <f>+'Group 2 Cat 2 BTE -Rechargeable'!F5</f>
        <v>40622.400000000001</v>
      </c>
      <c r="G54" s="150">
        <f>+'Group 2 Cat 2 BTE -Rechargeable'!G5</f>
        <v>65956.800000000003</v>
      </c>
      <c r="H54" s="150">
        <f>+'Group 2 Cat 2 BTE -Rechargeable'!H5</f>
        <v>69888</v>
      </c>
      <c r="I54" s="150">
        <f>+'Group 2 Cat 2 BTE -Rechargeable'!I5</f>
        <v>55473.599999999999</v>
      </c>
      <c r="J54" s="150">
        <f>+'Group 2 Cat 2 BTE -Rechargeable'!J5</f>
        <v>50668.800000000003</v>
      </c>
      <c r="K54" s="150">
        <f>+'Group 2 Cat 2 BTE -Rechargeable'!K5</f>
        <v>56784</v>
      </c>
      <c r="L54" s="150">
        <f>+'Group 2 Cat 2 BTE -Rechargeable'!L5</f>
        <v>80371.200000000012</v>
      </c>
      <c r="M54" s="150">
        <f>+'Group 2 Cat 2 BTE -Rechargeable'!M5</f>
        <v>78624</v>
      </c>
      <c r="N54" s="150">
        <f>SUM(B54:M54)</f>
        <v>654326.39999999991</v>
      </c>
    </row>
    <row r="55" spans="1:14" x14ac:dyDescent="0.2">
      <c r="A55" s="66"/>
      <c r="B55" s="150"/>
      <c r="C55" s="150"/>
      <c r="D55" s="151"/>
      <c r="E55" s="151"/>
      <c r="F55" s="150"/>
      <c r="G55" s="151"/>
      <c r="H55" s="150"/>
      <c r="I55" s="150"/>
      <c r="J55" s="150"/>
      <c r="K55" s="150"/>
      <c r="L55" s="150"/>
      <c r="M55" s="150"/>
      <c r="N55" s="150"/>
    </row>
    <row r="56" spans="1:14" x14ac:dyDescent="0.2">
      <c r="A56" s="67" t="s">
        <v>5</v>
      </c>
      <c r="B56" s="158">
        <f t="shared" ref="B56" si="6">SUM(B52:B53)</f>
        <v>254718.37</v>
      </c>
      <c r="C56" s="158">
        <f>SUM(C52:C54)</f>
        <v>291119.61</v>
      </c>
      <c r="D56" s="158">
        <f t="shared" ref="D56:M56" si="7">SUM(D52:D54)</f>
        <v>269922.23</v>
      </c>
      <c r="E56" s="158">
        <f t="shared" si="7"/>
        <v>290880.15999999997</v>
      </c>
      <c r="F56" s="158">
        <f t="shared" si="7"/>
        <v>263629.03000000003</v>
      </c>
      <c r="G56" s="158">
        <f t="shared" si="7"/>
        <v>374014.46</v>
      </c>
      <c r="H56" s="158">
        <f t="shared" si="7"/>
        <v>350042.33</v>
      </c>
      <c r="I56" s="158">
        <f t="shared" si="7"/>
        <v>496720.2699999999</v>
      </c>
      <c r="J56" s="158">
        <f t="shared" si="7"/>
        <v>518251.18</v>
      </c>
      <c r="K56" s="158">
        <f t="shared" si="7"/>
        <v>306354.19</v>
      </c>
      <c r="L56" s="158">
        <f t="shared" si="7"/>
        <v>172531.84000000003</v>
      </c>
      <c r="M56" s="158">
        <f t="shared" si="7"/>
        <v>169045.76000000001</v>
      </c>
      <c r="N56" s="158">
        <f>SUM(N52:N54)</f>
        <v>3757229.4299999997</v>
      </c>
    </row>
    <row r="57" spans="1:14" x14ac:dyDescent="0.2">
      <c r="A57" s="102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4"/>
    </row>
    <row r="58" spans="1:14" x14ac:dyDescent="0.2">
      <c r="A58" s="69" t="s">
        <v>19</v>
      </c>
      <c r="B58" s="199" t="s">
        <v>40</v>
      </c>
      <c r="C58" s="199" t="s">
        <v>54</v>
      </c>
      <c r="D58" s="199" t="s">
        <v>55</v>
      </c>
      <c r="E58" s="199" t="s">
        <v>56</v>
      </c>
      <c r="F58" s="199" t="s">
        <v>57</v>
      </c>
      <c r="G58" s="199" t="s">
        <v>58</v>
      </c>
      <c r="H58" s="199" t="s">
        <v>59</v>
      </c>
      <c r="I58" s="199" t="s">
        <v>60</v>
      </c>
      <c r="J58" s="199" t="s">
        <v>61</v>
      </c>
      <c r="K58" s="199" t="s">
        <v>62</v>
      </c>
      <c r="L58" s="199" t="s">
        <v>63</v>
      </c>
      <c r="M58" s="199" t="s">
        <v>64</v>
      </c>
      <c r="N58" s="200" t="s">
        <v>0</v>
      </c>
    </row>
    <row r="59" spans="1:14" x14ac:dyDescent="0.2">
      <c r="A59" s="66" t="s">
        <v>23</v>
      </c>
      <c r="B59" s="80">
        <f>'Group 2 Cat 2 BTE -Rechargeable'!B15</f>
        <v>32</v>
      </c>
      <c r="C59" s="80">
        <f>'Group 2 Cat 2 BTE -Rechargeable'!C15</f>
        <v>27</v>
      </c>
      <c r="D59" s="80">
        <f>'Group 2 Cat 2 BTE -Rechargeable'!D15</f>
        <v>25</v>
      </c>
      <c r="E59" s="80">
        <f>'Group 2 Cat 2 BTE -Rechargeable'!E15</f>
        <v>20</v>
      </c>
      <c r="F59" s="80">
        <f>'Group 2 Cat 2 BTE -Rechargeable'!F15</f>
        <v>26</v>
      </c>
      <c r="G59" s="80">
        <f>'Group 2 Cat 2 BTE -Rechargeable'!G15</f>
        <v>37</v>
      </c>
      <c r="H59" s="80">
        <f>'Group 2 Cat 2 BTE -Rechargeable'!H15</f>
        <v>43</v>
      </c>
      <c r="I59" s="80">
        <f>'Group 2 Cat 2 BTE -Rechargeable'!I15</f>
        <v>225</v>
      </c>
      <c r="J59" s="80">
        <f>'Group 2 Cat 2 BTE -Rechargeable'!J15</f>
        <v>186</v>
      </c>
      <c r="K59" s="80">
        <f>'Group 2 Cat 2 BTE -Rechargeable'!K15</f>
        <v>221</v>
      </c>
      <c r="L59" s="80">
        <f>'Group 2 Cat 2 BTE -Rechargeable'!L15</f>
        <v>212</v>
      </c>
      <c r="M59" s="80">
        <f>'Group 2 Cat 2 BTE -Rechargeable'!M15</f>
        <v>208</v>
      </c>
      <c r="N59" s="80">
        <f>SUM(B59:M59)</f>
        <v>1262</v>
      </c>
    </row>
    <row r="60" spans="1:14" x14ac:dyDescent="0.2">
      <c r="A60" s="66" t="s">
        <v>24</v>
      </c>
      <c r="B60" s="80">
        <f>'Group 2 Cat 2 BTE -Rechargeable'!B16</f>
        <v>511</v>
      </c>
      <c r="C60" s="80">
        <f>'Group 2 Cat 2 BTE -Rechargeable'!C16</f>
        <v>475</v>
      </c>
      <c r="D60" s="80">
        <f>'Group 2 Cat 2 BTE -Rechargeable'!D16</f>
        <v>443</v>
      </c>
      <c r="E60" s="80">
        <f>'Group 2 Cat 2 BTE -Rechargeable'!E16</f>
        <v>496</v>
      </c>
      <c r="F60" s="80">
        <f>'Group 2 Cat 2 BTE -Rechargeable'!F16</f>
        <v>451</v>
      </c>
      <c r="G60" s="80">
        <f>'Group 2 Cat 2 BTE -Rechargeable'!G16</f>
        <v>620</v>
      </c>
      <c r="H60" s="80">
        <f>'Group 2 Cat 2 BTE -Rechargeable'!H16</f>
        <v>557</v>
      </c>
      <c r="I60" s="80">
        <f>'Group 2 Cat 2 BTE -Rechargeable'!I16</f>
        <v>725</v>
      </c>
      <c r="J60" s="80">
        <f>'Group 2 Cat 2 BTE -Rechargeable'!J16</f>
        <v>820</v>
      </c>
      <c r="K60" s="80">
        <f>'Group 2 Cat 2 BTE -Rechargeable'!K16</f>
        <v>327</v>
      </c>
      <c r="L60" s="80">
        <f>'Group 2 Cat 2 BTE -Rechargeable'!L16</f>
        <v>0</v>
      </c>
      <c r="M60" s="80">
        <f>'Group 2 Cat 2 BTE -Rechargeable'!M16</f>
        <v>0</v>
      </c>
      <c r="N60" s="80">
        <f>SUM(B60:M60)</f>
        <v>5425</v>
      </c>
    </row>
    <row r="61" spans="1:14" x14ac:dyDescent="0.2">
      <c r="A61" s="5" t="s">
        <v>1</v>
      </c>
      <c r="B61" s="80"/>
      <c r="C61" s="80">
        <f>+'Group 2 Cat 2 BTE -Rechargeable'!C17</f>
        <v>125</v>
      </c>
      <c r="D61" s="80">
        <f>+'Group 2 Cat 2 BTE -Rechargeable'!D17</f>
        <v>117</v>
      </c>
      <c r="E61" s="80">
        <f>+'Group 2 Cat 2 BTE -Rechargeable'!E17</f>
        <v>113</v>
      </c>
      <c r="F61" s="80">
        <f>+'Group 2 Cat 2 BTE -Rechargeable'!F17</f>
        <v>93</v>
      </c>
      <c r="G61" s="80">
        <f>+'Group 2 Cat 2 BTE -Rechargeable'!G17</f>
        <v>149</v>
      </c>
      <c r="H61" s="80">
        <f>+'Group 2 Cat 2 BTE -Rechargeable'!H17</f>
        <v>160</v>
      </c>
      <c r="I61" s="80">
        <f>+'Group 2 Cat 2 BTE -Rechargeable'!I17</f>
        <v>127</v>
      </c>
      <c r="J61" s="80">
        <f>+'Group 2 Cat 2 BTE -Rechargeable'!J17</f>
        <v>116</v>
      </c>
      <c r="K61" s="80">
        <f>+'Group 2 Cat 2 BTE -Rechargeable'!K17</f>
        <v>130</v>
      </c>
      <c r="L61" s="80">
        <f>+'Group 2 Cat 2 BTE -Rechargeable'!L17</f>
        <v>184</v>
      </c>
      <c r="M61" s="80">
        <f>+'Group 2 Cat 2 BTE -Rechargeable'!M17</f>
        <v>180</v>
      </c>
      <c r="N61" s="80">
        <f>SUM(B61:M61)</f>
        <v>1494</v>
      </c>
    </row>
    <row r="62" spans="1:14" x14ac:dyDescent="0.2">
      <c r="A62" s="66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 x14ac:dyDescent="0.2">
      <c r="A63" s="67" t="s">
        <v>11</v>
      </c>
      <c r="B63" s="161">
        <f t="shared" ref="B63" si="8">SUM(B59:B60)</f>
        <v>543</v>
      </c>
      <c r="C63" s="161">
        <f>SUM(C59:C61)</f>
        <v>627</v>
      </c>
      <c r="D63" s="161">
        <f t="shared" ref="D63:M63" si="9">SUM(D59:D61)</f>
        <v>585</v>
      </c>
      <c r="E63" s="161">
        <f t="shared" si="9"/>
        <v>629</v>
      </c>
      <c r="F63" s="161">
        <f t="shared" si="9"/>
        <v>570</v>
      </c>
      <c r="G63" s="161">
        <f t="shared" si="9"/>
        <v>806</v>
      </c>
      <c r="H63" s="161">
        <f t="shared" si="9"/>
        <v>760</v>
      </c>
      <c r="I63" s="161">
        <f t="shared" si="9"/>
        <v>1077</v>
      </c>
      <c r="J63" s="161">
        <f t="shared" si="9"/>
        <v>1122</v>
      </c>
      <c r="K63" s="161">
        <f t="shared" si="9"/>
        <v>678</v>
      </c>
      <c r="L63" s="161">
        <f t="shared" si="9"/>
        <v>396</v>
      </c>
      <c r="M63" s="161">
        <f t="shared" si="9"/>
        <v>388</v>
      </c>
      <c r="N63" s="161">
        <f>SUM(N59:N61)</f>
        <v>8181</v>
      </c>
    </row>
    <row r="64" spans="1:14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</row>
    <row r="65" spans="1:15" x14ac:dyDescent="0.2">
      <c r="A65" s="108" t="s">
        <v>48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</row>
    <row r="66" spans="1:15" s="65" customFormat="1" x14ac:dyDescent="0.2">
      <c r="A66" s="63" t="s">
        <v>4</v>
      </c>
      <c r="B66" s="199" t="s">
        <v>40</v>
      </c>
      <c r="C66" s="199" t="s">
        <v>54</v>
      </c>
      <c r="D66" s="199" t="s">
        <v>55</v>
      </c>
      <c r="E66" s="199" t="s">
        <v>56</v>
      </c>
      <c r="F66" s="199" t="s">
        <v>57</v>
      </c>
      <c r="G66" s="199" t="s">
        <v>58</v>
      </c>
      <c r="H66" s="199" t="s">
        <v>59</v>
      </c>
      <c r="I66" s="199" t="s">
        <v>60</v>
      </c>
      <c r="J66" s="199" t="s">
        <v>61</v>
      </c>
      <c r="K66" s="199" t="s">
        <v>62</v>
      </c>
      <c r="L66" s="199" t="s">
        <v>63</v>
      </c>
      <c r="M66" s="199" t="s">
        <v>64</v>
      </c>
      <c r="N66" s="200" t="s">
        <v>0</v>
      </c>
    </row>
    <row r="67" spans="1:15" x14ac:dyDescent="0.2">
      <c r="A67" s="66" t="s">
        <v>8</v>
      </c>
      <c r="B67" s="150">
        <f>'Group 3 RIC'!B3</f>
        <v>537254.64</v>
      </c>
      <c r="C67" s="150">
        <f>'Group 3 RIC'!C3</f>
        <v>499710.63999999996</v>
      </c>
      <c r="D67" s="150">
        <f>'Group 3 RIC'!D3</f>
        <v>443394.63999999996</v>
      </c>
      <c r="E67" s="151">
        <f>'Group 3 RIC'!E3</f>
        <v>428377.04</v>
      </c>
      <c r="F67" s="150">
        <f>'Group 3 RIC'!F3</f>
        <v>419366.48</v>
      </c>
      <c r="G67" s="151">
        <f>'Group 3 RIC'!G3</f>
        <v>530121.28</v>
      </c>
      <c r="H67" s="150">
        <f>'Group 3 RIC'!H3</f>
        <v>547391.5199999999</v>
      </c>
      <c r="I67" s="150">
        <f>'Group 3 RIC'!I3</f>
        <v>414485.76000000001</v>
      </c>
      <c r="J67" s="150">
        <f>'Group 3 RIC'!J3</f>
        <v>460289.44</v>
      </c>
      <c r="K67" s="150">
        <f>'Group 3 RIC'!K3</f>
        <v>426124.39999999997</v>
      </c>
      <c r="L67" s="150">
        <f>'Group 3 RIC'!L3</f>
        <v>405850.64</v>
      </c>
      <c r="M67" s="150">
        <f>'Group 3 RIC'!M3</f>
        <v>385952.32</v>
      </c>
      <c r="N67" s="150">
        <f>SUM(B67:M67)</f>
        <v>5498318.8000000007</v>
      </c>
    </row>
    <row r="68" spans="1:15" x14ac:dyDescent="0.2">
      <c r="A68" s="66" t="s">
        <v>9</v>
      </c>
      <c r="B68" s="150">
        <f>'Group 3 RIC'!B4</f>
        <v>605230.07999999996</v>
      </c>
      <c r="C68" s="150">
        <f>'Group 3 RIC'!C4</f>
        <v>525557.76000000001</v>
      </c>
      <c r="D68" s="151">
        <f>'Group 3 RIC'!D4</f>
        <v>504591.35999999999</v>
      </c>
      <c r="E68" s="151">
        <f>'Group 3 RIC'!E4</f>
        <v>523810.56000000006</v>
      </c>
      <c r="F68" s="150">
        <f>'Group 3 RIC'!F4</f>
        <v>521015.03999999998</v>
      </c>
      <c r="G68" s="151">
        <f>'Group 3 RIC'!G4</f>
        <v>610471.68000000005</v>
      </c>
      <c r="H68" s="150">
        <f>'Group 3 RIC'!H4</f>
        <v>592999.67999999993</v>
      </c>
      <c r="I68" s="150">
        <f>'Group 3 RIC'!I4</f>
        <v>481877.76000000001</v>
      </c>
      <c r="J68" s="150">
        <f>'Group 3 RIC'!J4</f>
        <v>440993.27999999997</v>
      </c>
      <c r="K68" s="150">
        <f>'Group 3 RIC'!K4</f>
        <v>407097.60000000003</v>
      </c>
      <c r="L68" s="150">
        <f>'Group 3 RIC'!L4</f>
        <v>414435.83999999997</v>
      </c>
      <c r="M68" s="150">
        <f>'Group 3 RIC'!M4</f>
        <v>401157.12</v>
      </c>
      <c r="N68" s="150">
        <f>SUM(B68:M68)</f>
        <v>6029237.7599999998</v>
      </c>
    </row>
    <row r="69" spans="1:15" x14ac:dyDescent="0.2">
      <c r="A69" s="66" t="s">
        <v>23</v>
      </c>
      <c r="B69" s="150">
        <f>'Group 3 RIC'!B5</f>
        <v>261031.67999999999</v>
      </c>
      <c r="C69" s="150">
        <f>'Group 3 RIC'!C5</f>
        <v>206169.60000000001</v>
      </c>
      <c r="D69" s="151">
        <f>'Group 3 RIC'!D5</f>
        <v>165285.12</v>
      </c>
      <c r="E69" s="151">
        <f>'Group 3 RIC'!E5</f>
        <v>184853.76000000001</v>
      </c>
      <c r="F69" s="150">
        <f>'Group 3 RIC'!F5</f>
        <v>181359.35999999999</v>
      </c>
      <c r="G69" s="151">
        <f>'Group 3 RIC'!G5</f>
        <v>217002.24000000002</v>
      </c>
      <c r="H69" s="150">
        <f>'Group 3 RIC'!H5</f>
        <v>223292.16</v>
      </c>
      <c r="I69" s="150">
        <f>'Group 3 RIC'!I5</f>
        <v>202675.20000000001</v>
      </c>
      <c r="J69" s="150">
        <f>'Group 3 RIC'!J5</f>
        <v>232727.04000000001</v>
      </c>
      <c r="K69" s="150">
        <f>'Group 3 RIC'!K5</f>
        <v>220846.07999999999</v>
      </c>
      <c r="L69" s="150">
        <f>'Group 3 RIC'!L5</f>
        <v>231329.28</v>
      </c>
      <c r="M69" s="150">
        <f>'Group 3 RIC'!M5</f>
        <v>165285.12</v>
      </c>
      <c r="N69" s="150">
        <f>SUM(B69:M69)</f>
        <v>2491856.64</v>
      </c>
    </row>
    <row r="70" spans="1:15" x14ac:dyDescent="0.2">
      <c r="A70" s="66" t="s">
        <v>24</v>
      </c>
      <c r="B70" s="150">
        <f>'Group 3 RIC'!B6</f>
        <v>2517814.8799999994</v>
      </c>
      <c r="C70" s="150">
        <f>'Group 3 RIC'!C6</f>
        <v>2295351.2000000002</v>
      </c>
      <c r="D70" s="151">
        <f>'Group 3 RIC'!D6</f>
        <v>2319814.56</v>
      </c>
      <c r="E70" s="151">
        <f>'Group 3 RIC'!E6</f>
        <v>2242219.84</v>
      </c>
      <c r="F70" s="150">
        <f>'Group 3 RIC'!F6</f>
        <v>2130988</v>
      </c>
      <c r="G70" s="151">
        <f>'Group 3 RIC'!G6</f>
        <v>2999819.52</v>
      </c>
      <c r="H70" s="150">
        <f>'Group 3 RIC'!H6</f>
        <v>2893939.04</v>
      </c>
      <c r="I70" s="150">
        <f>'Group 3 RIC'!I6</f>
        <v>2543424.96</v>
      </c>
      <c r="J70" s="150">
        <f>'Group 3 RIC'!J6</f>
        <v>2780413.76</v>
      </c>
      <c r="K70" s="150">
        <f>'Group 3 RIC'!K6</f>
        <v>2712757.2800000003</v>
      </c>
      <c r="L70" s="150">
        <f>'Group 3 RIC'!L6</f>
        <v>2792645.44</v>
      </c>
      <c r="M70" s="150">
        <f>'Group 3 RIC'!M6</f>
        <v>2642042.8799999999</v>
      </c>
      <c r="N70" s="150">
        <f>SUM(B70:M70)</f>
        <v>30871231.359999999</v>
      </c>
    </row>
    <row r="71" spans="1:15" x14ac:dyDescent="0.2">
      <c r="A71" s="66" t="s">
        <v>1</v>
      </c>
      <c r="B71" s="150">
        <f>'Group 3 RIC'!B7</f>
        <v>308206.08000000002</v>
      </c>
      <c r="C71" s="150">
        <f>'Group 3 RIC'!C7</f>
        <v>273262.08000000002</v>
      </c>
      <c r="D71" s="151">
        <f>'Group 3 RIC'!D7</f>
        <v>253693.43999999997</v>
      </c>
      <c r="E71" s="151">
        <f>'Group 3 RIC'!E7</f>
        <v>246005.76000000001</v>
      </c>
      <c r="F71" s="150">
        <f>'Group 3 RIC'!F7</f>
        <v>242860.79999999999</v>
      </c>
      <c r="G71" s="151">
        <f>'Group 3 RIC'!G7</f>
        <v>348042.23999999999</v>
      </c>
      <c r="H71" s="150">
        <f>'Group 3 RIC'!H7</f>
        <v>343848.96000000002</v>
      </c>
      <c r="I71" s="150">
        <f>'Group 3 RIC'!I7</f>
        <v>275358.71999999997</v>
      </c>
      <c r="J71" s="150">
        <f>'Group 3 RIC'!J7</f>
        <v>318689.28000000003</v>
      </c>
      <c r="K71" s="150">
        <f>'Group 3 RIC'!K7</f>
        <v>318689.27999999997</v>
      </c>
      <c r="L71" s="150">
        <f>'Group 3 RIC'!L7</f>
        <v>312049.92000000004</v>
      </c>
      <c r="M71" s="150">
        <f>'Group 3 RIC'!M7</f>
        <v>271514.88</v>
      </c>
      <c r="N71" s="150">
        <f>SUM(B71:M71)</f>
        <v>3512221.44</v>
      </c>
    </row>
    <row r="72" spans="1:15" x14ac:dyDescent="0.2">
      <c r="A72" s="66"/>
      <c r="B72" s="150"/>
      <c r="C72" s="150"/>
      <c r="D72" s="150"/>
      <c r="E72" s="151"/>
      <c r="F72" s="150"/>
      <c r="G72" s="150"/>
      <c r="H72" s="150"/>
      <c r="I72" s="150"/>
      <c r="J72" s="150"/>
      <c r="K72" s="150"/>
      <c r="L72" s="150"/>
      <c r="M72" s="150"/>
      <c r="N72" s="150"/>
    </row>
    <row r="73" spans="1:15" x14ac:dyDescent="0.2">
      <c r="A73" s="67" t="s">
        <v>5</v>
      </c>
      <c r="B73" s="158">
        <f>SUM(B67:B72)</f>
        <v>4229537.3599999994</v>
      </c>
      <c r="C73" s="158">
        <f t="shared" ref="C73:M73" si="10">SUM(C67:C72)</f>
        <v>3800051.2800000003</v>
      </c>
      <c r="D73" s="159">
        <f t="shared" si="10"/>
        <v>3686779.12</v>
      </c>
      <c r="E73" s="159">
        <f t="shared" si="10"/>
        <v>3625266.96</v>
      </c>
      <c r="F73" s="158">
        <f t="shared" si="10"/>
        <v>3495589.6799999997</v>
      </c>
      <c r="G73" s="159">
        <f t="shared" si="10"/>
        <v>4705456.96</v>
      </c>
      <c r="H73" s="158">
        <f t="shared" si="10"/>
        <v>4601471.3599999994</v>
      </c>
      <c r="I73" s="158">
        <f t="shared" si="10"/>
        <v>3917822.3999999994</v>
      </c>
      <c r="J73" s="158">
        <f t="shared" si="10"/>
        <v>4233112.8</v>
      </c>
      <c r="K73" s="158">
        <f t="shared" si="10"/>
        <v>4085514.64</v>
      </c>
      <c r="L73" s="158">
        <f t="shared" si="10"/>
        <v>4156311.12</v>
      </c>
      <c r="M73" s="158">
        <f t="shared" si="10"/>
        <v>3865952.32</v>
      </c>
      <c r="N73" s="158">
        <f>SUM(N67:N72)</f>
        <v>48402866</v>
      </c>
      <c r="O73" s="68"/>
    </row>
    <row r="74" spans="1:15" ht="12.75" customHeight="1" x14ac:dyDescent="0.2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</row>
    <row r="75" spans="1:15" x14ac:dyDescent="0.2">
      <c r="A75" s="69" t="s">
        <v>19</v>
      </c>
      <c r="B75" s="199" t="s">
        <v>40</v>
      </c>
      <c r="C75" s="199" t="s">
        <v>54</v>
      </c>
      <c r="D75" s="199" t="s">
        <v>55</v>
      </c>
      <c r="E75" s="199" t="s">
        <v>56</v>
      </c>
      <c r="F75" s="199" t="s">
        <v>57</v>
      </c>
      <c r="G75" s="199" t="s">
        <v>58</v>
      </c>
      <c r="H75" s="199" t="s">
        <v>59</v>
      </c>
      <c r="I75" s="199" t="s">
        <v>60</v>
      </c>
      <c r="J75" s="199" t="s">
        <v>61</v>
      </c>
      <c r="K75" s="199" t="s">
        <v>62</v>
      </c>
      <c r="L75" s="199" t="s">
        <v>63</v>
      </c>
      <c r="M75" s="199" t="s">
        <v>64</v>
      </c>
      <c r="N75" s="200" t="s">
        <v>0</v>
      </c>
    </row>
    <row r="76" spans="1:15" x14ac:dyDescent="0.2">
      <c r="A76" s="66" t="s">
        <v>8</v>
      </c>
      <c r="B76" s="70">
        <f>'Group 3 RIC'!B22</f>
        <v>1416</v>
      </c>
      <c r="C76" s="70">
        <f>'Group 3 RIC'!C22</f>
        <v>1315</v>
      </c>
      <c r="D76" s="70">
        <f>'Group 3 RIC'!D22</f>
        <v>1179</v>
      </c>
      <c r="E76" s="70">
        <f>'Group 3 RIC'!E22</f>
        <v>1137</v>
      </c>
      <c r="F76" s="70">
        <f>'Group 3 RIC'!F22</f>
        <v>1113</v>
      </c>
      <c r="G76" s="70">
        <f>'Group 3 RIC'!G22</f>
        <v>1404</v>
      </c>
      <c r="H76" s="70">
        <f>'Group 3 RIC'!H22</f>
        <v>1444</v>
      </c>
      <c r="I76" s="70">
        <f>'Group 3 RIC'!I22</f>
        <v>1094</v>
      </c>
      <c r="J76" s="70">
        <f>'Group 3 RIC'!J22</f>
        <v>1223</v>
      </c>
      <c r="K76" s="70">
        <f>'Group 3 RIC'!K22</f>
        <v>1130</v>
      </c>
      <c r="L76" s="70">
        <f>'Group 3 RIC'!L22</f>
        <v>1075</v>
      </c>
      <c r="M76" s="70">
        <f>'Group 3 RIC'!M22</f>
        <v>1026</v>
      </c>
      <c r="N76" s="70">
        <f>SUM(B76:M76)</f>
        <v>14556</v>
      </c>
    </row>
    <row r="77" spans="1:15" x14ac:dyDescent="0.2">
      <c r="A77" s="66" t="s">
        <v>9</v>
      </c>
      <c r="B77" s="70">
        <f>'Group 3 RIC'!B23</f>
        <v>1725</v>
      </c>
      <c r="C77" s="70">
        <f>'Group 3 RIC'!C23</f>
        <v>1497</v>
      </c>
      <c r="D77" s="70">
        <f>'Group 3 RIC'!D23</f>
        <v>1442</v>
      </c>
      <c r="E77" s="70">
        <f>'Group 3 RIC'!E23</f>
        <v>1491</v>
      </c>
      <c r="F77" s="70">
        <f>'Group 3 RIC'!F23</f>
        <v>1488</v>
      </c>
      <c r="G77" s="70">
        <f>'Group 3 RIC'!G23</f>
        <v>1741</v>
      </c>
      <c r="H77" s="70">
        <f>'Group 3 RIC'!H23</f>
        <v>1683</v>
      </c>
      <c r="I77" s="70">
        <f>'Group 3 RIC'!I23</f>
        <v>1370</v>
      </c>
      <c r="J77" s="70">
        <f>'Group 3 RIC'!J23</f>
        <v>1258</v>
      </c>
      <c r="K77" s="70">
        <f>'Group 3 RIC'!K23</f>
        <v>1155</v>
      </c>
      <c r="L77" s="70">
        <f>'Group 3 RIC'!L23</f>
        <v>1177</v>
      </c>
      <c r="M77" s="70">
        <f>'Group 3 RIC'!M23</f>
        <v>1142</v>
      </c>
      <c r="N77" s="70">
        <f>SUM(B77:M77)</f>
        <v>17169</v>
      </c>
    </row>
    <row r="78" spans="1:15" x14ac:dyDescent="0.2">
      <c r="A78" s="66" t="s">
        <v>23</v>
      </c>
      <c r="B78" s="70">
        <f>'Group 3 RIC'!B24</f>
        <v>747</v>
      </c>
      <c r="C78" s="70">
        <f>'Group 3 RIC'!C24</f>
        <v>590</v>
      </c>
      <c r="D78" s="70">
        <f>'Group 3 RIC'!D24</f>
        <v>467</v>
      </c>
      <c r="E78" s="70">
        <f>'Group 3 RIC'!E24</f>
        <v>526</v>
      </c>
      <c r="F78" s="70">
        <f>'Group 3 RIC'!F24</f>
        <v>519</v>
      </c>
      <c r="G78" s="70">
        <f>'Group 3 RIC'!G24</f>
        <v>621</v>
      </c>
      <c r="H78" s="70">
        <f>'Group 3 RIC'!H24</f>
        <v>638</v>
      </c>
      <c r="I78" s="70">
        <f>'Group 3 RIC'!I24</f>
        <v>578</v>
      </c>
      <c r="J78" s="70">
        <f>'Group 3 RIC'!J24</f>
        <v>662</v>
      </c>
      <c r="K78" s="70">
        <f>'Group 3 RIC'!K24</f>
        <v>630</v>
      </c>
      <c r="L78" s="70">
        <f>'Group 3 RIC'!L24</f>
        <v>662</v>
      </c>
      <c r="M78" s="70">
        <f>'Group 3 RIC'!M24</f>
        <v>471</v>
      </c>
      <c r="N78" s="70">
        <f>SUM(B78:M78)</f>
        <v>7111</v>
      </c>
    </row>
    <row r="79" spans="1:15" x14ac:dyDescent="0.2">
      <c r="A79" s="66" t="s">
        <v>24</v>
      </c>
      <c r="B79" s="70">
        <f>'Group 3 RIC'!B25</f>
        <v>6569</v>
      </c>
      <c r="C79" s="70">
        <f>'Group 3 RIC'!C25</f>
        <v>5991</v>
      </c>
      <c r="D79" s="70">
        <f>'Group 3 RIC'!D25</f>
        <v>6061</v>
      </c>
      <c r="E79" s="70">
        <f>'Group 3 RIC'!E25</f>
        <v>5853</v>
      </c>
      <c r="F79" s="70">
        <f>'Group 3 RIC'!F25</f>
        <v>5561</v>
      </c>
      <c r="G79" s="70">
        <f>'Group 3 RIC'!G25</f>
        <v>7839</v>
      </c>
      <c r="H79" s="70">
        <f>'Group 3 RIC'!H25</f>
        <v>7558</v>
      </c>
      <c r="I79" s="70">
        <f>'Group 3 RIC'!I25</f>
        <v>6640</v>
      </c>
      <c r="J79" s="70">
        <f>'Group 3 RIC'!J25</f>
        <v>7257</v>
      </c>
      <c r="K79" s="70">
        <f>'Group 3 RIC'!K25</f>
        <v>7087</v>
      </c>
      <c r="L79" s="70">
        <f>'Group 3 RIC'!L25</f>
        <v>7283</v>
      </c>
      <c r="M79" s="70">
        <f>'Group 3 RIC'!M25</f>
        <v>6895</v>
      </c>
      <c r="N79" s="70">
        <f>SUM(B79:M79)</f>
        <v>80594</v>
      </c>
    </row>
    <row r="80" spans="1:15" x14ac:dyDescent="0.2">
      <c r="A80" s="66" t="s">
        <v>1</v>
      </c>
      <c r="B80" s="70">
        <f>'Group 3 RIC'!B26</f>
        <v>878</v>
      </c>
      <c r="C80" s="70">
        <f>'Group 3 RIC'!C26</f>
        <v>780</v>
      </c>
      <c r="D80" s="70">
        <f>'Group 3 RIC'!D26</f>
        <v>725</v>
      </c>
      <c r="E80" s="70">
        <f>'Group 3 RIC'!E26</f>
        <v>701</v>
      </c>
      <c r="F80" s="70">
        <f>'Group 3 RIC'!F26</f>
        <v>695</v>
      </c>
      <c r="G80" s="70">
        <f>'Group 3 RIC'!G26</f>
        <v>996</v>
      </c>
      <c r="H80" s="70">
        <f>'Group 3 RIC'!H26</f>
        <v>983</v>
      </c>
      <c r="I80" s="70">
        <f>'Group 3 RIC'!I26</f>
        <v>785</v>
      </c>
      <c r="J80" s="70">
        <f>'Group 3 RIC'!J26</f>
        <v>912</v>
      </c>
      <c r="K80" s="70">
        <f>'Group 3 RIC'!K26</f>
        <v>912</v>
      </c>
      <c r="L80" s="70">
        <f>'Group 3 RIC'!L26</f>
        <v>889</v>
      </c>
      <c r="M80" s="70">
        <f>'Group 3 RIC'!M26</f>
        <v>775</v>
      </c>
      <c r="N80" s="70">
        <f>SUM(B80:M80)</f>
        <v>10031</v>
      </c>
    </row>
    <row r="81" spans="1:14" x14ac:dyDescent="0.2">
      <c r="A81" s="66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</row>
    <row r="82" spans="1:14" x14ac:dyDescent="0.2">
      <c r="A82" s="67" t="s">
        <v>11</v>
      </c>
      <c r="B82" s="160">
        <f>SUM(B76:B81)</f>
        <v>11335</v>
      </c>
      <c r="C82" s="160">
        <f t="shared" ref="C82:M82" si="11">SUM(C76:C81)</f>
        <v>10173</v>
      </c>
      <c r="D82" s="160">
        <f t="shared" si="11"/>
        <v>9874</v>
      </c>
      <c r="E82" s="160">
        <f t="shared" si="11"/>
        <v>9708</v>
      </c>
      <c r="F82" s="160">
        <f t="shared" si="11"/>
        <v>9376</v>
      </c>
      <c r="G82" s="160">
        <f t="shared" si="11"/>
        <v>12601</v>
      </c>
      <c r="H82" s="160">
        <f t="shared" si="11"/>
        <v>12306</v>
      </c>
      <c r="I82" s="160">
        <f t="shared" si="11"/>
        <v>10467</v>
      </c>
      <c r="J82" s="160">
        <f t="shared" si="11"/>
        <v>11312</v>
      </c>
      <c r="K82" s="160">
        <f t="shared" si="11"/>
        <v>10914</v>
      </c>
      <c r="L82" s="160">
        <f t="shared" si="11"/>
        <v>11086</v>
      </c>
      <c r="M82" s="160">
        <f t="shared" si="11"/>
        <v>10309</v>
      </c>
      <c r="N82" s="160">
        <f>SUM(N76:N81)</f>
        <v>129461</v>
      </c>
    </row>
    <row r="83" spans="1:14" ht="12.75" customHeight="1" x14ac:dyDescent="0.2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x14ac:dyDescent="0.2">
      <c r="A84" s="118" t="s">
        <v>38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7"/>
    </row>
    <row r="85" spans="1:14" x14ac:dyDescent="0.2">
      <c r="A85" s="63" t="s">
        <v>4</v>
      </c>
      <c r="B85" s="199" t="s">
        <v>40</v>
      </c>
      <c r="C85" s="199" t="s">
        <v>54</v>
      </c>
      <c r="D85" s="199" t="s">
        <v>55</v>
      </c>
      <c r="E85" s="199" t="s">
        <v>56</v>
      </c>
      <c r="F85" s="199" t="s">
        <v>57</v>
      </c>
      <c r="G85" s="199" t="s">
        <v>58</v>
      </c>
      <c r="H85" s="199" t="s">
        <v>59</v>
      </c>
      <c r="I85" s="199" t="s">
        <v>60</v>
      </c>
      <c r="J85" s="199" t="s">
        <v>61</v>
      </c>
      <c r="K85" s="199" t="s">
        <v>62</v>
      </c>
      <c r="L85" s="199" t="s">
        <v>63</v>
      </c>
      <c r="M85" s="199" t="s">
        <v>64</v>
      </c>
      <c r="N85" s="200" t="s">
        <v>0</v>
      </c>
    </row>
    <row r="86" spans="1:14" x14ac:dyDescent="0.2">
      <c r="A86" s="5" t="s">
        <v>8</v>
      </c>
      <c r="B86" s="151">
        <f>'Group 3- RIC - R'!B3</f>
        <v>2035853.5</v>
      </c>
      <c r="C86" s="150">
        <f>'Group 3- RIC - R'!C3</f>
        <v>2288982.5</v>
      </c>
      <c r="D86" s="150">
        <f>'Group 3- RIC - R'!D3</f>
        <v>2097018.5</v>
      </c>
      <c r="E86" s="151">
        <f>'Group 3- RIC - R'!E3</f>
        <v>1964808</v>
      </c>
      <c r="F86" s="150">
        <f>'Group 3- RIC - R'!F3</f>
        <v>1871649</v>
      </c>
      <c r="G86" s="150">
        <f>'Group 3- RIC - R'!G3</f>
        <v>2394845</v>
      </c>
      <c r="H86" s="150">
        <f>'Group 3- RIC - R'!H3</f>
        <v>2275808.5</v>
      </c>
      <c r="I86" s="150">
        <f>'Group 3- RIC - R'!I3</f>
        <v>1930932</v>
      </c>
      <c r="J86" s="150">
        <f>'Group 3- RIC - R'!J3</f>
        <v>2063613</v>
      </c>
      <c r="K86" s="150">
        <f>'Group 3- RIC - R'!K3</f>
        <v>1863650.5</v>
      </c>
      <c r="L86" s="150">
        <f>'Group 3- RIC - R'!L3</f>
        <v>1985980.5</v>
      </c>
      <c r="M86" s="150">
        <f>'Group 3- RIC - R'!M3</f>
        <v>1959162</v>
      </c>
      <c r="N86" s="150">
        <f>SUM(B86:M86)</f>
        <v>24732303</v>
      </c>
    </row>
    <row r="87" spans="1:14" x14ac:dyDescent="0.2">
      <c r="A87" s="5" t="s">
        <v>9</v>
      </c>
      <c r="B87" s="151">
        <f>'Group 3- RIC - R'!B4</f>
        <v>1796121.6000000001</v>
      </c>
      <c r="C87" s="150">
        <f>'Group 3- RIC - R'!C4</f>
        <v>1583400</v>
      </c>
      <c r="D87" s="151">
        <f>'Group 3- RIC - R'!D4</f>
        <v>1738900.8</v>
      </c>
      <c r="E87" s="151">
        <f>'Group 3- RIC - R'!E4</f>
        <v>1681243.2</v>
      </c>
      <c r="F87" s="150">
        <f>'Group 3- RIC - R'!F4</f>
        <v>1714003.2</v>
      </c>
      <c r="G87" s="150">
        <f>'Group 3- RIC - R'!G4</f>
        <v>2307614.4</v>
      </c>
      <c r="H87" s="150">
        <f>'Group 3- RIC - R'!H4</f>
        <v>2133331.2000000002</v>
      </c>
      <c r="I87" s="150">
        <f>'Group 3- RIC - R'!I4</f>
        <v>4029043.2</v>
      </c>
      <c r="J87" s="150">
        <f>'Group 3- RIC - R'!J4</f>
        <v>3889704</v>
      </c>
      <c r="K87" s="150">
        <f>'Group 3- RIC - R'!K4</f>
        <v>3631992</v>
      </c>
      <c r="L87" s="150">
        <f>'Group 3- RIC - R'!L4</f>
        <v>3914601.6</v>
      </c>
      <c r="M87" s="150">
        <f>'Group 3- RIC - R'!M4</f>
        <v>3918532.8000000003</v>
      </c>
      <c r="N87" s="150">
        <f>SUM(B87:M87)</f>
        <v>32338488.000000004</v>
      </c>
    </row>
    <row r="88" spans="1:14" x14ac:dyDescent="0.2">
      <c r="A88" s="79" t="s">
        <v>23</v>
      </c>
      <c r="B88" s="151">
        <f>'Group 3- RIC - R'!B5</f>
        <v>844334.4</v>
      </c>
      <c r="C88" s="150">
        <f>'Group 3- RIC - R'!C5</f>
        <v>919900.8</v>
      </c>
      <c r="D88" s="151">
        <f>'Group 3- RIC - R'!D5</f>
        <v>920774.4</v>
      </c>
      <c r="E88" s="151">
        <f>'Group 3- RIC - R'!E5</f>
        <v>896313.60000000009</v>
      </c>
      <c r="F88" s="150">
        <f>'Group 3- RIC - R'!F5</f>
        <v>892819.2</v>
      </c>
      <c r="G88" s="150">
        <f>'Group 3- RIC - R'!G5</f>
        <v>1180233.6000000001</v>
      </c>
      <c r="H88" s="150">
        <f>'Group 3- RIC - R'!H5</f>
        <v>1174992</v>
      </c>
      <c r="I88" s="150">
        <f>'Group 3- RIC - R'!I5</f>
        <v>1163198.3999999999</v>
      </c>
      <c r="J88" s="150">
        <f>'Group 3- RIC - R'!J5</f>
        <v>1297296</v>
      </c>
      <c r="K88" s="150">
        <f>'Group 3- RIC - R'!K5</f>
        <v>1220419.2</v>
      </c>
      <c r="L88" s="150">
        <f>'Group 3- RIC - R'!L5</f>
        <v>1176302.4000000001</v>
      </c>
      <c r="M88" s="150">
        <f>'Group 3- RIC - R'!M5</f>
        <v>1220856</v>
      </c>
      <c r="N88" s="150">
        <f>SUM(B88:M88)</f>
        <v>12907440</v>
      </c>
    </row>
    <row r="89" spans="1:14" x14ac:dyDescent="0.2">
      <c r="A89" s="66" t="s">
        <v>24</v>
      </c>
      <c r="B89" s="151">
        <f>'Group 3- RIC - R'!B6</f>
        <v>8934596.4400000013</v>
      </c>
      <c r="C89" s="150">
        <f>'Group 3- RIC - R'!C6</f>
        <v>9217791.6600000001</v>
      </c>
      <c r="D89" s="151">
        <f>'Group 3- RIC - R'!D6</f>
        <v>9088722.7200000007</v>
      </c>
      <c r="E89" s="151">
        <f>'Group 3- RIC - R'!E6</f>
        <v>9358680.0999999996</v>
      </c>
      <c r="F89" s="150">
        <f>'Group 3- RIC - R'!F6</f>
        <v>9438579.9199999999</v>
      </c>
      <c r="G89" s="150">
        <f>'Group 3- RIC - R'!G6</f>
        <v>12785389.540000001</v>
      </c>
      <c r="H89" s="150">
        <f>'Group 3- RIC - R'!H6</f>
        <v>13080404.260000002</v>
      </c>
      <c r="I89" s="150">
        <f>'Group 3- RIC - R'!I6</f>
        <v>11967007.360000001</v>
      </c>
      <c r="J89" s="150">
        <f>'Group 3- RIC - R'!J6</f>
        <v>13530490.82</v>
      </c>
      <c r="K89" s="150">
        <f>'Group 3- RIC - R'!K6</f>
        <v>12727710.379999999</v>
      </c>
      <c r="L89" s="150">
        <f>'Group 3- RIC - R'!L6</f>
        <v>13569258.780000001</v>
      </c>
      <c r="M89" s="150">
        <f>'Group 3- RIC - R'!M6</f>
        <v>12929587.439999999</v>
      </c>
      <c r="N89" s="150">
        <f>SUM(B89:M89)</f>
        <v>136628219.41999999</v>
      </c>
    </row>
    <row r="90" spans="1:14" x14ac:dyDescent="0.2">
      <c r="A90" s="79" t="s">
        <v>1</v>
      </c>
      <c r="B90" s="151">
        <f>'Group 3- RIC - R'!B7</f>
        <v>877531.20000000007</v>
      </c>
      <c r="C90" s="150">
        <f>'Group 3- RIC - R'!C7</f>
        <v>848702.4</v>
      </c>
      <c r="D90" s="151">
        <f>'Group 3- RIC - R'!D7</f>
        <v>865300.79999999993</v>
      </c>
      <c r="E90" s="151">
        <f>'Group 3- RIC - R'!E7</f>
        <v>905486.39999999991</v>
      </c>
      <c r="F90" s="150">
        <f>'Group 3- RIC - R'!F7</f>
        <v>822494.4</v>
      </c>
      <c r="G90" s="150">
        <f>'Group 3- RIC - R'!G7</f>
        <v>1105104</v>
      </c>
      <c r="H90" s="150">
        <f>'Group 3- RIC - R'!H7</f>
        <v>1237891.2</v>
      </c>
      <c r="I90" s="150">
        <f>'Group 3- RIC - R'!I7</f>
        <v>1084137.6000000001</v>
      </c>
      <c r="J90" s="150">
        <f>'Group 3- RIC - R'!J7</f>
        <v>1230028.8</v>
      </c>
      <c r="K90" s="150">
        <f>'Group 3- RIC - R'!K7</f>
        <v>1164072</v>
      </c>
      <c r="L90" s="150">
        <f>'Group 3- RIC - R'!L7</f>
        <v>1171934.3999999999</v>
      </c>
      <c r="M90" s="150">
        <f>'Group 3- RIC - R'!M7</f>
        <v>1149657.6000000001</v>
      </c>
      <c r="N90" s="150">
        <f>SUM(B90:M90)</f>
        <v>12462340.800000001</v>
      </c>
    </row>
    <row r="91" spans="1:14" x14ac:dyDescent="0.2">
      <c r="A91" s="79"/>
      <c r="B91" s="151"/>
      <c r="C91" s="150"/>
      <c r="D91" s="151"/>
      <c r="E91" s="151"/>
      <c r="F91" s="150"/>
      <c r="G91" s="150"/>
      <c r="H91" s="150"/>
      <c r="I91" s="150"/>
      <c r="J91" s="150"/>
      <c r="K91" s="150"/>
      <c r="L91" s="150"/>
      <c r="M91" s="150"/>
      <c r="N91" s="150"/>
    </row>
    <row r="92" spans="1:14" x14ac:dyDescent="0.2">
      <c r="A92" s="67" t="s">
        <v>5</v>
      </c>
      <c r="B92" s="159">
        <f>SUM(B86:B90)</f>
        <v>14488437.140000001</v>
      </c>
      <c r="C92" s="159">
        <f t="shared" ref="C92:M92" si="12">SUM(C86:C90)</f>
        <v>14858777.360000001</v>
      </c>
      <c r="D92" s="159">
        <f t="shared" si="12"/>
        <v>14710717.220000003</v>
      </c>
      <c r="E92" s="159">
        <f t="shared" si="12"/>
        <v>14806531.300000001</v>
      </c>
      <c r="F92" s="158">
        <f t="shared" si="12"/>
        <v>14739545.720000001</v>
      </c>
      <c r="G92" s="158">
        <f t="shared" si="12"/>
        <v>19773186.539999999</v>
      </c>
      <c r="H92" s="158">
        <f t="shared" si="12"/>
        <v>19902427.16</v>
      </c>
      <c r="I92" s="158">
        <f t="shared" si="12"/>
        <v>20174318.560000002</v>
      </c>
      <c r="J92" s="158">
        <f t="shared" si="12"/>
        <v>22011132.620000001</v>
      </c>
      <c r="K92" s="158">
        <f t="shared" si="12"/>
        <v>20607844.079999998</v>
      </c>
      <c r="L92" s="158">
        <f t="shared" si="12"/>
        <v>21818077.68</v>
      </c>
      <c r="M92" s="158">
        <f t="shared" si="12"/>
        <v>21177795.840000004</v>
      </c>
      <c r="N92" s="158">
        <f>SUM(N86:N90)</f>
        <v>219068791.22</v>
      </c>
    </row>
    <row r="93" spans="1:14" x14ac:dyDescent="0.2">
      <c r="A93" s="102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4"/>
    </row>
    <row r="94" spans="1:14" x14ac:dyDescent="0.2">
      <c r="A94" s="69" t="s">
        <v>19</v>
      </c>
      <c r="B94" s="199" t="s">
        <v>40</v>
      </c>
      <c r="C94" s="199" t="s">
        <v>54</v>
      </c>
      <c r="D94" s="199" t="s">
        <v>55</v>
      </c>
      <c r="E94" s="199" t="s">
        <v>56</v>
      </c>
      <c r="F94" s="199" t="s">
        <v>57</v>
      </c>
      <c r="G94" s="199" t="s">
        <v>58</v>
      </c>
      <c r="H94" s="199" t="s">
        <v>59</v>
      </c>
      <c r="I94" s="199" t="s">
        <v>60</v>
      </c>
      <c r="J94" s="199" t="s">
        <v>61</v>
      </c>
      <c r="K94" s="199" t="s">
        <v>62</v>
      </c>
      <c r="L94" s="199" t="s">
        <v>63</v>
      </c>
      <c r="M94" s="199" t="s">
        <v>64</v>
      </c>
      <c r="N94" s="200" t="s">
        <v>0</v>
      </c>
    </row>
    <row r="95" spans="1:14" s="120" customFormat="1" x14ac:dyDescent="0.2">
      <c r="A95" s="119" t="s">
        <v>8</v>
      </c>
      <c r="B95" s="157">
        <f>'Group 3- RIC - R'!B19</f>
        <v>4313</v>
      </c>
      <c r="C95" s="157">
        <f>'Group 3- RIC - R'!C19</f>
        <v>4851</v>
      </c>
      <c r="D95" s="157">
        <f>'Group 3- RIC - R'!D19</f>
        <v>4441</v>
      </c>
      <c r="E95" s="157">
        <f>'Group 3- RIC - R'!E19</f>
        <v>4166</v>
      </c>
      <c r="F95" s="157">
        <f>'Group 3- RIC - R'!F19</f>
        <v>3951</v>
      </c>
      <c r="G95" s="157">
        <f>'Group 3- RIC - R'!G19</f>
        <v>5068</v>
      </c>
      <c r="H95" s="157">
        <f>'Group 3- RIC - R'!H19</f>
        <v>4818</v>
      </c>
      <c r="I95" s="157">
        <f>'Group 3- RIC - R'!I19</f>
        <v>4092</v>
      </c>
      <c r="J95" s="157">
        <f>'Group 3- RIC - R'!J19</f>
        <v>4376</v>
      </c>
      <c r="K95" s="157">
        <f>'Group 3- RIC - R'!K19</f>
        <v>3957</v>
      </c>
      <c r="L95" s="157">
        <f>'Group 3- RIC - R'!L19</f>
        <v>4213</v>
      </c>
      <c r="M95" s="157">
        <f>'Group 3- RIC - R'!M19</f>
        <v>4162</v>
      </c>
      <c r="N95" s="157">
        <f>'Group 3- RIC - R'!N19</f>
        <v>52408</v>
      </c>
    </row>
    <row r="96" spans="1:14" s="120" customFormat="1" x14ac:dyDescent="0.2">
      <c r="A96" s="119" t="s">
        <v>9</v>
      </c>
      <c r="B96" s="157">
        <f>'Group 3- RIC - R'!B20</f>
        <v>4110</v>
      </c>
      <c r="C96" s="157">
        <f>'Group 3- RIC - R'!C20</f>
        <v>3613</v>
      </c>
      <c r="D96" s="157">
        <f>'Group 3- RIC - R'!D20</f>
        <v>3971</v>
      </c>
      <c r="E96" s="157">
        <f>'Group 3- RIC - R'!E20</f>
        <v>3845</v>
      </c>
      <c r="F96" s="157">
        <f>'Group 3- RIC - R'!F20</f>
        <v>3920</v>
      </c>
      <c r="G96" s="157">
        <f>'Group 3- RIC - R'!G20</f>
        <v>5268</v>
      </c>
      <c r="H96" s="157">
        <f>'Group 3- RIC - R'!H20</f>
        <v>4870</v>
      </c>
      <c r="I96" s="157">
        <f>'Group 3- RIC - R'!I20</f>
        <v>9190</v>
      </c>
      <c r="J96" s="157">
        <f>'Group 3- RIC - R'!J20</f>
        <v>8896</v>
      </c>
      <c r="K96" s="157">
        <f>'Group 3- RIC - R'!K20</f>
        <v>8293</v>
      </c>
      <c r="L96" s="157">
        <f>'Group 3- RIC - R'!L20</f>
        <v>8950</v>
      </c>
      <c r="M96" s="157">
        <f>'Group 3- RIC - R'!M20</f>
        <v>8956</v>
      </c>
      <c r="N96" s="157">
        <f>'Group 3- RIC - R'!N20</f>
        <v>73882</v>
      </c>
    </row>
    <row r="97" spans="1:14" s="120" customFormat="1" x14ac:dyDescent="0.2">
      <c r="A97" s="121" t="s">
        <v>23</v>
      </c>
      <c r="B97" s="157">
        <f>'Group 3- RIC - R'!B21</f>
        <v>1927</v>
      </c>
      <c r="C97" s="157">
        <f>'Group 3- RIC - R'!C21</f>
        <v>2099</v>
      </c>
      <c r="D97" s="157">
        <f>'Group 3- RIC - R'!D21</f>
        <v>2106</v>
      </c>
      <c r="E97" s="157">
        <f>'Group 3- RIC - R'!E21</f>
        <v>2047</v>
      </c>
      <c r="F97" s="157">
        <f>'Group 3- RIC - R'!F21</f>
        <v>2042</v>
      </c>
      <c r="G97" s="157">
        <f>'Group 3- RIC - R'!G21</f>
        <v>2692</v>
      </c>
      <c r="H97" s="157">
        <f>'Group 3- RIC - R'!H21</f>
        <v>2688</v>
      </c>
      <c r="I97" s="157">
        <f>'Group 3- RIC - R'!I21</f>
        <v>2660</v>
      </c>
      <c r="J97" s="157">
        <f>'Group 3- RIC - R'!J21</f>
        <v>2966</v>
      </c>
      <c r="K97" s="157">
        <f>'Group 3- RIC - R'!K21</f>
        <v>2792</v>
      </c>
      <c r="L97" s="157">
        <f>'Group 3- RIC - R'!L21</f>
        <v>2690</v>
      </c>
      <c r="M97" s="157">
        <f>'Group 3- RIC - R'!M21</f>
        <v>2791</v>
      </c>
      <c r="N97" s="157">
        <f>SUM(B97:M97)</f>
        <v>29500</v>
      </c>
    </row>
    <row r="98" spans="1:14" s="120" customFormat="1" x14ac:dyDescent="0.2">
      <c r="A98" s="121" t="s">
        <v>24</v>
      </c>
      <c r="B98" s="157">
        <f>'Group 3- RIC - R'!B22</f>
        <v>18865</v>
      </c>
      <c r="C98" s="157">
        <f>'Group 3- RIC - R'!C22</f>
        <v>19472</v>
      </c>
      <c r="D98" s="157">
        <f>'Group 3- RIC - R'!D22</f>
        <v>19177</v>
      </c>
      <c r="E98" s="157">
        <f>'Group 3- RIC - R'!E22</f>
        <v>19775</v>
      </c>
      <c r="F98" s="157">
        <f>'Group 3- RIC - R'!F22</f>
        <v>19936</v>
      </c>
      <c r="G98" s="157">
        <f>'Group 3- RIC - R'!G22</f>
        <v>27002</v>
      </c>
      <c r="H98" s="157">
        <f>'Group 3- RIC - R'!H22</f>
        <v>27645</v>
      </c>
      <c r="I98" s="157">
        <f>'Group 3- RIC - R'!I22</f>
        <v>25294</v>
      </c>
      <c r="J98" s="157">
        <f>'Group 3- RIC - R'!J22</f>
        <v>28597</v>
      </c>
      <c r="K98" s="157">
        <f>'Group 3- RIC - R'!K22</f>
        <v>26890</v>
      </c>
      <c r="L98" s="157">
        <f>'Group 3- RIC - R'!L22</f>
        <v>28658</v>
      </c>
      <c r="M98" s="157">
        <f>'Group 3- RIC - R'!M22</f>
        <v>27322</v>
      </c>
      <c r="N98" s="157">
        <f>SUM(B98:M98)</f>
        <v>288633</v>
      </c>
    </row>
    <row r="99" spans="1:14" s="120" customFormat="1" x14ac:dyDescent="0.2">
      <c r="A99" s="121" t="s">
        <v>1</v>
      </c>
      <c r="B99" s="157">
        <f>'Group 3- RIC - R'!B23</f>
        <v>2000</v>
      </c>
      <c r="C99" s="157">
        <f>'Group 3- RIC - R'!C23</f>
        <v>1941</v>
      </c>
      <c r="D99" s="157">
        <f>'Group 3- RIC - R'!D23</f>
        <v>1976</v>
      </c>
      <c r="E99" s="157">
        <f>'Group 3- RIC - R'!E23</f>
        <v>2071</v>
      </c>
      <c r="F99" s="157">
        <f>'Group 3- RIC - R'!F23</f>
        <v>1881</v>
      </c>
      <c r="G99" s="157">
        <f>'Group 3- RIC - R'!G23</f>
        <v>2525</v>
      </c>
      <c r="H99" s="157">
        <f>'Group 3- RIC - R'!H23</f>
        <v>2829</v>
      </c>
      <c r="I99" s="157">
        <f>'Group 3- RIC - R'!I23</f>
        <v>2477</v>
      </c>
      <c r="J99" s="157">
        <f>'Group 3- RIC - R'!J23</f>
        <v>2808</v>
      </c>
      <c r="K99" s="157">
        <f>'Group 3- RIC - R'!K23</f>
        <v>2661</v>
      </c>
      <c r="L99" s="157">
        <f>'Group 3- RIC - R'!L23</f>
        <v>2680</v>
      </c>
      <c r="M99" s="157">
        <f>'Group 3- RIC - R'!M23</f>
        <v>2628</v>
      </c>
      <c r="N99" s="157">
        <f>SUM(B99:M99)</f>
        <v>28477</v>
      </c>
    </row>
    <row r="100" spans="1:14" s="120" customFormat="1" x14ac:dyDescent="0.2">
      <c r="A100" s="121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</row>
    <row r="101" spans="1:14" s="120" customFormat="1" x14ac:dyDescent="0.2">
      <c r="A101" s="122" t="s">
        <v>11</v>
      </c>
      <c r="B101" s="162">
        <f>SUM(B95:B99)</f>
        <v>31215</v>
      </c>
      <c r="C101" s="162">
        <f t="shared" ref="C101:N101" si="13">SUM(C95:C99)</f>
        <v>31976</v>
      </c>
      <c r="D101" s="162">
        <f t="shared" si="13"/>
        <v>31671</v>
      </c>
      <c r="E101" s="162">
        <f t="shared" si="13"/>
        <v>31904</v>
      </c>
      <c r="F101" s="162">
        <f t="shared" si="13"/>
        <v>31730</v>
      </c>
      <c r="G101" s="162">
        <f t="shared" si="13"/>
        <v>42555</v>
      </c>
      <c r="H101" s="162">
        <f t="shared" si="13"/>
        <v>42850</v>
      </c>
      <c r="I101" s="162">
        <f t="shared" si="13"/>
        <v>43713</v>
      </c>
      <c r="J101" s="162">
        <f t="shared" si="13"/>
        <v>47643</v>
      </c>
      <c r="K101" s="162">
        <f t="shared" si="13"/>
        <v>44593</v>
      </c>
      <c r="L101" s="162">
        <f t="shared" si="13"/>
        <v>47191</v>
      </c>
      <c r="M101" s="162">
        <f t="shared" si="13"/>
        <v>45859</v>
      </c>
      <c r="N101" s="162">
        <f t="shared" si="13"/>
        <v>472900</v>
      </c>
    </row>
    <row r="102" spans="1:14" ht="12.75" customHeight="1" x14ac:dyDescent="0.2">
      <c r="A102" s="115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1:14" x14ac:dyDescent="0.2">
      <c r="A103" s="98" t="s">
        <v>21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x14ac:dyDescent="0.2">
      <c r="A104" s="63" t="s">
        <v>4</v>
      </c>
      <c r="B104" s="199" t="s">
        <v>40</v>
      </c>
      <c r="C104" s="199" t="s">
        <v>54</v>
      </c>
      <c r="D104" s="199" t="s">
        <v>55</v>
      </c>
      <c r="E104" s="199" t="s">
        <v>56</v>
      </c>
      <c r="F104" s="199" t="s">
        <v>57</v>
      </c>
      <c r="G104" s="199" t="s">
        <v>58</v>
      </c>
      <c r="H104" s="199" t="s">
        <v>59</v>
      </c>
      <c r="I104" s="199" t="s">
        <v>60</v>
      </c>
      <c r="J104" s="199" t="s">
        <v>61</v>
      </c>
      <c r="K104" s="199" t="s">
        <v>62</v>
      </c>
      <c r="L104" s="199" t="s">
        <v>63</v>
      </c>
      <c r="M104" s="199" t="s">
        <v>64</v>
      </c>
      <c r="N104" s="200" t="s">
        <v>0</v>
      </c>
    </row>
    <row r="105" spans="1:14" x14ac:dyDescent="0.2">
      <c r="A105" s="66" t="s">
        <v>8</v>
      </c>
      <c r="B105" s="150">
        <f>'Group 4 Wireless'!B40</f>
        <v>207516.40000000002</v>
      </c>
      <c r="C105" s="150">
        <f>'Group 4 Wireless'!C40</f>
        <v>209788.79999999999</v>
      </c>
      <c r="D105" s="150">
        <f>'Group 4 Wireless'!D40</f>
        <v>193944.4</v>
      </c>
      <c r="E105" s="150">
        <f>'Group 4 Wireless'!E40</f>
        <v>189160.40000000002</v>
      </c>
      <c r="F105" s="151">
        <f>'Group 4 Wireless'!F40</f>
        <v>186066.40000000002</v>
      </c>
      <c r="G105" s="151">
        <f>'Group 4 Wireless'!G40</f>
        <v>248362.40000000002</v>
      </c>
      <c r="H105" s="150">
        <f>'Group 4 Wireless'!H40</f>
        <v>226033.6</v>
      </c>
      <c r="I105" s="150">
        <f>'Group 4 Wireless'!I40</f>
        <v>199420</v>
      </c>
      <c r="J105" s="150">
        <f>'Group 4 Wireless'!J40</f>
        <v>199087.2</v>
      </c>
      <c r="K105" s="150">
        <f>'Group 4 Wireless'!K40</f>
        <v>199076.8</v>
      </c>
      <c r="L105" s="150">
        <f>'Group 4 Wireless'!L40</f>
        <v>205426</v>
      </c>
      <c r="M105" s="150">
        <f>'Group 4 Wireless'!M40</f>
        <v>183903.19999999998</v>
      </c>
      <c r="N105" s="150">
        <f>SUM(B105:M105)</f>
        <v>2447785.6000000006</v>
      </c>
    </row>
    <row r="106" spans="1:14" x14ac:dyDescent="0.2">
      <c r="A106" s="66" t="s">
        <v>9</v>
      </c>
      <c r="B106" s="150">
        <f>'Group 4 Wireless'!B41</f>
        <v>143446.19</v>
      </c>
      <c r="C106" s="150">
        <f>'Group 4 Wireless'!C41</f>
        <v>128022.29000000001</v>
      </c>
      <c r="D106" s="151">
        <f>'Group 4 Wireless'!D41</f>
        <v>134136.08000000002</v>
      </c>
      <c r="E106" s="150">
        <f>'Group 4 Wireless'!E41</f>
        <v>134294.60999999999</v>
      </c>
      <c r="F106" s="151">
        <f>'Group 4 Wireless'!F41</f>
        <v>139927.1</v>
      </c>
      <c r="G106" s="151">
        <f>'Group 4 Wireless'!G41</f>
        <v>175838.39</v>
      </c>
      <c r="H106" s="150">
        <f>'Group 4 Wireless'!H41</f>
        <v>163304.32999999996</v>
      </c>
      <c r="I106" s="150">
        <f>'Group 4 Wireless'!I41</f>
        <v>202120.75999999998</v>
      </c>
      <c r="J106" s="150">
        <f>'Group 4 Wireless'!J41</f>
        <v>208173.28999999998</v>
      </c>
      <c r="K106" s="150">
        <f>'Group 4 Wireless'!K41</f>
        <v>188322.7</v>
      </c>
      <c r="L106" s="150">
        <f>'Group 4 Wireless'!L41</f>
        <v>196155.61</v>
      </c>
      <c r="M106" s="150">
        <f>'Group 4 Wireless'!M41</f>
        <v>207691.61</v>
      </c>
      <c r="N106" s="150">
        <f>SUM(B106:M106)</f>
        <v>2021432.9599999995</v>
      </c>
    </row>
    <row r="107" spans="1:14" x14ac:dyDescent="0.2">
      <c r="A107" s="66" t="s">
        <v>23</v>
      </c>
      <c r="B107" s="150">
        <f>'Group 4 Wireless'!B42</f>
        <v>44728.32</v>
      </c>
      <c r="C107" s="150">
        <f>'Group 4 Wireless'!C42</f>
        <v>47118.119999999995</v>
      </c>
      <c r="D107" s="151">
        <f>'Group 4 Wireless'!D42</f>
        <v>43605.24</v>
      </c>
      <c r="E107" s="150">
        <f>'Group 4 Wireless'!E42</f>
        <v>51638.399999999994</v>
      </c>
      <c r="F107" s="151">
        <f>'Group 4 Wireless'!F42</f>
        <v>47483.16</v>
      </c>
      <c r="G107" s="151">
        <f>'Group 4 Wireless'!G42</f>
        <v>60818.400000000001</v>
      </c>
      <c r="H107" s="150">
        <f>'Group 4 Wireless'!H42</f>
        <v>50777.880000000005</v>
      </c>
      <c r="I107" s="150">
        <f>'Group 4 Wireless'!I42</f>
        <v>60260.04</v>
      </c>
      <c r="J107" s="150">
        <f>'Group 4 Wireless'!J42</f>
        <v>62658.84</v>
      </c>
      <c r="K107" s="150">
        <f>'Group 4 Wireless'!K42</f>
        <v>61018.080000000002</v>
      </c>
      <c r="L107" s="150">
        <f>'Group 4 Wireless'!L42</f>
        <v>54817.440000000002</v>
      </c>
      <c r="M107" s="150">
        <f>'Group 4 Wireless'!M42</f>
        <v>51376.92</v>
      </c>
      <c r="N107" s="150">
        <f>SUM(B107:M107)</f>
        <v>636300.84</v>
      </c>
    </row>
    <row r="108" spans="1:14" x14ac:dyDescent="0.2">
      <c r="A108" s="66" t="s">
        <v>24</v>
      </c>
      <c r="B108" s="150">
        <f>'Group 4 Wireless'!B43</f>
        <v>834432.33</v>
      </c>
      <c r="C108" s="150">
        <f>'Group 4 Wireless'!C43</f>
        <v>819477.65</v>
      </c>
      <c r="D108" s="151">
        <f>'Group 4 Wireless'!D43</f>
        <v>821459.94</v>
      </c>
      <c r="E108" s="150">
        <f>'Group 4 Wireless'!E43</f>
        <v>846148.74</v>
      </c>
      <c r="F108" s="151">
        <f>'Group 4 Wireless'!F43</f>
        <v>831294.3</v>
      </c>
      <c r="G108" s="151">
        <f>'Group 4 Wireless'!G43</f>
        <v>1105516.6800000002</v>
      </c>
      <c r="H108" s="150">
        <f>'Group 4 Wireless'!H43</f>
        <v>1137587.3500000001</v>
      </c>
      <c r="I108" s="150">
        <f>'Group 4 Wireless'!I43</f>
        <v>1117091</v>
      </c>
      <c r="J108" s="150">
        <f>'Group 4 Wireless'!J43</f>
        <v>1229065.24</v>
      </c>
      <c r="K108" s="150">
        <f>'Group 4 Wireless'!K43</f>
        <v>1137360.6499999999</v>
      </c>
      <c r="L108" s="150">
        <f>'Group 4 Wireless'!L43</f>
        <v>1125439.19</v>
      </c>
      <c r="M108" s="150">
        <f>'Group 4 Wireless'!M43</f>
        <v>959798.25</v>
      </c>
      <c r="N108" s="150">
        <f>SUM(B108:M108)</f>
        <v>11964671.32</v>
      </c>
    </row>
    <row r="109" spans="1:14" x14ac:dyDescent="0.2">
      <c r="A109" s="66" t="s">
        <v>1</v>
      </c>
      <c r="B109" s="150">
        <f>'Group 4 Wireless'!B44</f>
        <v>220069.82193999997</v>
      </c>
      <c r="C109" s="150">
        <f>'Group 4 Wireless'!C44</f>
        <v>213276.42</v>
      </c>
      <c r="D109" s="151">
        <f>'Group 4 Wireless'!D44</f>
        <v>201083.41999999998</v>
      </c>
      <c r="E109" s="150">
        <f>'Group 4 Wireless'!E44</f>
        <v>213063.22000000003</v>
      </c>
      <c r="F109" s="151">
        <f>'Group 4 Wireless'!F44</f>
        <v>211919.12000000002</v>
      </c>
      <c r="G109" s="151">
        <f>'Group 4 Wireless'!G44</f>
        <v>275033.44</v>
      </c>
      <c r="H109" s="150">
        <f>'Group 4 Wireless'!H44</f>
        <v>294945.33999999997</v>
      </c>
      <c r="I109" s="150">
        <f>'Group 4 Wireless'!I44</f>
        <v>260096.06</v>
      </c>
      <c r="J109" s="150">
        <f>'Group 4 Wireless'!J44</f>
        <v>294610.94</v>
      </c>
      <c r="K109" s="150">
        <f>'Group 4 Wireless'!K44</f>
        <v>264474</v>
      </c>
      <c r="L109" s="150">
        <f>'Group 4 Wireless'!L44</f>
        <v>270861.88</v>
      </c>
      <c r="M109" s="150">
        <f>'Group 4 Wireless'!M44</f>
        <v>255181.69999999998</v>
      </c>
      <c r="N109" s="150">
        <f>SUM(B109:M109)</f>
        <v>2974615.3619400002</v>
      </c>
    </row>
    <row r="110" spans="1:14" x14ac:dyDescent="0.2">
      <c r="A110" s="66"/>
      <c r="B110" s="150"/>
      <c r="C110" s="150"/>
      <c r="D110" s="150"/>
      <c r="E110" s="150"/>
      <c r="F110" s="151"/>
      <c r="G110" s="150"/>
      <c r="H110" s="150"/>
      <c r="I110" s="150"/>
      <c r="J110" s="150"/>
      <c r="K110" s="150"/>
      <c r="L110" s="150"/>
      <c r="M110" s="150"/>
      <c r="N110" s="150"/>
    </row>
    <row r="111" spans="1:14" x14ac:dyDescent="0.2">
      <c r="A111" s="67" t="s">
        <v>5</v>
      </c>
      <c r="B111" s="158">
        <f>SUM(B105:B110)</f>
        <v>1450193.0619399999</v>
      </c>
      <c r="C111" s="158">
        <f t="shared" ref="C111:N111" si="14">SUM(C105:C110)</f>
        <v>1417683.2799999998</v>
      </c>
      <c r="D111" s="159">
        <f t="shared" si="14"/>
        <v>1394229.0799999998</v>
      </c>
      <c r="E111" s="158">
        <f t="shared" si="14"/>
        <v>1434305.3699999999</v>
      </c>
      <c r="F111" s="159">
        <f t="shared" si="14"/>
        <v>1416690.08</v>
      </c>
      <c r="G111" s="159">
        <f t="shared" si="14"/>
        <v>1865569.31</v>
      </c>
      <c r="H111" s="158">
        <f t="shared" si="14"/>
        <v>1872648.5</v>
      </c>
      <c r="I111" s="158">
        <f t="shared" si="14"/>
        <v>1838987.86</v>
      </c>
      <c r="J111" s="158">
        <f t="shared" si="14"/>
        <v>1993595.5099999998</v>
      </c>
      <c r="K111" s="158">
        <f t="shared" si="14"/>
        <v>1850252.23</v>
      </c>
      <c r="L111" s="158">
        <f t="shared" si="14"/>
        <v>1852700.12</v>
      </c>
      <c r="M111" s="158">
        <f t="shared" si="14"/>
        <v>1657951.68</v>
      </c>
      <c r="N111" s="158">
        <f t="shared" si="14"/>
        <v>20044806.081939999</v>
      </c>
    </row>
    <row r="112" spans="1:14" x14ac:dyDescent="0.2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</row>
    <row r="113" spans="1:14" x14ac:dyDescent="0.2">
      <c r="A113" s="69" t="s">
        <v>19</v>
      </c>
      <c r="B113" s="199" t="s">
        <v>40</v>
      </c>
      <c r="C113" s="199" t="s">
        <v>54</v>
      </c>
      <c r="D113" s="199" t="s">
        <v>55</v>
      </c>
      <c r="E113" s="199" t="s">
        <v>56</v>
      </c>
      <c r="F113" s="199" t="s">
        <v>57</v>
      </c>
      <c r="G113" s="199" t="s">
        <v>58</v>
      </c>
      <c r="H113" s="199" t="s">
        <v>59</v>
      </c>
      <c r="I113" s="199" t="s">
        <v>60</v>
      </c>
      <c r="J113" s="199" t="s">
        <v>61</v>
      </c>
      <c r="K113" s="199" t="s">
        <v>62</v>
      </c>
      <c r="L113" s="199" t="s">
        <v>63</v>
      </c>
      <c r="M113" s="199" t="s">
        <v>64</v>
      </c>
      <c r="N113" s="200" t="s">
        <v>0</v>
      </c>
    </row>
    <row r="114" spans="1:14" x14ac:dyDescent="0.2">
      <c r="A114" s="66" t="s">
        <v>8</v>
      </c>
      <c r="B114" s="70">
        <f>'Group 4 Wireless'!B49</f>
        <v>1341</v>
      </c>
      <c r="C114" s="70">
        <f>'Group 4 Wireless'!C49</f>
        <v>1368</v>
      </c>
      <c r="D114" s="70">
        <f>'Group 4 Wireless'!D49</f>
        <v>1261</v>
      </c>
      <c r="E114" s="70">
        <f>'Group 4 Wireless'!E49</f>
        <v>1231</v>
      </c>
      <c r="F114" s="70">
        <f>'Group 4 Wireless'!F49</f>
        <v>1216</v>
      </c>
      <c r="G114" s="70">
        <f>'Group 4 Wireless'!G49</f>
        <v>1603</v>
      </c>
      <c r="H114" s="70">
        <f>'Group 4 Wireless'!H49</f>
        <v>1460</v>
      </c>
      <c r="I114" s="70">
        <f>'Group 4 Wireless'!I49</f>
        <v>1291</v>
      </c>
      <c r="J114" s="70">
        <f>'Group 4 Wireless'!J49</f>
        <v>1299</v>
      </c>
      <c r="K114" s="70">
        <f>'Group 4 Wireless'!K49</f>
        <v>1296</v>
      </c>
      <c r="L114" s="70">
        <f>'Group 4 Wireless'!L49</f>
        <v>1329</v>
      </c>
      <c r="M114" s="70">
        <f>'Group 4 Wireless'!M49</f>
        <v>1193</v>
      </c>
      <c r="N114" s="70">
        <f>SUM(B114:M114)</f>
        <v>15888</v>
      </c>
    </row>
    <row r="115" spans="1:14" x14ac:dyDescent="0.2">
      <c r="A115" s="66" t="s">
        <v>9</v>
      </c>
      <c r="B115" s="70">
        <f>'Group 4 Wireless'!B50</f>
        <v>1258</v>
      </c>
      <c r="C115" s="70">
        <f>'Group 4 Wireless'!C50</f>
        <v>1105</v>
      </c>
      <c r="D115" s="70">
        <f>'Group 4 Wireless'!D50</f>
        <v>1158</v>
      </c>
      <c r="E115" s="70">
        <f>'Group 4 Wireless'!E50</f>
        <v>1166</v>
      </c>
      <c r="F115" s="70">
        <f>'Group 4 Wireless'!F50</f>
        <v>1240</v>
      </c>
      <c r="G115" s="70">
        <f>'Group 4 Wireless'!G50</f>
        <v>1506</v>
      </c>
      <c r="H115" s="70">
        <f>'Group 4 Wireless'!H50</f>
        <v>1415</v>
      </c>
      <c r="I115" s="70">
        <f>'Group 4 Wireless'!I50</f>
        <v>1757</v>
      </c>
      <c r="J115" s="70">
        <f>'Group 4 Wireless'!J50</f>
        <v>1806</v>
      </c>
      <c r="K115" s="70">
        <f>'Group 4 Wireless'!K50</f>
        <v>1615</v>
      </c>
      <c r="L115" s="70">
        <f>'Group 4 Wireless'!L50</f>
        <v>1709</v>
      </c>
      <c r="M115" s="70">
        <f>'Group 4 Wireless'!M50</f>
        <v>1739</v>
      </c>
      <c r="N115" s="70">
        <f>SUM(B115:M115)</f>
        <v>17474</v>
      </c>
    </row>
    <row r="116" spans="1:14" x14ac:dyDescent="0.2">
      <c r="A116" s="66" t="s">
        <v>23</v>
      </c>
      <c r="B116" s="70">
        <f>'Group 4 Wireless'!B51</f>
        <v>447</v>
      </c>
      <c r="C116" s="70">
        <f>'Group 4 Wireless'!C51</f>
        <v>455</v>
      </c>
      <c r="D116" s="70">
        <f>'Group 4 Wireless'!D51</f>
        <v>425</v>
      </c>
      <c r="E116" s="70">
        <f>'Group 4 Wireless'!E51</f>
        <v>508</v>
      </c>
      <c r="F116" s="70">
        <f>'Group 4 Wireless'!F51</f>
        <v>471</v>
      </c>
      <c r="G116" s="70">
        <f>'Group 4 Wireless'!G51</f>
        <v>601</v>
      </c>
      <c r="H116" s="70">
        <f>'Group 4 Wireless'!H51</f>
        <v>501</v>
      </c>
      <c r="I116" s="70">
        <f>'Group 4 Wireless'!I51</f>
        <v>599</v>
      </c>
      <c r="J116" s="70">
        <f>'Group 4 Wireless'!J51</f>
        <v>624</v>
      </c>
      <c r="K116" s="70">
        <f>'Group 4 Wireless'!K51</f>
        <v>604</v>
      </c>
      <c r="L116" s="70">
        <f>'Group 4 Wireless'!L51</f>
        <v>545</v>
      </c>
      <c r="M116" s="70">
        <f>'Group 4 Wireless'!M51</f>
        <v>507</v>
      </c>
      <c r="N116" s="70">
        <f>SUM(B116:M116)</f>
        <v>6287</v>
      </c>
    </row>
    <row r="117" spans="1:14" x14ac:dyDescent="0.2">
      <c r="A117" s="66" t="s">
        <v>24</v>
      </c>
      <c r="B117" s="70">
        <f>'Group 4 Wireless'!B52</f>
        <v>4858</v>
      </c>
      <c r="C117" s="70">
        <f>'Group 4 Wireless'!C52</f>
        <v>4636</v>
      </c>
      <c r="D117" s="70">
        <f>'Group 4 Wireless'!D52</f>
        <v>4721</v>
      </c>
      <c r="E117" s="70">
        <f>'Group 4 Wireless'!E52</f>
        <v>4781</v>
      </c>
      <c r="F117" s="70">
        <f>'Group 4 Wireless'!F52</f>
        <v>4749</v>
      </c>
      <c r="G117" s="70">
        <f>'Group 4 Wireless'!G52</f>
        <v>6150</v>
      </c>
      <c r="H117" s="70">
        <f>'Group 4 Wireless'!H52</f>
        <v>6111</v>
      </c>
      <c r="I117" s="70">
        <f>'Group 4 Wireless'!I52</f>
        <v>5874</v>
      </c>
      <c r="J117" s="70">
        <f>'Group 4 Wireless'!J52</f>
        <v>6410</v>
      </c>
      <c r="K117" s="70">
        <f>'Group 4 Wireless'!K52</f>
        <v>5879</v>
      </c>
      <c r="L117" s="70">
        <f>'Group 4 Wireless'!L52</f>
        <v>5822</v>
      </c>
      <c r="M117" s="70">
        <f>'Group 4 Wireless'!M52</f>
        <v>4456</v>
      </c>
      <c r="N117" s="70">
        <f>SUM(B117:M117)</f>
        <v>64447</v>
      </c>
    </row>
    <row r="118" spans="1:14" x14ac:dyDescent="0.2">
      <c r="A118" s="66" t="s">
        <v>1</v>
      </c>
      <c r="B118" s="70">
        <f>'Group 4 Wireless'!B53</f>
        <v>1341</v>
      </c>
      <c r="C118" s="70">
        <f>'Group 4 Wireless'!C53</f>
        <v>1300</v>
      </c>
      <c r="D118" s="70">
        <f>'Group 4 Wireless'!D53</f>
        <v>1228</v>
      </c>
      <c r="E118" s="70">
        <f>'Group 4 Wireless'!E53</f>
        <v>1288</v>
      </c>
      <c r="F118" s="70">
        <f>'Group 4 Wireless'!F53</f>
        <v>1281</v>
      </c>
      <c r="G118" s="70">
        <f>'Group 4 Wireless'!G53</f>
        <v>1699</v>
      </c>
      <c r="H118" s="70">
        <f>'Group 4 Wireless'!H53</f>
        <v>1799</v>
      </c>
      <c r="I118" s="70">
        <f>'Group 4 Wireless'!I53</f>
        <v>1582</v>
      </c>
      <c r="J118" s="70">
        <f>'Group 4 Wireless'!J53</f>
        <v>1767</v>
      </c>
      <c r="K118" s="70">
        <f>'Group 4 Wireless'!K53</f>
        <v>1588</v>
      </c>
      <c r="L118" s="70">
        <f>'Group 4 Wireless'!L53</f>
        <v>1642</v>
      </c>
      <c r="M118" s="70">
        <f>'Group 4 Wireless'!M53</f>
        <v>1555</v>
      </c>
      <c r="N118" s="70">
        <f>SUM(B118:M118)</f>
        <v>18070</v>
      </c>
    </row>
    <row r="119" spans="1:14" x14ac:dyDescent="0.2">
      <c r="A119" s="66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</row>
    <row r="120" spans="1:14" x14ac:dyDescent="0.2">
      <c r="A120" s="67" t="s">
        <v>11</v>
      </c>
      <c r="B120" s="160">
        <f>SUM(B114:B119)</f>
        <v>9245</v>
      </c>
      <c r="C120" s="160">
        <f t="shared" ref="C120:M120" si="15">SUM(C114:C119)</f>
        <v>8864</v>
      </c>
      <c r="D120" s="160">
        <f t="shared" si="15"/>
        <v>8793</v>
      </c>
      <c r="E120" s="160">
        <f t="shared" si="15"/>
        <v>8974</v>
      </c>
      <c r="F120" s="160">
        <f t="shared" si="15"/>
        <v>8957</v>
      </c>
      <c r="G120" s="160">
        <f t="shared" si="15"/>
        <v>11559</v>
      </c>
      <c r="H120" s="160">
        <f t="shared" si="15"/>
        <v>11286</v>
      </c>
      <c r="I120" s="160">
        <f t="shared" si="15"/>
        <v>11103</v>
      </c>
      <c r="J120" s="160">
        <f t="shared" si="15"/>
        <v>11906</v>
      </c>
      <c r="K120" s="160">
        <f t="shared" si="15"/>
        <v>10982</v>
      </c>
      <c r="L120" s="160">
        <f t="shared" si="15"/>
        <v>11047</v>
      </c>
      <c r="M120" s="160">
        <f t="shared" si="15"/>
        <v>9450</v>
      </c>
      <c r="N120" s="160">
        <f>SUM(N114:N119)</f>
        <v>122166</v>
      </c>
    </row>
    <row r="121" spans="1:14" x14ac:dyDescent="0.2">
      <c r="A121" s="102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4"/>
    </row>
    <row r="122" spans="1:14" ht="11.25" customHeight="1" x14ac:dyDescent="0.2">
      <c r="A122" s="118" t="s">
        <v>18</v>
      </c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</row>
    <row r="123" spans="1:14" s="65" customFormat="1" x14ac:dyDescent="0.2">
      <c r="A123" s="71" t="s">
        <v>4</v>
      </c>
      <c r="B123" s="199" t="s">
        <v>40</v>
      </c>
      <c r="C123" s="199" t="s">
        <v>54</v>
      </c>
      <c r="D123" s="199" t="s">
        <v>55</v>
      </c>
      <c r="E123" s="199" t="s">
        <v>56</v>
      </c>
      <c r="F123" s="199" t="s">
        <v>57</v>
      </c>
      <c r="G123" s="199" t="s">
        <v>58</v>
      </c>
      <c r="H123" s="199" t="s">
        <v>59</v>
      </c>
      <c r="I123" s="199" t="s">
        <v>60</v>
      </c>
      <c r="J123" s="199" t="s">
        <v>61</v>
      </c>
      <c r="K123" s="199" t="s">
        <v>62</v>
      </c>
      <c r="L123" s="199" t="s">
        <v>63</v>
      </c>
      <c r="M123" s="199" t="s">
        <v>64</v>
      </c>
      <c r="N123" s="200" t="s">
        <v>0</v>
      </c>
    </row>
    <row r="124" spans="1:14" x14ac:dyDescent="0.2">
      <c r="A124" s="72" t="s">
        <v>8</v>
      </c>
      <c r="B124" s="153">
        <f>'Group 6 Remotes'!B3</f>
        <v>51012</v>
      </c>
      <c r="C124" s="153">
        <f>'Group 6 Remotes'!C3</f>
        <v>53165.840000000004</v>
      </c>
      <c r="D124" s="153">
        <f>'Group 6 Remotes'!D3</f>
        <v>46137.520000000004</v>
      </c>
      <c r="E124" s="154">
        <f>'Group 6 Remotes'!E3</f>
        <v>43643.6</v>
      </c>
      <c r="F124" s="154">
        <f>'Group 6 Remotes'!F3</f>
        <v>41716.479999999996</v>
      </c>
      <c r="G124" s="154">
        <f>'Group 6 Remotes'!G3</f>
        <v>62234.64</v>
      </c>
      <c r="H124" s="153">
        <f>'Group 6 Remotes'!H3</f>
        <v>50558.559999999998</v>
      </c>
      <c r="I124" s="153">
        <f>'Group 6 Remotes'!I3</f>
        <v>48631.44</v>
      </c>
      <c r="J124" s="153">
        <f>'Group 6 Remotes'!J3</f>
        <v>48518.080000000002</v>
      </c>
      <c r="K124" s="153">
        <f>'Group 6 Remotes'!K3</f>
        <v>46590.960000000006</v>
      </c>
      <c r="L124" s="153">
        <f>'Group 6 Remotes'!L3</f>
        <v>47724.56</v>
      </c>
      <c r="M124" s="153">
        <f>'Group 6 Remotes'!M3</f>
        <v>46364.240000000005</v>
      </c>
      <c r="N124" s="155">
        <f>SUM(B124:M124)</f>
        <v>586297.92000000004</v>
      </c>
    </row>
    <row r="125" spans="1:14" x14ac:dyDescent="0.2">
      <c r="A125" s="72" t="s">
        <v>9</v>
      </c>
      <c r="B125" s="153">
        <f>'Group 6 Remotes'!B4</f>
        <v>42299.92</v>
      </c>
      <c r="C125" s="153">
        <f>'Group 6 Remotes'!C4</f>
        <v>37209.120000000003</v>
      </c>
      <c r="D125" s="154">
        <f>'Group 6 Remotes'!D4</f>
        <v>38042.160000000003</v>
      </c>
      <c r="E125" s="154">
        <f>'Group 6 Remotes'!E4</f>
        <v>34987.68</v>
      </c>
      <c r="F125" s="154">
        <f>'Group 6 Remotes'!F4</f>
        <v>35080.239999999998</v>
      </c>
      <c r="G125" s="154">
        <f>'Group 6 Remotes'!G4</f>
        <v>50630.32</v>
      </c>
      <c r="H125" s="153">
        <f>'Group 6 Remotes'!H4</f>
        <v>42114.8</v>
      </c>
      <c r="I125" s="153">
        <f>'Group 6 Remotes'!I4</f>
        <v>63866.400000000001</v>
      </c>
      <c r="J125" s="153">
        <f>'Group 6 Remotes'!J4</f>
        <v>64514.32</v>
      </c>
      <c r="K125" s="153">
        <f>'Group 6 Remotes'!K4</f>
        <v>63311.040000000001</v>
      </c>
      <c r="L125" s="153">
        <f>'Group 6 Remotes'!L4</f>
        <v>62200.32</v>
      </c>
      <c r="M125" s="153">
        <f>'Group 6 Remotes'!M4</f>
        <v>58775.6</v>
      </c>
      <c r="N125" s="155">
        <f>SUM(B125:M125)</f>
        <v>593031.91999999993</v>
      </c>
    </row>
    <row r="126" spans="1:14" x14ac:dyDescent="0.2">
      <c r="A126" s="66" t="s">
        <v>23</v>
      </c>
      <c r="B126" s="153">
        <f>'Group 6 Remotes'!B5</f>
        <v>16105.440000000002</v>
      </c>
      <c r="C126" s="153">
        <f>'Group 6 Remotes'!C5</f>
        <v>14346.803</v>
      </c>
      <c r="D126" s="154">
        <f>'Group 6 Remotes'!D5</f>
        <v>13328.64</v>
      </c>
      <c r="E126" s="154">
        <f>'Group 6 Remotes'!E5</f>
        <v>16290.560000000001</v>
      </c>
      <c r="F126" s="154">
        <f>'Group 6 Remotes'!F5</f>
        <v>16105.44</v>
      </c>
      <c r="G126" s="154">
        <f>'Group 6 Remotes'!G5</f>
        <v>22214.400000000001</v>
      </c>
      <c r="H126" s="153">
        <f>'Group 6 Remotes'!H5</f>
        <v>21381.360000000001</v>
      </c>
      <c r="I126" s="153">
        <f>'Group 6 Remotes'!I5</f>
        <v>19622.72</v>
      </c>
      <c r="J126" s="153">
        <f>'Group 6 Remotes'!J5</f>
        <v>22214.400000000001</v>
      </c>
      <c r="K126" s="153">
        <f>'Group 6 Remotes'!K5</f>
        <v>23325.120000000003</v>
      </c>
      <c r="L126" s="153">
        <f>'Group 6 Remotes'!L5</f>
        <v>20918.559999999998</v>
      </c>
      <c r="M126" s="153">
        <f>'Group 6 Remotes'!M5</f>
        <v>20548.32</v>
      </c>
      <c r="N126" s="155">
        <f>SUM(B126:M126)</f>
        <v>226401.76300000001</v>
      </c>
    </row>
    <row r="127" spans="1:14" x14ac:dyDescent="0.2">
      <c r="A127" s="66" t="s">
        <v>24</v>
      </c>
      <c r="B127" s="153">
        <f>'Group 6 Remotes'!B6</f>
        <v>194721.12</v>
      </c>
      <c r="C127" s="153">
        <f>'Group 6 Remotes'!C6</f>
        <v>182381.76</v>
      </c>
      <c r="D127" s="154">
        <f>'Group 6 Remotes'!D6</f>
        <v>181378.56</v>
      </c>
      <c r="E127" s="154">
        <f>'Group 6 Remotes'!E6</f>
        <v>170142.72</v>
      </c>
      <c r="F127" s="154">
        <f>'Group 6 Remotes'!F6</f>
        <v>170744.64</v>
      </c>
      <c r="G127" s="154">
        <f>'Group 6 Remotes'!G6</f>
        <v>232541.76</v>
      </c>
      <c r="H127" s="153">
        <f>'Group 6 Remotes'!H6</f>
        <v>261556.68000000002</v>
      </c>
      <c r="I127" s="153">
        <f>'Group 6 Remotes'!I6</f>
        <v>225619.68</v>
      </c>
      <c r="J127" s="153">
        <f>'Group 6 Remotes'!J6</f>
        <v>235250.4</v>
      </c>
      <c r="K127" s="153">
        <f>'Group 6 Remotes'!K6</f>
        <v>228127.68000000002</v>
      </c>
      <c r="L127" s="153">
        <f>'Group 6 Remotes'!L6</f>
        <v>233244</v>
      </c>
      <c r="M127" s="153">
        <f>'Group 6 Remotes'!M6</f>
        <v>216289.91999999998</v>
      </c>
      <c r="N127" s="155">
        <f>SUM(B127:M127)</f>
        <v>2531998.92</v>
      </c>
    </row>
    <row r="128" spans="1:14" x14ac:dyDescent="0.2">
      <c r="A128" s="66" t="s">
        <v>1</v>
      </c>
      <c r="B128" s="153">
        <f>'Group 6 Remotes'!B7</f>
        <v>145226.63999999998</v>
      </c>
      <c r="C128" s="153">
        <f>'Group 6 Remotes'!C7</f>
        <v>139302.79999999999</v>
      </c>
      <c r="D128" s="154">
        <f>'Group 6 Remotes'!D7</f>
        <v>133934.32</v>
      </c>
      <c r="E128" s="154">
        <f>'Group 6 Remotes'!E7</f>
        <v>132453.35999999999</v>
      </c>
      <c r="F128" s="154">
        <f>'Group 6 Remotes'!F7</f>
        <v>138192.07999999999</v>
      </c>
      <c r="G128" s="154">
        <f>'Group 6 Remotes'!G7</f>
        <v>195301.59999999998</v>
      </c>
      <c r="H128" s="153">
        <f>'Group 6 Remotes'!H7</f>
        <v>196597.44</v>
      </c>
      <c r="I128" s="153">
        <f>'Group 6 Remotes'!I7</f>
        <v>178363.12</v>
      </c>
      <c r="J128" s="153">
        <f>'Group 6 Remotes'!J7</f>
        <v>197152.8</v>
      </c>
      <c r="K128" s="153">
        <f>'Group 6 Remotes'!K7</f>
        <v>184749.75999999998</v>
      </c>
      <c r="L128" s="153">
        <f>'Group 6 Remotes'!L7</f>
        <v>193357.84</v>
      </c>
      <c r="M128" s="153">
        <f>'Group 6 Remotes'!M7</f>
        <v>186415.84000000003</v>
      </c>
      <c r="N128" s="155">
        <f>SUM(B128:M128)</f>
        <v>2021047.6</v>
      </c>
    </row>
    <row r="129" spans="1:15" x14ac:dyDescent="0.2">
      <c r="A129" s="66"/>
      <c r="B129" s="153"/>
      <c r="C129" s="153"/>
      <c r="D129" s="153"/>
      <c r="E129" s="154"/>
      <c r="F129" s="154"/>
      <c r="G129" s="153"/>
      <c r="H129" s="153"/>
      <c r="I129" s="153"/>
      <c r="J129" s="153"/>
      <c r="K129" s="153"/>
      <c r="L129" s="153"/>
      <c r="M129" s="153"/>
      <c r="N129" s="155"/>
      <c r="O129" s="68"/>
    </row>
    <row r="130" spans="1:15" x14ac:dyDescent="0.2">
      <c r="A130" s="67" t="s">
        <v>5</v>
      </c>
      <c r="B130" s="163">
        <f>SUM(B124:B129)</f>
        <v>449365.12</v>
      </c>
      <c r="C130" s="164">
        <f t="shared" ref="C130:M130" si="16">SUM(C124:C129)</f>
        <v>426406.32300000003</v>
      </c>
      <c r="D130" s="165">
        <f t="shared" si="16"/>
        <v>412821.2</v>
      </c>
      <c r="E130" s="165">
        <f t="shared" si="16"/>
        <v>397517.92</v>
      </c>
      <c r="F130" s="165">
        <f t="shared" si="16"/>
        <v>401838.88</v>
      </c>
      <c r="G130" s="165">
        <f t="shared" si="16"/>
        <v>562922.72</v>
      </c>
      <c r="H130" s="164">
        <f t="shared" si="16"/>
        <v>572208.84000000008</v>
      </c>
      <c r="I130" s="164">
        <f t="shared" si="16"/>
        <v>536103.36</v>
      </c>
      <c r="J130" s="164">
        <f t="shared" si="16"/>
        <v>567650</v>
      </c>
      <c r="K130" s="164">
        <f t="shared" si="16"/>
        <v>546104.56000000006</v>
      </c>
      <c r="L130" s="164">
        <f t="shared" si="16"/>
        <v>557445.28</v>
      </c>
      <c r="M130" s="164">
        <f t="shared" si="16"/>
        <v>528393.91999999993</v>
      </c>
      <c r="N130" s="163">
        <f>SUM(N124:N129)</f>
        <v>5958778.1229999997</v>
      </c>
    </row>
    <row r="131" spans="1:15" ht="12" customHeight="1" x14ac:dyDescent="0.2">
      <c r="A131" s="99"/>
      <c r="B131" s="99"/>
      <c r="C131" s="99"/>
      <c r="D131" s="99"/>
      <c r="E131" s="143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1:15" x14ac:dyDescent="0.2">
      <c r="A132" s="69" t="s">
        <v>19</v>
      </c>
      <c r="B132" s="199" t="s">
        <v>40</v>
      </c>
      <c r="C132" s="199" t="s">
        <v>54</v>
      </c>
      <c r="D132" s="199" t="s">
        <v>55</v>
      </c>
      <c r="E132" s="199" t="s">
        <v>56</v>
      </c>
      <c r="F132" s="199" t="s">
        <v>57</v>
      </c>
      <c r="G132" s="199" t="s">
        <v>58</v>
      </c>
      <c r="H132" s="199" t="s">
        <v>59</v>
      </c>
      <c r="I132" s="199" t="s">
        <v>60</v>
      </c>
      <c r="J132" s="199" t="s">
        <v>61</v>
      </c>
      <c r="K132" s="199" t="s">
        <v>62</v>
      </c>
      <c r="L132" s="199" t="s">
        <v>63</v>
      </c>
      <c r="M132" s="199" t="s">
        <v>64</v>
      </c>
      <c r="N132" s="200" t="s">
        <v>0</v>
      </c>
    </row>
    <row r="133" spans="1:15" x14ac:dyDescent="0.2">
      <c r="A133" s="73" t="s">
        <v>8</v>
      </c>
      <c r="B133" s="74">
        <f>'Group 6 Remotes'!B22</f>
        <v>448</v>
      </c>
      <c r="C133" s="74">
        <f>'Group 6 Remotes'!C22</f>
        <v>469</v>
      </c>
      <c r="D133" s="74">
        <f>'Group 6 Remotes'!D22</f>
        <v>405</v>
      </c>
      <c r="E133" s="74">
        <f>'Group 6 Remotes'!E22</f>
        <v>384</v>
      </c>
      <c r="F133" s="74">
        <f>'Group 6 Remotes'!F22</f>
        <v>365</v>
      </c>
      <c r="G133" s="74">
        <f>'Group 6 Remotes'!G22</f>
        <v>541</v>
      </c>
      <c r="H133" s="74">
        <f>'Group 6 Remotes'!H22</f>
        <v>442</v>
      </c>
      <c r="I133" s="74">
        <f>'Group 6 Remotes'!I22</f>
        <v>425</v>
      </c>
      <c r="J133" s="74">
        <f>'Group 6 Remotes'!J22</f>
        <v>425</v>
      </c>
      <c r="K133" s="74">
        <f>'Group 6 Remotes'!K22</f>
        <v>410</v>
      </c>
      <c r="L133" s="74">
        <f>'Group 6 Remotes'!L22</f>
        <v>419</v>
      </c>
      <c r="M133" s="74">
        <f>'Group 6 Remotes'!M22</f>
        <v>409</v>
      </c>
      <c r="N133" s="75">
        <f>SUM(B133:M133)</f>
        <v>5142</v>
      </c>
    </row>
    <row r="134" spans="1:15" x14ac:dyDescent="0.2">
      <c r="A134" s="73" t="s">
        <v>9</v>
      </c>
      <c r="B134" s="74">
        <f>'Group 6 Remotes'!B23</f>
        <v>454</v>
      </c>
      <c r="C134" s="74">
        <f>'Group 6 Remotes'!C23</f>
        <v>400</v>
      </c>
      <c r="D134" s="74">
        <f>'Group 6 Remotes'!D23</f>
        <v>410</v>
      </c>
      <c r="E134" s="74">
        <f>'Group 6 Remotes'!E23</f>
        <v>376</v>
      </c>
      <c r="F134" s="74">
        <f>'Group 6 Remotes'!F23</f>
        <v>378</v>
      </c>
      <c r="G134" s="74">
        <f>'Group 6 Remotes'!G23</f>
        <v>541</v>
      </c>
      <c r="H134" s="74">
        <f>'Group 6 Remotes'!H23</f>
        <v>453</v>
      </c>
      <c r="I134" s="74">
        <f>'Group 6 Remotes'!I23</f>
        <v>684</v>
      </c>
      <c r="J134" s="74">
        <f>'Group 6 Remotes'!J23</f>
        <v>696</v>
      </c>
      <c r="K134" s="74">
        <f>'Group 6 Remotes'!K23</f>
        <v>680</v>
      </c>
      <c r="L134" s="74">
        <f>'Group 6 Remotes'!L23</f>
        <v>669</v>
      </c>
      <c r="M134" s="74">
        <f>'Group 6 Remotes'!M23</f>
        <v>630</v>
      </c>
      <c r="N134" s="75">
        <f>SUM(B134:M134)</f>
        <v>6371</v>
      </c>
    </row>
    <row r="135" spans="1:15" x14ac:dyDescent="0.2">
      <c r="A135" s="72" t="s">
        <v>23</v>
      </c>
      <c r="B135" s="74">
        <f>'Group 6 Remotes'!B24</f>
        <v>173</v>
      </c>
      <c r="C135" s="74">
        <f>'Group 6 Remotes'!C24</f>
        <v>154</v>
      </c>
      <c r="D135" s="74">
        <f>'Group 6 Remotes'!D24</f>
        <v>144</v>
      </c>
      <c r="E135" s="74">
        <f>'Group 6 Remotes'!E24</f>
        <v>175</v>
      </c>
      <c r="F135" s="74">
        <f>'Group 6 Remotes'!F24</f>
        <v>173</v>
      </c>
      <c r="G135" s="74">
        <f>'Group 6 Remotes'!G24</f>
        <v>239</v>
      </c>
      <c r="H135" s="74">
        <f>'Group 6 Remotes'!H24</f>
        <v>230</v>
      </c>
      <c r="I135" s="74">
        <f>'Group 6 Remotes'!I24</f>
        <v>211</v>
      </c>
      <c r="J135" s="74">
        <f>'Group 6 Remotes'!J24</f>
        <v>239</v>
      </c>
      <c r="K135" s="74">
        <f>'Group 6 Remotes'!K24</f>
        <v>251</v>
      </c>
      <c r="L135" s="74">
        <f>'Group 6 Remotes'!L24</f>
        <v>225</v>
      </c>
      <c r="M135" s="74">
        <f>'Group 6 Remotes'!M24</f>
        <v>221</v>
      </c>
      <c r="N135" s="75">
        <f>SUM(B135:M135)</f>
        <v>2435</v>
      </c>
    </row>
    <row r="136" spans="1:15" x14ac:dyDescent="0.2">
      <c r="A136" s="66" t="s">
        <v>24</v>
      </c>
      <c r="B136" s="74">
        <f>'Group 6 Remotes'!B25</f>
        <v>1934</v>
      </c>
      <c r="C136" s="74">
        <f>'Group 6 Remotes'!C25</f>
        <v>1812</v>
      </c>
      <c r="D136" s="74">
        <f>'Group 6 Remotes'!D25</f>
        <v>1799</v>
      </c>
      <c r="E136" s="74">
        <f>'Group 6 Remotes'!E25</f>
        <v>1688</v>
      </c>
      <c r="F136" s="74">
        <f>'Group 6 Remotes'!F25</f>
        <v>1699</v>
      </c>
      <c r="G136" s="74">
        <f>'Group 6 Remotes'!G25</f>
        <v>2310</v>
      </c>
      <c r="H136" s="74">
        <f>'Group 6 Remotes'!H25</f>
        <v>2607</v>
      </c>
      <c r="I136" s="74">
        <f>'Group 6 Remotes'!I25</f>
        <v>2244</v>
      </c>
      <c r="J136" s="74">
        <f>'Group 6 Remotes'!J25</f>
        <v>2341</v>
      </c>
      <c r="K136" s="74">
        <f>'Group 6 Remotes'!K25</f>
        <v>2265</v>
      </c>
      <c r="L136" s="74">
        <f>'Group 6 Remotes'!L25</f>
        <v>2320</v>
      </c>
      <c r="M136" s="74">
        <f>'Group 6 Remotes'!M25</f>
        <v>2146</v>
      </c>
      <c r="N136" s="75">
        <f>SUM(B136:M136)</f>
        <v>25165</v>
      </c>
    </row>
    <row r="137" spans="1:15" x14ac:dyDescent="0.2">
      <c r="A137" s="72" t="s">
        <v>1</v>
      </c>
      <c r="B137" s="74">
        <f>'Group 6 Remotes'!B26</f>
        <v>1562</v>
      </c>
      <c r="C137" s="74">
        <f>'Group 6 Remotes'!C26</f>
        <v>1502</v>
      </c>
      <c r="D137" s="74">
        <f>'Group 6 Remotes'!D26</f>
        <v>1445</v>
      </c>
      <c r="E137" s="74">
        <f>'Group 6 Remotes'!E26</f>
        <v>1427</v>
      </c>
      <c r="F137" s="74">
        <f>'Group 6 Remotes'!F26</f>
        <v>1486</v>
      </c>
      <c r="G137" s="74">
        <f>'Group 6 Remotes'!G26</f>
        <v>2100</v>
      </c>
      <c r="H137" s="74">
        <f>'Group 6 Remotes'!H26</f>
        <v>2121</v>
      </c>
      <c r="I137" s="74">
        <f>'Group 6 Remotes'!I26</f>
        <v>1923</v>
      </c>
      <c r="J137" s="74">
        <f>'Group 6 Remotes'!J26</f>
        <v>2120</v>
      </c>
      <c r="K137" s="74">
        <f>'Group 6 Remotes'!K26</f>
        <v>1985</v>
      </c>
      <c r="L137" s="74">
        <f>'Group 6 Remotes'!L26</f>
        <v>2081</v>
      </c>
      <c r="M137" s="74">
        <f>'Group 6 Remotes'!M26</f>
        <v>2012</v>
      </c>
      <c r="N137" s="75">
        <f>SUM(B137:M137)</f>
        <v>21764</v>
      </c>
    </row>
    <row r="138" spans="1:15" x14ac:dyDescent="0.2">
      <c r="A138" s="72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5"/>
    </row>
    <row r="139" spans="1:15" x14ac:dyDescent="0.2">
      <c r="A139" s="76" t="s">
        <v>7</v>
      </c>
      <c r="B139" s="166">
        <f>SUM(B133:B138)</f>
        <v>4571</v>
      </c>
      <c r="C139" s="166">
        <f t="shared" ref="C139:M139" si="17">SUM(C133:C138)</f>
        <v>4337</v>
      </c>
      <c r="D139" s="166">
        <f t="shared" si="17"/>
        <v>4203</v>
      </c>
      <c r="E139" s="166">
        <f t="shared" si="17"/>
        <v>4050</v>
      </c>
      <c r="F139" s="166">
        <f t="shared" si="17"/>
        <v>4101</v>
      </c>
      <c r="G139" s="166">
        <f t="shared" si="17"/>
        <v>5731</v>
      </c>
      <c r="H139" s="166">
        <f t="shared" si="17"/>
        <v>5853</v>
      </c>
      <c r="I139" s="166">
        <f t="shared" si="17"/>
        <v>5487</v>
      </c>
      <c r="J139" s="166">
        <f t="shared" si="17"/>
        <v>5821</v>
      </c>
      <c r="K139" s="166">
        <f t="shared" si="17"/>
        <v>5591</v>
      </c>
      <c r="L139" s="166">
        <f t="shared" si="17"/>
        <v>5714</v>
      </c>
      <c r="M139" s="166">
        <f t="shared" si="17"/>
        <v>5418</v>
      </c>
      <c r="N139" s="166">
        <f>SUM(N133:N138)</f>
        <v>60877</v>
      </c>
    </row>
    <row r="140" spans="1:15" s="127" customFormat="1" ht="14.25" customHeight="1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1:15" x14ac:dyDescent="0.2">
      <c r="A141" s="118" t="s">
        <v>49</v>
      </c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7"/>
    </row>
    <row r="142" spans="1:15" s="65" customFormat="1" x14ac:dyDescent="0.2">
      <c r="A142" s="63" t="s">
        <v>4</v>
      </c>
      <c r="B142" s="199" t="s">
        <v>40</v>
      </c>
      <c r="C142" s="199" t="s">
        <v>54</v>
      </c>
      <c r="D142" s="199" t="s">
        <v>55</v>
      </c>
      <c r="E142" s="199" t="s">
        <v>56</v>
      </c>
      <c r="F142" s="199" t="s">
        <v>57</v>
      </c>
      <c r="G142" s="199" t="s">
        <v>58</v>
      </c>
      <c r="H142" s="199" t="s">
        <v>59</v>
      </c>
      <c r="I142" s="199" t="s">
        <v>60</v>
      </c>
      <c r="J142" s="199" t="s">
        <v>61</v>
      </c>
      <c r="K142" s="199" t="s">
        <v>62</v>
      </c>
      <c r="L142" s="199" t="s">
        <v>63</v>
      </c>
      <c r="M142" s="199" t="s">
        <v>64</v>
      </c>
      <c r="N142" s="200" t="s">
        <v>0</v>
      </c>
    </row>
    <row r="143" spans="1:15" s="65" customFormat="1" x14ac:dyDescent="0.2">
      <c r="A143" s="15" t="s">
        <v>9</v>
      </c>
      <c r="B143" s="150">
        <f>'Group 7 - CROS Non-R'!B3</f>
        <v>26742.560000000001</v>
      </c>
      <c r="C143" s="150">
        <f>'Group 7 - CROS Non-R'!C3</f>
        <v>23011.040000000001</v>
      </c>
      <c r="D143" s="150">
        <f>'Group 7 - CROS Non-R'!D3</f>
        <v>28608.32</v>
      </c>
      <c r="E143" s="150">
        <f>'Group 7 - CROS Non-R'!E3</f>
        <v>28919.279999999999</v>
      </c>
      <c r="F143" s="150">
        <f>'Group 7 - CROS Non-R'!F3</f>
        <v>32028.880000000001</v>
      </c>
      <c r="G143" s="150">
        <f>'Group 7 - CROS Non-R'!G3</f>
        <v>34205.599999999999</v>
      </c>
      <c r="H143" s="150">
        <f>'Group 7 - CROS Non-R'!H3</f>
        <v>35760.400000000001</v>
      </c>
      <c r="I143" s="150">
        <f>'Group 7 - CROS Non-R'!I3</f>
        <v>45711.12</v>
      </c>
      <c r="J143" s="150">
        <f>'Group 7 - CROS Non-R'!J3</f>
        <v>43223.44</v>
      </c>
      <c r="K143" s="150">
        <f>'Group 7 - CROS Non-R'!K3</f>
        <v>36071.360000000001</v>
      </c>
      <c r="L143" s="150">
        <f>'Group 7 - CROS Non-R'!L3</f>
        <v>40735.760000000002</v>
      </c>
      <c r="M143" s="150">
        <f>'Group 7 - CROS Non-R'!M3</f>
        <v>33894.639999999999</v>
      </c>
      <c r="N143" s="150">
        <f>SUM(B143:M143)</f>
        <v>408912.4</v>
      </c>
    </row>
    <row r="144" spans="1:15" s="65" customFormat="1" x14ac:dyDescent="0.2">
      <c r="A144" s="15" t="s">
        <v>23</v>
      </c>
      <c r="B144" s="150">
        <f>'Group 7 - CROS Non-R'!B4</f>
        <v>7511.25</v>
      </c>
      <c r="C144" s="145">
        <f>'Group 7 - CROS Non-R'!C4</f>
        <v>6309.45</v>
      </c>
      <c r="D144" s="150">
        <f>'Group 7 - CROS Non-R'!D4</f>
        <v>8112.15</v>
      </c>
      <c r="E144" s="150">
        <f>'Group 7 - CROS Non-R'!E4</f>
        <v>4506.75</v>
      </c>
      <c r="F144" s="150">
        <f>'Group 7 - CROS Non-R'!F4</f>
        <v>6309.45</v>
      </c>
      <c r="G144" s="150">
        <f>'Group 7 - CROS Non-R'!G4</f>
        <v>7811.7000000000007</v>
      </c>
      <c r="H144" s="145">
        <f>'Group 7 - CROS Non-R'!H4</f>
        <v>9013.5</v>
      </c>
      <c r="I144" s="150">
        <f>'Group 7 - CROS Non-R'!I4</f>
        <v>9313.9500000000007</v>
      </c>
      <c r="J144" s="150">
        <f>'Group 7 - CROS Non-R'!J4</f>
        <v>9313.9500000000007</v>
      </c>
      <c r="K144" s="150">
        <f>'Group 7 - CROS Non-R'!K4</f>
        <v>12318.45</v>
      </c>
      <c r="L144" s="150">
        <f>'Group 7 - CROS Non-R'!L4</f>
        <v>10515.75</v>
      </c>
      <c r="M144" s="150">
        <f>'Group 7 - CROS Non-R'!M4</f>
        <v>6309.45</v>
      </c>
      <c r="N144" s="150">
        <f t="shared" ref="N144" si="18">SUM(B144:M144)</f>
        <v>97345.799999999988</v>
      </c>
    </row>
    <row r="145" spans="1:15" s="65" customFormat="1" x14ac:dyDescent="0.2">
      <c r="A145" s="5" t="s">
        <v>24</v>
      </c>
      <c r="B145" s="150">
        <f>'Group 7 - CROS Non-R'!B5</f>
        <v>103582.08</v>
      </c>
      <c r="C145" s="150">
        <f>'Group 7 - CROS Non-R'!C5</f>
        <v>78611.399999999994</v>
      </c>
      <c r="D145" s="151">
        <f>'Group 7 - CROS Non-R'!D5</f>
        <v>77686.559999999998</v>
      </c>
      <c r="E145" s="150">
        <f>'Group 7 - CROS Non-R'!E5</f>
        <v>76145.16</v>
      </c>
      <c r="F145" s="151">
        <f>'Group 7 - CROS Non-R'!F5</f>
        <v>76145.16</v>
      </c>
      <c r="G145" s="150">
        <f>'Group 7 - CROS Non-R'!G5</f>
        <v>99882.72</v>
      </c>
      <c r="H145" s="150">
        <f>'Group 7 - CROS Non-R'!H5</f>
        <v>90017.76</v>
      </c>
      <c r="I145" s="150">
        <f>'Group 7 - CROS Non-R'!I5</f>
        <v>87859.800000000017</v>
      </c>
      <c r="J145" s="150">
        <f>'Group 7 - CROS Non-R'!J5</f>
        <v>90942.599999999991</v>
      </c>
      <c r="K145" s="150">
        <f>'Group 7 - CROS Non-R'!K5</f>
        <v>86318.399999999994</v>
      </c>
      <c r="L145" s="150">
        <f>'Group 7 - CROS Non-R'!L5</f>
        <v>85085.28</v>
      </c>
      <c r="M145" s="150">
        <f>'Group 7 - CROS Non-R'!M5</f>
        <v>63505.68</v>
      </c>
      <c r="N145" s="150">
        <f>SUM(B145:M145)</f>
        <v>1015782.6000000001</v>
      </c>
    </row>
    <row r="146" spans="1:15" s="65" customFormat="1" x14ac:dyDescent="0.2">
      <c r="A146" s="79" t="s">
        <v>1</v>
      </c>
      <c r="B146" s="150">
        <f>'Group 7 - CROS Non-R'!B6</f>
        <v>11116.65</v>
      </c>
      <c r="C146" s="150">
        <f>'Group 7 - CROS Non-R'!C6</f>
        <v>9914.85</v>
      </c>
      <c r="D146" s="151">
        <f>'Group 7 - CROS Non-R'!D6</f>
        <v>12018</v>
      </c>
      <c r="E146" s="150">
        <f>'Group 7 - CROS Non-R'!E6</f>
        <v>10816.199999999999</v>
      </c>
      <c r="F146" s="151">
        <f>'Group 7 - CROS Non-R'!F6</f>
        <v>10215.300000000001</v>
      </c>
      <c r="G146" s="150">
        <f>'Group 7 - CROS Non-R'!G6</f>
        <v>11717.55</v>
      </c>
      <c r="H146" s="150">
        <f>'Group 7 - CROS Non-R'!H6</f>
        <v>15322.95</v>
      </c>
      <c r="I146" s="150">
        <f>'Group 7 - CROS Non-R'!I6</f>
        <v>12018.000000000002</v>
      </c>
      <c r="J146" s="150">
        <f>'Group 7 - CROS Non-R'!J6</f>
        <v>12919.349999999999</v>
      </c>
      <c r="K146" s="150">
        <f>'Group 7 - CROS Non-R'!K6</f>
        <v>9313.9499999999989</v>
      </c>
      <c r="L146" s="150">
        <f>'Group 7 - CROS Non-R'!L6</f>
        <v>12018</v>
      </c>
      <c r="M146" s="150">
        <f>'Group 7 - CROS Non-R'!M6</f>
        <v>12018</v>
      </c>
      <c r="N146" s="150">
        <f>SUM(B146:M146)</f>
        <v>139408.79999999999</v>
      </c>
    </row>
    <row r="147" spans="1:15" s="65" customFormat="1" x14ac:dyDescent="0.2">
      <c r="A147" s="66"/>
      <c r="B147" s="150"/>
      <c r="C147" s="150"/>
      <c r="D147" s="150"/>
      <c r="E147" s="150"/>
      <c r="F147" s="151"/>
      <c r="G147" s="150"/>
      <c r="H147" s="150"/>
      <c r="I147" s="150"/>
      <c r="J147" s="150"/>
      <c r="K147" s="150"/>
      <c r="L147" s="150"/>
      <c r="M147" s="150"/>
      <c r="N147" s="150"/>
    </row>
    <row r="148" spans="1:15" x14ac:dyDescent="0.2">
      <c r="A148" s="67" t="s">
        <v>5</v>
      </c>
      <c r="B148" s="158">
        <f>SUM(B143:B146)</f>
        <v>148952.54</v>
      </c>
      <c r="C148" s="158">
        <f>SUM(C143:C146)</f>
        <v>117846.74</v>
      </c>
      <c r="D148" s="158">
        <f t="shared" ref="D148:M148" si="19">SUM(D143:D146)</f>
        <v>126425.03</v>
      </c>
      <c r="E148" s="158">
        <f t="shared" si="19"/>
        <v>120387.39</v>
      </c>
      <c r="F148" s="158">
        <f t="shared" si="19"/>
        <v>124698.79000000001</v>
      </c>
      <c r="G148" s="158">
        <f t="shared" si="19"/>
        <v>153617.57</v>
      </c>
      <c r="H148" s="158">
        <f>SUM(H143:H146)</f>
        <v>150114.61000000002</v>
      </c>
      <c r="I148" s="158">
        <f t="shared" si="19"/>
        <v>154902.87000000002</v>
      </c>
      <c r="J148" s="158">
        <f t="shared" si="19"/>
        <v>156399.34</v>
      </c>
      <c r="K148" s="158">
        <f t="shared" si="19"/>
        <v>144022.16</v>
      </c>
      <c r="L148" s="158">
        <f t="shared" si="19"/>
        <v>148354.79</v>
      </c>
      <c r="M148" s="158">
        <f t="shared" si="19"/>
        <v>115727.76999999999</v>
      </c>
      <c r="N148" s="158">
        <f>SUM(N143:N146)</f>
        <v>1661449.6</v>
      </c>
    </row>
    <row r="149" spans="1:15" x14ac:dyDescent="0.2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68"/>
    </row>
    <row r="150" spans="1:15" ht="12" customHeight="1" x14ac:dyDescent="0.2">
      <c r="A150" s="69" t="s">
        <v>19</v>
      </c>
      <c r="B150" s="199" t="s">
        <v>40</v>
      </c>
      <c r="C150" s="199" t="s">
        <v>54</v>
      </c>
      <c r="D150" s="199" t="s">
        <v>55</v>
      </c>
      <c r="E150" s="199" t="s">
        <v>56</v>
      </c>
      <c r="F150" s="199" t="s">
        <v>57</v>
      </c>
      <c r="G150" s="199" t="s">
        <v>58</v>
      </c>
      <c r="H150" s="199" t="s">
        <v>59</v>
      </c>
      <c r="I150" s="199" t="s">
        <v>60</v>
      </c>
      <c r="J150" s="199" t="s">
        <v>61</v>
      </c>
      <c r="K150" s="199" t="s">
        <v>62</v>
      </c>
      <c r="L150" s="199" t="s">
        <v>63</v>
      </c>
      <c r="M150" s="199" t="s">
        <v>64</v>
      </c>
      <c r="N150" s="200" t="s">
        <v>0</v>
      </c>
    </row>
    <row r="151" spans="1:15" ht="12" customHeight="1" x14ac:dyDescent="0.2">
      <c r="A151" s="15" t="s">
        <v>9</v>
      </c>
      <c r="B151" s="157">
        <f>+'Group 7 - CROS Non-R'!B19</f>
        <v>85</v>
      </c>
      <c r="C151" s="157">
        <f>+'Group 7 - CROS Non-R'!C19</f>
        <v>70</v>
      </c>
      <c r="D151" s="157">
        <f>+'Group 7 - CROS Non-R'!D19</f>
        <v>92</v>
      </c>
      <c r="E151" s="157">
        <f>+'Group 7 - CROS Non-R'!E19</f>
        <v>93</v>
      </c>
      <c r="F151" s="157">
        <f>+'Group 7 - CROS Non-R'!F19</f>
        <v>103</v>
      </c>
      <c r="G151" s="157">
        <f>+'Group 7 - CROS Non-R'!G19</f>
        <v>109</v>
      </c>
      <c r="H151" s="157">
        <f>+'Group 7 - CROS Non-R'!H19</f>
        <v>115</v>
      </c>
      <c r="I151" s="157">
        <f>+'Group 7 - CROS Non-R'!I19</f>
        <v>144</v>
      </c>
      <c r="J151" s="157">
        <f>+'Group 7 - CROS Non-R'!J19</f>
        <v>139</v>
      </c>
      <c r="K151" s="157">
        <f>+'Group 7 - CROS Non-R'!K19</f>
        <v>115</v>
      </c>
      <c r="L151" s="157">
        <f>+'Group 7 - CROS Non-R'!L19</f>
        <v>128</v>
      </c>
      <c r="M151" s="157">
        <f>+'Group 7 - CROS Non-R'!M19</f>
        <v>109</v>
      </c>
      <c r="N151" s="157">
        <f>SUM(B151:M151)</f>
        <v>1302</v>
      </c>
    </row>
    <row r="152" spans="1:15" ht="12" customHeight="1" x14ac:dyDescent="0.2">
      <c r="A152" s="15" t="s">
        <v>23</v>
      </c>
      <c r="B152" s="157">
        <f>+'Group 7 - CROS Non-R'!B20</f>
        <v>25</v>
      </c>
      <c r="C152" s="157">
        <f>+'Group 7 - CROS Non-R'!C20</f>
        <v>21</v>
      </c>
      <c r="D152" s="157">
        <f>+'Group 7 - CROS Non-R'!D20</f>
        <v>27</v>
      </c>
      <c r="E152" s="157">
        <f>+'Group 7 - CROS Non-R'!E20</f>
        <v>14</v>
      </c>
      <c r="F152" s="157">
        <f>+'Group 7 - CROS Non-R'!F20</f>
        <v>21</v>
      </c>
      <c r="G152" s="157">
        <f>+'Group 7 - CROS Non-R'!G20</f>
        <v>26</v>
      </c>
      <c r="H152" s="157">
        <f>+'Group 7 - CROS Non-R'!H20</f>
        <v>30</v>
      </c>
      <c r="I152" s="157">
        <f>'Group 7 - CROS Non-R'!I20</f>
        <v>31</v>
      </c>
      <c r="J152" s="157">
        <f>'Group 7 - CROS Non-R'!J20</f>
        <v>31</v>
      </c>
      <c r="K152" s="157">
        <f>'Group 7 - CROS Non-R'!K20</f>
        <v>41</v>
      </c>
      <c r="L152" s="157">
        <f>'Group 7 - CROS Non-R'!L20</f>
        <v>35</v>
      </c>
      <c r="M152" s="157">
        <f>'Group 7 - CROS Non-R'!M20</f>
        <v>21</v>
      </c>
      <c r="N152" s="157">
        <f>SUM(B152:M152)</f>
        <v>323</v>
      </c>
    </row>
    <row r="153" spans="1:15" ht="12" customHeight="1" x14ac:dyDescent="0.2">
      <c r="A153" s="5" t="s">
        <v>24</v>
      </c>
      <c r="B153" s="157">
        <f>+'Group 7 - CROS Non-R'!B21</f>
        <v>334</v>
      </c>
      <c r="C153" s="157">
        <f>+'Group 7 - CROS Non-R'!C21</f>
        <v>254</v>
      </c>
      <c r="D153" s="157">
        <f>+'Group 7 - CROS Non-R'!D21</f>
        <v>252</v>
      </c>
      <c r="E153" s="157">
        <f>+'Group 7 - CROS Non-R'!E21</f>
        <v>246</v>
      </c>
      <c r="F153" s="157">
        <f>+'Group 7 - CROS Non-R'!F21</f>
        <v>247</v>
      </c>
      <c r="G153" s="157">
        <f>+'Group 7 - CROS Non-R'!G21</f>
        <v>324</v>
      </c>
      <c r="H153" s="157">
        <f>+'Group 7 - CROS Non-R'!H21</f>
        <v>290</v>
      </c>
      <c r="I153" s="157">
        <f>'Group 7 - CROS Non-R'!I21</f>
        <v>285</v>
      </c>
      <c r="J153" s="157">
        <f>'Group 7 - CROS Non-R'!J21</f>
        <v>294</v>
      </c>
      <c r="K153" s="157">
        <f>'Group 7 - CROS Non-R'!K21</f>
        <v>278</v>
      </c>
      <c r="L153" s="157">
        <f>'Group 7 - CROS Non-R'!L21</f>
        <v>275</v>
      </c>
      <c r="M153" s="157">
        <f>'Group 7 - CROS Non-R'!M21</f>
        <v>206</v>
      </c>
      <c r="N153" s="157">
        <f>SUM(B153:M153)</f>
        <v>3285</v>
      </c>
    </row>
    <row r="154" spans="1:15" x14ac:dyDescent="0.2">
      <c r="A154" s="66" t="s">
        <v>1</v>
      </c>
      <c r="B154" s="157">
        <f>+'Group 7 - CROS Non-R'!B22</f>
        <v>35</v>
      </c>
      <c r="C154" s="157">
        <f>+'Group 7 - CROS Non-R'!C22</f>
        <v>31</v>
      </c>
      <c r="D154" s="157">
        <f>+'Group 7 - CROS Non-R'!D22</f>
        <v>40</v>
      </c>
      <c r="E154" s="157">
        <f>+'Group 7 - CROS Non-R'!E22</f>
        <v>35</v>
      </c>
      <c r="F154" s="157">
        <f>+'Group 7 - CROS Non-R'!F22</f>
        <v>34</v>
      </c>
      <c r="G154" s="157">
        <f>+'Group 7 - CROS Non-R'!G22</f>
        <v>39</v>
      </c>
      <c r="H154" s="157">
        <f>+'Group 7 - CROS Non-R'!H22</f>
        <v>51</v>
      </c>
      <c r="I154" s="157">
        <f>'Group 7 - CROS Non-R'!I22</f>
        <v>163</v>
      </c>
      <c r="J154" s="157">
        <f>'Group 7 - CROS Non-R'!J22</f>
        <v>43</v>
      </c>
      <c r="K154" s="157">
        <f>'Group 7 - CROS Non-R'!K22</f>
        <v>31</v>
      </c>
      <c r="L154" s="157">
        <f>'Group 7 - CROS Non-R'!L22</f>
        <v>40</v>
      </c>
      <c r="M154" s="157">
        <f>'Group 7 - CROS Non-R'!M22</f>
        <v>40</v>
      </c>
      <c r="N154" s="157">
        <f>SUM(B154:M154)</f>
        <v>582</v>
      </c>
    </row>
    <row r="155" spans="1:15" x14ac:dyDescent="0.2">
      <c r="A155" s="66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1:15" x14ac:dyDescent="0.2">
      <c r="A156" s="67" t="s">
        <v>11</v>
      </c>
      <c r="B156" s="162">
        <f>SUM(B151:B154)</f>
        <v>479</v>
      </c>
      <c r="C156" s="162">
        <f t="shared" ref="C156:M156" si="20">SUM(C151:C154)</f>
        <v>376</v>
      </c>
      <c r="D156" s="162">
        <f t="shared" si="20"/>
        <v>411</v>
      </c>
      <c r="E156" s="162">
        <f t="shared" si="20"/>
        <v>388</v>
      </c>
      <c r="F156" s="162">
        <f t="shared" si="20"/>
        <v>405</v>
      </c>
      <c r="G156" s="162">
        <f t="shared" si="20"/>
        <v>498</v>
      </c>
      <c r="H156" s="162">
        <f t="shared" si="20"/>
        <v>486</v>
      </c>
      <c r="I156" s="162">
        <f t="shared" si="20"/>
        <v>623</v>
      </c>
      <c r="J156" s="162">
        <f t="shared" si="20"/>
        <v>507</v>
      </c>
      <c r="K156" s="162">
        <f t="shared" si="20"/>
        <v>465</v>
      </c>
      <c r="L156" s="162">
        <f t="shared" si="20"/>
        <v>478</v>
      </c>
      <c r="M156" s="162">
        <f t="shared" si="20"/>
        <v>376</v>
      </c>
      <c r="N156" s="162">
        <f>SUM(N151:N155)</f>
        <v>5492</v>
      </c>
    </row>
    <row r="157" spans="1:15" x14ac:dyDescent="0.2">
      <c r="A157" s="100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</row>
    <row r="158" spans="1:15" x14ac:dyDescent="0.2">
      <c r="A158" s="118" t="s">
        <v>50</v>
      </c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7"/>
    </row>
    <row r="159" spans="1:15" x14ac:dyDescent="0.2">
      <c r="A159" s="63" t="s">
        <v>4</v>
      </c>
      <c r="B159" s="199" t="s">
        <v>40</v>
      </c>
      <c r="C159" s="199" t="s">
        <v>54</v>
      </c>
      <c r="D159" s="199" t="s">
        <v>55</v>
      </c>
      <c r="E159" s="199" t="s">
        <v>56</v>
      </c>
      <c r="F159" s="199" t="s">
        <v>57</v>
      </c>
      <c r="G159" s="199" t="s">
        <v>58</v>
      </c>
      <c r="H159" s="199" t="s">
        <v>59</v>
      </c>
      <c r="I159" s="199" t="s">
        <v>60</v>
      </c>
      <c r="J159" s="199" t="s">
        <v>61</v>
      </c>
      <c r="K159" s="199" t="s">
        <v>62</v>
      </c>
      <c r="L159" s="199" t="s">
        <v>63</v>
      </c>
      <c r="M159" s="199" t="s">
        <v>64</v>
      </c>
      <c r="N159" s="200" t="s">
        <v>0</v>
      </c>
    </row>
    <row r="160" spans="1:15" x14ac:dyDescent="0.2">
      <c r="A160" s="15" t="s">
        <v>23</v>
      </c>
      <c r="B160" s="151">
        <f>+'Group 7 CROS- R'!B3</f>
        <v>29016</v>
      </c>
      <c r="C160" s="151">
        <f>+'Group 7 CROS- R'!C3</f>
        <v>31824</v>
      </c>
      <c r="D160" s="151">
        <f>+'Group 7 CROS- R'!D3</f>
        <v>29016</v>
      </c>
      <c r="E160" s="151">
        <f>+'Group 7 CROS- R'!E3</f>
        <v>30576</v>
      </c>
      <c r="F160" s="151">
        <f>+'Group 7 CROS- R'!F3</f>
        <v>30888</v>
      </c>
      <c r="G160" s="151">
        <f>+'Group 7 CROS- R'!G3</f>
        <v>36192</v>
      </c>
      <c r="H160" s="151">
        <f>+'Group 7 CROS- R'!H3</f>
        <v>38688</v>
      </c>
      <c r="I160" s="151">
        <f>+'Group 7 CROS- R'!I3</f>
        <v>43680</v>
      </c>
      <c r="J160" s="151">
        <f>+'Group 7 CROS- R'!J3</f>
        <v>54288</v>
      </c>
      <c r="K160" s="151">
        <f>+'Group 7 CROS- R'!K3</f>
        <v>45864</v>
      </c>
      <c r="L160" s="151">
        <f>+'Group 7 CROS- R'!L3</f>
        <v>46488</v>
      </c>
      <c r="M160" s="151">
        <f>+'Group 7 CROS- R'!M3</f>
        <v>44928</v>
      </c>
      <c r="N160" s="150">
        <f>SUM(B160:M160)</f>
        <v>461448</v>
      </c>
    </row>
    <row r="161" spans="1:14" x14ac:dyDescent="0.2">
      <c r="A161" s="5" t="s">
        <v>24</v>
      </c>
      <c r="B161" s="151">
        <f>'Group 7 CROS- R'!B4</f>
        <v>65242.8</v>
      </c>
      <c r="C161" s="151">
        <f>'Group 7 CROS- R'!C4</f>
        <v>66796.2</v>
      </c>
      <c r="D161" s="151">
        <f>'Group 7 CROS- R'!D4</f>
        <v>60582.6</v>
      </c>
      <c r="E161" s="151">
        <f>'Group 7 CROS- R'!E4</f>
        <v>53980.65</v>
      </c>
      <c r="F161" s="151">
        <f>'Group 7 CROS- R'!F4</f>
        <v>55922.400000000001</v>
      </c>
      <c r="G161" s="151">
        <f>'Group 7 CROS- R'!G4</f>
        <v>62912.7</v>
      </c>
      <c r="H161" s="150">
        <f>'Group 7 CROS- R'!H4</f>
        <v>63689.4</v>
      </c>
      <c r="I161" s="150">
        <f>'Group 7 CROS- R'!I4</f>
        <v>55145.7</v>
      </c>
      <c r="J161" s="150">
        <f>'Group 7 CROS- R'!J4</f>
        <v>60582.6</v>
      </c>
      <c r="K161" s="150">
        <f>'Group 7 CROS- R'!K4</f>
        <v>58640.85</v>
      </c>
      <c r="L161" s="150">
        <f>'Group 7 CROS- R'!L4</f>
        <v>48155.4</v>
      </c>
      <c r="M161" s="150">
        <f>'Group 7 CROS- R'!M4</f>
        <v>46602</v>
      </c>
      <c r="N161" s="150">
        <f>SUM(B161:M161)</f>
        <v>698253.3</v>
      </c>
    </row>
    <row r="162" spans="1:14" x14ac:dyDescent="0.2">
      <c r="A162" s="79" t="s">
        <v>1</v>
      </c>
      <c r="B162" s="151">
        <f>'Group 7 CROS- R'!B5</f>
        <v>34944</v>
      </c>
      <c r="C162" s="151">
        <f>'Group 7 CROS- R'!C5</f>
        <v>37128</v>
      </c>
      <c r="D162" s="151">
        <f>'Group 7 CROS- R'!D5</f>
        <v>37440</v>
      </c>
      <c r="E162" s="151">
        <f>'Group 7 CROS- R'!E5</f>
        <v>32136</v>
      </c>
      <c r="F162" s="151">
        <f>'Group 7 CROS- R'!F5</f>
        <v>31512</v>
      </c>
      <c r="G162" s="151">
        <f>'Group 7 CROS- R'!G5</f>
        <v>40560</v>
      </c>
      <c r="H162" s="150">
        <f>'Group 7 CROS- R'!H5</f>
        <v>51792</v>
      </c>
      <c r="I162" s="150">
        <f>'Group 7 CROS- R'!I5</f>
        <v>51792</v>
      </c>
      <c r="J162" s="150">
        <f>'Group 7 CROS- R'!J5</f>
        <v>53664</v>
      </c>
      <c r="K162" s="150">
        <f>'Group 7 CROS- R'!K5</f>
        <v>50856</v>
      </c>
      <c r="L162" s="150">
        <f>'Group 7 CROS- R'!L5</f>
        <v>49920</v>
      </c>
      <c r="M162" s="150">
        <f>'Group 7 CROS- R'!M5</f>
        <v>50856</v>
      </c>
      <c r="N162" s="150">
        <f>SUM(B162:M162)</f>
        <v>522600</v>
      </c>
    </row>
    <row r="163" spans="1:14" x14ac:dyDescent="0.2">
      <c r="A163" s="66"/>
      <c r="B163" s="151"/>
      <c r="C163" s="151"/>
      <c r="D163" s="150"/>
      <c r="E163" s="151"/>
      <c r="F163" s="151"/>
      <c r="G163" s="151"/>
      <c r="H163" s="150"/>
      <c r="I163" s="150"/>
      <c r="J163" s="150"/>
      <c r="K163" s="150"/>
      <c r="L163" s="150"/>
      <c r="M163" s="150"/>
      <c r="N163" s="150"/>
    </row>
    <row r="164" spans="1:14" x14ac:dyDescent="0.2">
      <c r="A164" s="67" t="s">
        <v>5</v>
      </c>
      <c r="B164" s="159">
        <f>+SUM(B160:B162)</f>
        <v>129202.8</v>
      </c>
      <c r="C164" s="159">
        <f t="shared" ref="C164:M164" si="21">+SUM(C160:C162)</f>
        <v>135748.20000000001</v>
      </c>
      <c r="D164" s="159">
        <f t="shared" si="21"/>
        <v>127038.6</v>
      </c>
      <c r="E164" s="159">
        <f t="shared" si="21"/>
        <v>116692.65</v>
      </c>
      <c r="F164" s="159">
        <f t="shared" si="21"/>
        <v>118322.4</v>
      </c>
      <c r="G164" s="159">
        <f t="shared" si="21"/>
        <v>139664.70000000001</v>
      </c>
      <c r="H164" s="159">
        <f t="shared" si="21"/>
        <v>154169.4</v>
      </c>
      <c r="I164" s="159">
        <f t="shared" si="21"/>
        <v>150617.70000000001</v>
      </c>
      <c r="J164" s="159">
        <f t="shared" si="21"/>
        <v>168534.6</v>
      </c>
      <c r="K164" s="159">
        <f t="shared" si="21"/>
        <v>155360.85</v>
      </c>
      <c r="L164" s="159">
        <f t="shared" si="21"/>
        <v>144563.4</v>
      </c>
      <c r="M164" s="159">
        <f t="shared" si="21"/>
        <v>142386</v>
      </c>
      <c r="N164" s="159">
        <f>+SUM(N160:N162)</f>
        <v>1682301.3</v>
      </c>
    </row>
    <row r="165" spans="1:14" x14ac:dyDescent="0.2">
      <c r="A165" s="102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4"/>
    </row>
    <row r="166" spans="1:14" x14ac:dyDescent="0.2">
      <c r="A166" s="69" t="s">
        <v>19</v>
      </c>
      <c r="B166" s="199" t="s">
        <v>40</v>
      </c>
      <c r="C166" s="199" t="s">
        <v>54</v>
      </c>
      <c r="D166" s="199" t="s">
        <v>55</v>
      </c>
      <c r="E166" s="199" t="s">
        <v>56</v>
      </c>
      <c r="F166" s="199" t="s">
        <v>57</v>
      </c>
      <c r="G166" s="199" t="s">
        <v>58</v>
      </c>
      <c r="H166" s="199" t="s">
        <v>59</v>
      </c>
      <c r="I166" s="199" t="s">
        <v>60</v>
      </c>
      <c r="J166" s="199" t="s">
        <v>61</v>
      </c>
      <c r="K166" s="199" t="s">
        <v>62</v>
      </c>
      <c r="L166" s="199" t="s">
        <v>63</v>
      </c>
      <c r="M166" s="199" t="s">
        <v>64</v>
      </c>
      <c r="N166" s="64" t="s">
        <v>0</v>
      </c>
    </row>
    <row r="167" spans="1:14" x14ac:dyDescent="0.2">
      <c r="A167" s="15" t="s">
        <v>23</v>
      </c>
      <c r="B167" s="157">
        <f>'Group 7 CROS- R'!B17</f>
        <v>92</v>
      </c>
      <c r="C167" s="157">
        <f>'Group 7 CROS- R'!C17</f>
        <v>101</v>
      </c>
      <c r="D167" s="157">
        <f>'Group 7 CROS- R'!D17</f>
        <v>93</v>
      </c>
      <c r="E167" s="157">
        <f>'Group 7 CROS- R'!E17</f>
        <v>97</v>
      </c>
      <c r="F167" s="157">
        <f>'Group 7 CROS- R'!F17</f>
        <v>99</v>
      </c>
      <c r="G167" s="157">
        <f>'Group 7 CROS- R'!G17</f>
        <v>116</v>
      </c>
      <c r="H167" s="157">
        <f>'Group 7 CROS- R'!H17</f>
        <v>124</v>
      </c>
      <c r="I167" s="157">
        <f>'Group 7 CROS- R'!I17</f>
        <v>138</v>
      </c>
      <c r="J167" s="157">
        <f>'Group 7 CROS- R'!J17</f>
        <v>174</v>
      </c>
      <c r="K167" s="157">
        <f>'Group 7 CROS- R'!K17</f>
        <v>147</v>
      </c>
      <c r="L167" s="157">
        <f>'Group 7 CROS- R'!L17</f>
        <v>149</v>
      </c>
      <c r="M167" s="157">
        <f>'Group 7 CROS- R'!M17</f>
        <v>143</v>
      </c>
      <c r="N167" s="157">
        <f>SUM(B167:M167)</f>
        <v>1473</v>
      </c>
    </row>
    <row r="168" spans="1:14" x14ac:dyDescent="0.2">
      <c r="A168" s="5" t="s">
        <v>24</v>
      </c>
      <c r="B168" s="157">
        <f>'Group 7 CROS- R'!B18</f>
        <v>166</v>
      </c>
      <c r="C168" s="157">
        <f>'Group 7 CROS- R'!C18</f>
        <v>172</v>
      </c>
      <c r="D168" s="157">
        <f>'Group 7 CROS- R'!D18</f>
        <v>156</v>
      </c>
      <c r="E168" s="157">
        <f>'Group 7 CROS- R'!E18</f>
        <v>139</v>
      </c>
      <c r="F168" s="157">
        <f>'Group 7 CROS- R'!F18</f>
        <v>143</v>
      </c>
      <c r="G168" s="157">
        <f>'Group 7 CROS- R'!G18</f>
        <v>161</v>
      </c>
      <c r="H168" s="157">
        <f>'Group 7 CROS- R'!H18</f>
        <v>164</v>
      </c>
      <c r="I168" s="157">
        <f>'Group 7 CROS- R'!I18</f>
        <v>140</v>
      </c>
      <c r="J168" s="157">
        <f>'Group 7 CROS- R'!J18</f>
        <v>156</v>
      </c>
      <c r="K168" s="157">
        <f>'Group 7 CROS- R'!K18</f>
        <v>151</v>
      </c>
      <c r="L168" s="157">
        <f>'Group 7 CROS- R'!L18</f>
        <v>124</v>
      </c>
      <c r="M168" s="157">
        <f>'Group 7 CROS- R'!M18</f>
        <v>120</v>
      </c>
      <c r="N168" s="157">
        <f>SUM(B168:M168)</f>
        <v>1792</v>
      </c>
    </row>
    <row r="169" spans="1:14" x14ac:dyDescent="0.2">
      <c r="A169" s="66" t="s">
        <v>1</v>
      </c>
      <c r="B169" s="157">
        <f>'Group 7 CROS- R'!B19</f>
        <v>112</v>
      </c>
      <c r="C169" s="157">
        <f>'Group 7 CROS- R'!C19</f>
        <v>118</v>
      </c>
      <c r="D169" s="157">
        <f>'Group 7 CROS- R'!D19</f>
        <v>119</v>
      </c>
      <c r="E169" s="157">
        <f>'Group 7 CROS- R'!E19</f>
        <v>103</v>
      </c>
      <c r="F169" s="157">
        <f>'Group 7 CROS- R'!F19</f>
        <v>101</v>
      </c>
      <c r="G169" s="157">
        <f>'Group 7 CROS- R'!G19</f>
        <v>129</v>
      </c>
      <c r="H169" s="157">
        <f>'Group 7 CROS- R'!H19</f>
        <v>166</v>
      </c>
      <c r="I169" s="157">
        <f>'Group 7 CROS- R'!I19</f>
        <v>163</v>
      </c>
      <c r="J169" s="157">
        <f>'Group 7 CROS- R'!J19</f>
        <v>171</v>
      </c>
      <c r="K169" s="157">
        <f>'Group 7 CROS- R'!K19</f>
        <v>163</v>
      </c>
      <c r="L169" s="157">
        <f>'Group 7 CROS- R'!L19</f>
        <v>159</v>
      </c>
      <c r="M169" s="157">
        <f>'Group 7 CROS- R'!M19</f>
        <v>163</v>
      </c>
      <c r="N169" s="157">
        <f>SUM(B169:M169)</f>
        <v>1667</v>
      </c>
    </row>
    <row r="170" spans="1:14" x14ac:dyDescent="0.2">
      <c r="A170" s="66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</row>
    <row r="171" spans="1:14" x14ac:dyDescent="0.2">
      <c r="A171" s="67" t="s">
        <v>11</v>
      </c>
      <c r="B171" s="162">
        <f>SUM(B167:B170)</f>
        <v>370</v>
      </c>
      <c r="C171" s="162">
        <f>SUM(C167:C170)</f>
        <v>391</v>
      </c>
      <c r="D171" s="162">
        <f>SUM(D167:D170)</f>
        <v>368</v>
      </c>
      <c r="E171" s="162">
        <f t="shared" ref="E171:M171" si="22">SUM(E167:E170)</f>
        <v>339</v>
      </c>
      <c r="F171" s="162">
        <f t="shared" si="22"/>
        <v>343</v>
      </c>
      <c r="G171" s="162">
        <f t="shared" si="22"/>
        <v>406</v>
      </c>
      <c r="H171" s="162">
        <f t="shared" si="22"/>
        <v>454</v>
      </c>
      <c r="I171" s="162">
        <f t="shared" si="22"/>
        <v>441</v>
      </c>
      <c r="J171" s="162">
        <f t="shared" si="22"/>
        <v>501</v>
      </c>
      <c r="K171" s="162">
        <f t="shared" si="22"/>
        <v>461</v>
      </c>
      <c r="L171" s="162">
        <f t="shared" si="22"/>
        <v>432</v>
      </c>
      <c r="M171" s="162">
        <f t="shared" si="22"/>
        <v>426</v>
      </c>
      <c r="N171" s="162">
        <f>SUM(N167:N170)</f>
        <v>4932</v>
      </c>
    </row>
    <row r="172" spans="1:14" x14ac:dyDescent="0.2">
      <c r="A172" s="77"/>
      <c r="B172" s="77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7"/>
    </row>
    <row r="173" spans="1:14" x14ac:dyDescent="0.2">
      <c r="A173" s="118" t="s">
        <v>66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7"/>
    </row>
    <row r="174" spans="1:14" x14ac:dyDescent="0.2">
      <c r="A174" s="63" t="s">
        <v>4</v>
      </c>
      <c r="B174" s="199" t="s">
        <v>40</v>
      </c>
      <c r="C174" s="199" t="s">
        <v>54</v>
      </c>
      <c r="D174" s="199" t="s">
        <v>55</v>
      </c>
      <c r="E174" s="199" t="s">
        <v>56</v>
      </c>
      <c r="F174" s="199" t="s">
        <v>57</v>
      </c>
      <c r="G174" s="199" t="s">
        <v>58</v>
      </c>
      <c r="H174" s="199" t="s">
        <v>59</v>
      </c>
      <c r="I174" s="199" t="s">
        <v>60</v>
      </c>
      <c r="J174" s="199" t="s">
        <v>61</v>
      </c>
      <c r="K174" s="199" t="s">
        <v>62</v>
      </c>
      <c r="L174" s="199" t="s">
        <v>63</v>
      </c>
      <c r="M174" s="199" t="s">
        <v>64</v>
      </c>
      <c r="N174" s="200" t="s">
        <v>0</v>
      </c>
    </row>
    <row r="175" spans="1:14" x14ac:dyDescent="0.2">
      <c r="A175" s="5" t="s">
        <v>24</v>
      </c>
      <c r="B175" s="151">
        <f>+'Group 8 CI Comp'!B3</f>
        <v>0</v>
      </c>
      <c r="C175" s="151">
        <f>+'Group 8 CI Comp'!C3</f>
        <v>15825.84</v>
      </c>
      <c r="D175" s="151">
        <f>+'Group 8 CI Comp'!D3</f>
        <v>18578.16</v>
      </c>
      <c r="E175" s="151">
        <f>+'Group 8 CI Comp'!E3</f>
        <v>8945.0400000000009</v>
      </c>
      <c r="F175" s="151">
        <f>+'Group 8 CI Comp'!F3</f>
        <v>14105.64</v>
      </c>
      <c r="G175" s="151">
        <f>+'Group 8 CI Comp'!G3</f>
        <v>17546.04</v>
      </c>
      <c r="H175" s="151">
        <f>+'Group 8 CI Comp'!H3</f>
        <v>15825.84</v>
      </c>
      <c r="I175" s="151">
        <f>+'Group 8 CI Comp'!I3</f>
        <v>9289.08</v>
      </c>
      <c r="J175" s="151">
        <f>+'Group 8 CI Comp'!J3</f>
        <v>15825.84</v>
      </c>
      <c r="K175" s="151">
        <f>+'Group 8 CI Comp'!K3</f>
        <v>19610.28</v>
      </c>
      <c r="L175" s="151">
        <f>+'Group 8 CI Comp'!L3</f>
        <v>16857.96</v>
      </c>
      <c r="M175" s="151">
        <f>+'Group 8 CI Comp'!M3</f>
        <v>28899.360000000001</v>
      </c>
      <c r="N175" s="150">
        <f>SUM(B175:M175)</f>
        <v>181309.08000000002</v>
      </c>
    </row>
    <row r="176" spans="1:14" x14ac:dyDescent="0.2">
      <c r="A176" s="66"/>
      <c r="B176" s="151"/>
      <c r="C176" s="151"/>
      <c r="D176" s="150"/>
      <c r="E176" s="151"/>
      <c r="F176" s="151"/>
      <c r="G176" s="151"/>
      <c r="H176" s="150"/>
      <c r="I176" s="150"/>
      <c r="J176" s="150"/>
      <c r="K176" s="150"/>
      <c r="L176" s="150"/>
      <c r="M176" s="150"/>
      <c r="N176" s="150"/>
    </row>
    <row r="177" spans="1:14" x14ac:dyDescent="0.2">
      <c r="A177" s="67" t="s">
        <v>5</v>
      </c>
      <c r="B177" s="159">
        <f t="shared" ref="B177:N177" si="23">+SUM(B175:B175)</f>
        <v>0</v>
      </c>
      <c r="C177" s="159">
        <f t="shared" si="23"/>
        <v>15825.84</v>
      </c>
      <c r="D177" s="159">
        <f t="shared" si="23"/>
        <v>18578.16</v>
      </c>
      <c r="E177" s="159">
        <f t="shared" si="23"/>
        <v>8945.0400000000009</v>
      </c>
      <c r="F177" s="159">
        <f t="shared" si="23"/>
        <v>14105.64</v>
      </c>
      <c r="G177" s="159">
        <f t="shared" si="23"/>
        <v>17546.04</v>
      </c>
      <c r="H177" s="159">
        <f t="shared" si="23"/>
        <v>15825.84</v>
      </c>
      <c r="I177" s="159">
        <f t="shared" si="23"/>
        <v>9289.08</v>
      </c>
      <c r="J177" s="159">
        <f t="shared" si="23"/>
        <v>15825.84</v>
      </c>
      <c r="K177" s="159">
        <f t="shared" si="23"/>
        <v>19610.28</v>
      </c>
      <c r="L177" s="159">
        <f t="shared" si="23"/>
        <v>16857.96</v>
      </c>
      <c r="M177" s="159">
        <f t="shared" si="23"/>
        <v>28899.360000000001</v>
      </c>
      <c r="N177" s="159">
        <f t="shared" si="23"/>
        <v>181309.08000000002</v>
      </c>
    </row>
    <row r="178" spans="1:14" x14ac:dyDescent="0.2">
      <c r="A178" s="102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4"/>
    </row>
    <row r="179" spans="1:14" x14ac:dyDescent="0.2">
      <c r="A179" s="69" t="s">
        <v>19</v>
      </c>
      <c r="B179" s="199" t="s">
        <v>40</v>
      </c>
      <c r="C179" s="199" t="s">
        <v>54</v>
      </c>
      <c r="D179" s="199" t="s">
        <v>55</v>
      </c>
      <c r="E179" s="199" t="s">
        <v>56</v>
      </c>
      <c r="F179" s="199" t="s">
        <v>57</v>
      </c>
      <c r="G179" s="199" t="s">
        <v>58</v>
      </c>
      <c r="H179" s="199" t="s">
        <v>59</v>
      </c>
      <c r="I179" s="199" t="s">
        <v>60</v>
      </c>
      <c r="J179" s="199" t="s">
        <v>61</v>
      </c>
      <c r="K179" s="199" t="s">
        <v>62</v>
      </c>
      <c r="L179" s="199" t="s">
        <v>63</v>
      </c>
      <c r="M179" s="199" t="s">
        <v>64</v>
      </c>
      <c r="N179" s="64" t="s">
        <v>0</v>
      </c>
    </row>
    <row r="180" spans="1:14" x14ac:dyDescent="0.2">
      <c r="A180" s="5" t="s">
        <v>24</v>
      </c>
      <c r="B180" s="157">
        <f>+'Group 8 CI Comp'!B13</f>
        <v>0</v>
      </c>
      <c r="C180" s="157">
        <f>+'Group 8 CI Comp'!C13</f>
        <v>46</v>
      </c>
      <c r="D180" s="157">
        <f>+'Group 8 CI Comp'!D13</f>
        <v>54</v>
      </c>
      <c r="E180" s="157">
        <f>+'Group 8 CI Comp'!E13</f>
        <v>26</v>
      </c>
      <c r="F180" s="157">
        <f>+'Group 8 CI Comp'!F13</f>
        <v>40</v>
      </c>
      <c r="G180" s="157">
        <f>+'Group 8 CI Comp'!G13</f>
        <v>49</v>
      </c>
      <c r="H180" s="157">
        <f>+'Group 8 CI Comp'!H13</f>
        <v>46</v>
      </c>
      <c r="I180" s="157">
        <f>+'Group 8 CI Comp'!I13</f>
        <v>27</v>
      </c>
      <c r="J180" s="157">
        <f>+'Group 8 CI Comp'!J13</f>
        <v>44</v>
      </c>
      <c r="K180" s="157">
        <f>+'Group 8 CI Comp'!K13</f>
        <v>57</v>
      </c>
      <c r="L180" s="157">
        <f>+'Group 8 CI Comp'!L13</f>
        <v>49</v>
      </c>
      <c r="M180" s="157">
        <f>+'Group 8 CI Comp'!M13</f>
        <v>84</v>
      </c>
      <c r="N180" s="157">
        <f>SUM(B180:M180)</f>
        <v>522</v>
      </c>
    </row>
    <row r="181" spans="1:14" x14ac:dyDescent="0.2">
      <c r="A181" s="66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</row>
    <row r="182" spans="1:14" x14ac:dyDescent="0.2">
      <c r="A182" s="67" t="s">
        <v>11</v>
      </c>
      <c r="B182" s="162">
        <f t="shared" ref="B182:N182" si="24">SUM(B180:B181)</f>
        <v>0</v>
      </c>
      <c r="C182" s="162">
        <f t="shared" si="24"/>
        <v>46</v>
      </c>
      <c r="D182" s="162">
        <f t="shared" si="24"/>
        <v>54</v>
      </c>
      <c r="E182" s="162">
        <f t="shared" si="24"/>
        <v>26</v>
      </c>
      <c r="F182" s="162">
        <f t="shared" si="24"/>
        <v>40</v>
      </c>
      <c r="G182" s="162">
        <f t="shared" si="24"/>
        <v>49</v>
      </c>
      <c r="H182" s="162">
        <f t="shared" si="24"/>
        <v>46</v>
      </c>
      <c r="I182" s="162">
        <f t="shared" si="24"/>
        <v>27</v>
      </c>
      <c r="J182" s="162">
        <f t="shared" si="24"/>
        <v>44</v>
      </c>
      <c r="K182" s="162">
        <f t="shared" si="24"/>
        <v>57</v>
      </c>
      <c r="L182" s="162">
        <f t="shared" si="24"/>
        <v>49</v>
      </c>
      <c r="M182" s="162">
        <f t="shared" si="24"/>
        <v>84</v>
      </c>
      <c r="N182" s="162">
        <f t="shared" si="24"/>
        <v>522</v>
      </c>
    </row>
    <row r="183" spans="1:14" x14ac:dyDescent="0.2">
      <c r="A183" s="77"/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7"/>
    </row>
    <row r="184" spans="1:14" x14ac:dyDescent="0.2">
      <c r="A184" s="137"/>
      <c r="B184" s="137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7"/>
    </row>
    <row r="185" spans="1:14" x14ac:dyDescent="0.2">
      <c r="A185" s="137"/>
      <c r="B185" s="137"/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7"/>
    </row>
    <row r="186" spans="1:14" x14ac:dyDescent="0.2">
      <c r="A186" s="139" t="s">
        <v>22</v>
      </c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1"/>
    </row>
    <row r="187" spans="1:14" x14ac:dyDescent="0.2">
      <c r="A187" s="63" t="s">
        <v>4</v>
      </c>
      <c r="B187" s="199" t="s">
        <v>40</v>
      </c>
      <c r="C187" s="199" t="s">
        <v>54</v>
      </c>
      <c r="D187" s="199" t="s">
        <v>55</v>
      </c>
      <c r="E187" s="199" t="s">
        <v>56</v>
      </c>
      <c r="F187" s="199" t="s">
        <v>57</v>
      </c>
      <c r="G187" s="199" t="s">
        <v>58</v>
      </c>
      <c r="H187" s="199" t="s">
        <v>59</v>
      </c>
      <c r="I187" s="199" t="s">
        <v>60</v>
      </c>
      <c r="J187" s="199" t="s">
        <v>61</v>
      </c>
      <c r="K187" s="199" t="s">
        <v>62</v>
      </c>
      <c r="L187" s="199" t="s">
        <v>63</v>
      </c>
      <c r="M187" s="199" t="s">
        <v>64</v>
      </c>
      <c r="N187" s="200" t="s">
        <v>0</v>
      </c>
    </row>
    <row r="188" spans="1:14" x14ac:dyDescent="0.2">
      <c r="A188" s="66" t="s">
        <v>8</v>
      </c>
      <c r="B188" s="156">
        <f t="shared" ref="B188:M188" si="25">SUM(B3,B33,B67,B105,B124,B86)</f>
        <v>3345963.3420000002</v>
      </c>
      <c r="C188" s="156">
        <f t="shared" si="25"/>
        <v>3516278.18</v>
      </c>
      <c r="D188" s="156">
        <f t="shared" si="25"/>
        <v>3260366.66</v>
      </c>
      <c r="E188" s="156">
        <f t="shared" si="25"/>
        <v>3089969.44</v>
      </c>
      <c r="F188" s="156">
        <f t="shared" si="25"/>
        <v>2940835.56</v>
      </c>
      <c r="G188" s="156">
        <f t="shared" si="25"/>
        <v>3837125.3200000003</v>
      </c>
      <c r="H188" s="156">
        <f t="shared" si="25"/>
        <v>3653082.58</v>
      </c>
      <c r="I188" s="156">
        <f t="shared" si="25"/>
        <v>3075192</v>
      </c>
      <c r="J188" s="156">
        <f t="shared" si="25"/>
        <v>3290576.92</v>
      </c>
      <c r="K188" s="156">
        <f t="shared" si="25"/>
        <v>2985164.66</v>
      </c>
      <c r="L188" s="156">
        <f t="shared" si="25"/>
        <v>3095858.1</v>
      </c>
      <c r="M188" s="156">
        <f t="shared" si="25"/>
        <v>3008661.36</v>
      </c>
      <c r="N188" s="151">
        <f>SUM(B188:M188)</f>
        <v>39099074.122000001</v>
      </c>
    </row>
    <row r="189" spans="1:14" x14ac:dyDescent="0.2">
      <c r="A189" s="66" t="s">
        <v>9</v>
      </c>
      <c r="B189" s="151">
        <f t="shared" ref="B189:M189" si="26">SUM(B4,B34,B68,B87,B106,B125,B143)</f>
        <v>2885664.11</v>
      </c>
      <c r="C189" s="151">
        <f t="shared" si="26"/>
        <v>2547537.5700000003</v>
      </c>
      <c r="D189" s="151">
        <f t="shared" si="26"/>
        <v>2706122.64</v>
      </c>
      <c r="E189" s="151">
        <f t="shared" si="26"/>
        <v>2645345.4899999998</v>
      </c>
      <c r="F189" s="151">
        <f t="shared" si="26"/>
        <v>2699399.3400000003</v>
      </c>
      <c r="G189" s="151">
        <f t="shared" si="26"/>
        <v>3495890.71</v>
      </c>
      <c r="H189" s="151">
        <f t="shared" si="26"/>
        <v>3275210.0100000002</v>
      </c>
      <c r="I189" s="151">
        <f t="shared" si="26"/>
        <v>5111328.4400000004</v>
      </c>
      <c r="J189" s="151">
        <f t="shared" si="26"/>
        <v>4940966.8100000005</v>
      </c>
      <c r="K189" s="151">
        <f t="shared" si="26"/>
        <v>4596606.0600000005</v>
      </c>
      <c r="L189" s="151">
        <f t="shared" si="26"/>
        <v>4908362.330000001</v>
      </c>
      <c r="M189" s="151">
        <f t="shared" si="26"/>
        <v>4889944.25</v>
      </c>
      <c r="N189" s="151">
        <f>SUM(B189:M189)</f>
        <v>44702377.760000005</v>
      </c>
    </row>
    <row r="190" spans="1:14" x14ac:dyDescent="0.2">
      <c r="A190" s="5" t="s">
        <v>23</v>
      </c>
      <c r="B190" s="156">
        <f t="shared" ref="B190:M190" si="27">SUM(B5,B35,B69,B107,B126,B144,B88,B52,B160)</f>
        <v>1287000.3700000001</v>
      </c>
      <c r="C190" s="156">
        <f>SUM(C5,C35,C69,C107,C126,C144,C88,C52,C160)</f>
        <v>1301609.5730000001</v>
      </c>
      <c r="D190" s="156">
        <f t="shared" si="27"/>
        <v>1260917.07</v>
      </c>
      <c r="E190" s="156">
        <f t="shared" si="27"/>
        <v>1256878.19</v>
      </c>
      <c r="F190" s="156">
        <f t="shared" si="27"/>
        <v>1261979.3299999998</v>
      </c>
      <c r="G190" s="156">
        <f t="shared" si="27"/>
        <v>1627715.9400000002</v>
      </c>
      <c r="H190" s="156">
        <f t="shared" si="27"/>
        <v>1624657.54</v>
      </c>
      <c r="I190" s="156">
        <f t="shared" si="27"/>
        <v>1673964.31</v>
      </c>
      <c r="J190" s="156">
        <f t="shared" si="27"/>
        <v>1858770.79</v>
      </c>
      <c r="K190" s="156">
        <f t="shared" si="27"/>
        <v>1764113.4100000001</v>
      </c>
      <c r="L190" s="156">
        <f t="shared" si="27"/>
        <v>1714503.83</v>
      </c>
      <c r="M190" s="156">
        <f t="shared" si="27"/>
        <v>1687458.93</v>
      </c>
      <c r="N190" s="151">
        <f>SUM(B190:M190)</f>
        <v>18319569.283000004</v>
      </c>
    </row>
    <row r="191" spans="1:14" x14ac:dyDescent="0.2">
      <c r="A191" s="15" t="s">
        <v>24</v>
      </c>
      <c r="B191" s="151">
        <f>SUM(B6,B36,B70,B108,B127,B145,B89,B53+B161)</f>
        <v>15101591.160000002</v>
      </c>
      <c r="C191" s="151">
        <f>SUM(C6,C36,C70,C108,C127,C145,C89,C53+C161+C175)</f>
        <v>14737319.940000001</v>
      </c>
      <c r="D191" s="151">
        <f t="shared" ref="D191:M191" si="28">SUM(D6,D36,D70,D108,D127,D145,D89,D53+D161+D175)</f>
        <v>14651451.450000001</v>
      </c>
      <c r="E191" s="151">
        <f t="shared" si="28"/>
        <v>14855406.67</v>
      </c>
      <c r="F191" s="151">
        <f>SUM(F6,F36,F70,F108,F127,F145,F89,F53+F161+F175)</f>
        <v>14778067.669999998</v>
      </c>
      <c r="G191" s="151">
        <f t="shared" si="28"/>
        <v>20048951.900000002</v>
      </c>
      <c r="H191" s="151">
        <f t="shared" si="28"/>
        <v>20195120.420000002</v>
      </c>
      <c r="I191" s="151">
        <f t="shared" si="28"/>
        <v>18611171.110000003</v>
      </c>
      <c r="J191" s="151">
        <f t="shared" si="28"/>
        <v>20667017.580000002</v>
      </c>
      <c r="K191" s="151">
        <f t="shared" si="28"/>
        <v>19355892.849999998</v>
      </c>
      <c r="L191" s="151">
        <f t="shared" si="28"/>
        <v>20174781.530000001</v>
      </c>
      <c r="M191" s="151">
        <f t="shared" si="28"/>
        <v>19013842.549999997</v>
      </c>
      <c r="N191" s="151">
        <f>SUM(B191:M191)</f>
        <v>212190614.82999998</v>
      </c>
    </row>
    <row r="192" spans="1:14" x14ac:dyDescent="0.2">
      <c r="A192" s="66" t="s">
        <v>1</v>
      </c>
      <c r="B192" s="156">
        <f>SUM(B7,B37,B71,B109,B128,B146,B90+B162+B22)</f>
        <v>4937621.7119399998</v>
      </c>
      <c r="C192" s="156">
        <f>SUM(C7,C37,C71,C109,C128,C146,C90+C162+C22+C54)</f>
        <v>4782759.79</v>
      </c>
      <c r="D192" s="156">
        <f t="shared" ref="D192:L192" si="29">SUM(D7,D37,D71,D109,D128,D146,D90+D162+D22+D54)</f>
        <v>4678741.5599999996</v>
      </c>
      <c r="E192" s="156">
        <f t="shared" si="29"/>
        <v>4856908.3399999989</v>
      </c>
      <c r="F192" s="156">
        <f t="shared" si="29"/>
        <v>4796962.34</v>
      </c>
      <c r="G192" s="156">
        <f t="shared" si="29"/>
        <v>6492198.2899999991</v>
      </c>
      <c r="H192" s="156">
        <f t="shared" si="29"/>
        <v>6829926.1100000003</v>
      </c>
      <c r="I192" s="156">
        <f t="shared" si="29"/>
        <v>6197420.2000000011</v>
      </c>
      <c r="J192" s="156">
        <f t="shared" si="29"/>
        <v>6646347.9699999988</v>
      </c>
      <c r="K192" s="156">
        <f t="shared" si="29"/>
        <v>6235844.8300000001</v>
      </c>
      <c r="L192" s="156">
        <f t="shared" si="29"/>
        <v>6479699.8600000003</v>
      </c>
      <c r="M192" s="156">
        <f>SUM(M7,M37,M71,M109,M128,M146,M90+M162+M22+M54)</f>
        <v>6226425.4400000013</v>
      </c>
      <c r="N192" s="151">
        <f>SUM(B192:M192)</f>
        <v>69160856.441939995</v>
      </c>
    </row>
    <row r="193" spans="1:14" x14ac:dyDescent="0.2">
      <c r="A193" s="66"/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</row>
    <row r="194" spans="1:14" x14ac:dyDescent="0.2">
      <c r="A194" s="67" t="s">
        <v>5</v>
      </c>
      <c r="B194" s="159">
        <f>SUM(B188:B193)</f>
        <v>27557840.693939999</v>
      </c>
      <c r="C194" s="159">
        <f t="shared" ref="C194:N194" si="30">SUM(C188:C193)</f>
        <v>26885505.052999999</v>
      </c>
      <c r="D194" s="159">
        <f t="shared" si="30"/>
        <v>26557599.379999999</v>
      </c>
      <c r="E194" s="159">
        <f t="shared" si="30"/>
        <v>26704508.129999999</v>
      </c>
      <c r="F194" s="159">
        <f t="shared" si="30"/>
        <v>26477244.239999998</v>
      </c>
      <c r="G194" s="159">
        <f t="shared" si="30"/>
        <v>35501882.160000004</v>
      </c>
      <c r="H194" s="159">
        <f t="shared" si="30"/>
        <v>35577996.660000004</v>
      </c>
      <c r="I194" s="159">
        <f t="shared" si="30"/>
        <v>34669076.060000002</v>
      </c>
      <c r="J194" s="159">
        <f t="shared" si="30"/>
        <v>37403680.07</v>
      </c>
      <c r="K194" s="159">
        <f t="shared" si="30"/>
        <v>34937621.809999995</v>
      </c>
      <c r="L194" s="159">
        <f t="shared" si="30"/>
        <v>36373205.650000006</v>
      </c>
      <c r="M194" s="159">
        <f t="shared" si="30"/>
        <v>34826332.530000001</v>
      </c>
      <c r="N194" s="159">
        <f t="shared" si="30"/>
        <v>383472492.43694001</v>
      </c>
    </row>
    <row r="195" spans="1:14" x14ac:dyDescent="0.2">
      <c r="A195" s="102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4"/>
    </row>
    <row r="196" spans="1:14" x14ac:dyDescent="0.2">
      <c r="A196" s="81" t="s">
        <v>6</v>
      </c>
      <c r="B196" s="199" t="s">
        <v>40</v>
      </c>
      <c r="C196" s="199" t="s">
        <v>54</v>
      </c>
      <c r="D196" s="199" t="s">
        <v>55</v>
      </c>
      <c r="E196" s="199" t="s">
        <v>56</v>
      </c>
      <c r="F196" s="199" t="s">
        <v>57</v>
      </c>
      <c r="G196" s="199" t="s">
        <v>58</v>
      </c>
      <c r="H196" s="199" t="s">
        <v>59</v>
      </c>
      <c r="I196" s="199" t="s">
        <v>60</v>
      </c>
      <c r="J196" s="199" t="s">
        <v>61</v>
      </c>
      <c r="K196" s="199" t="s">
        <v>62</v>
      </c>
      <c r="L196" s="199" t="s">
        <v>63</v>
      </c>
      <c r="M196" s="199" t="s">
        <v>64</v>
      </c>
      <c r="N196" s="200" t="s">
        <v>0</v>
      </c>
    </row>
    <row r="197" spans="1:14" x14ac:dyDescent="0.2">
      <c r="A197" s="66" t="s">
        <v>8</v>
      </c>
      <c r="B197" s="82">
        <f>B188/B194</f>
        <v>0.12141602018679865</v>
      </c>
      <c r="C197" s="82">
        <f t="shared" ref="C197:M197" si="31">C188/C194</f>
        <v>0.13078713504054629</v>
      </c>
      <c r="D197" s="82">
        <f t="shared" si="31"/>
        <v>0.12276586499212416</v>
      </c>
      <c r="E197" s="82">
        <f t="shared" si="31"/>
        <v>0.11570965564906663</v>
      </c>
      <c r="F197" s="82">
        <f t="shared" si="31"/>
        <v>0.11107030374245626</v>
      </c>
      <c r="G197" s="82">
        <f t="shared" si="31"/>
        <v>0.10808230681142005</v>
      </c>
      <c r="H197" s="82">
        <f t="shared" si="31"/>
        <v>0.1026781416309234</v>
      </c>
      <c r="I197" s="82">
        <f t="shared" si="31"/>
        <v>8.8701296644823235E-2</v>
      </c>
      <c r="J197" s="82">
        <f t="shared" si="31"/>
        <v>8.7974683609788454E-2</v>
      </c>
      <c r="K197" s="82">
        <f t="shared" si="31"/>
        <v>8.5442697738103451E-2</v>
      </c>
      <c r="L197" s="82">
        <f t="shared" si="31"/>
        <v>8.5113699622458197E-2</v>
      </c>
      <c r="M197" s="82">
        <f t="shared" si="31"/>
        <v>8.6390416142965595E-2</v>
      </c>
      <c r="N197" s="82">
        <f t="shared" ref="N197" si="32">N188/N194</f>
        <v>0.10196057055755996</v>
      </c>
    </row>
    <row r="198" spans="1:14" x14ac:dyDescent="0.2">
      <c r="A198" s="66" t="s">
        <v>9</v>
      </c>
      <c r="B198" s="82">
        <f t="shared" ref="B198:N198" si="33">B189/B194</f>
        <v>0.10471299772897522</v>
      </c>
      <c r="C198" s="82">
        <f t="shared" ref="C198:M198" si="34">C189/C194</f>
        <v>9.4755057231693515E-2</v>
      </c>
      <c r="D198" s="82">
        <f t="shared" si="34"/>
        <v>0.10189635747114731</v>
      </c>
      <c r="E198" s="82">
        <f t="shared" si="34"/>
        <v>9.9059884463035791E-2</v>
      </c>
      <c r="F198" s="82">
        <f t="shared" si="34"/>
        <v>0.10195167274704267</v>
      </c>
      <c r="G198" s="82">
        <f t="shared" si="34"/>
        <v>9.8470573876751316E-2</v>
      </c>
      <c r="H198" s="82">
        <f t="shared" si="34"/>
        <v>9.2057179084574114E-2</v>
      </c>
      <c r="I198" s="82">
        <f t="shared" si="34"/>
        <v>0.14743191976486725</v>
      </c>
      <c r="J198" s="82">
        <f t="shared" si="34"/>
        <v>0.13209841386604504</v>
      </c>
      <c r="K198" s="82">
        <f t="shared" si="34"/>
        <v>0.13156608326112054</v>
      </c>
      <c r="L198" s="82">
        <f t="shared" si="34"/>
        <v>0.13494445271694111</v>
      </c>
      <c r="M198" s="82">
        <f t="shared" si="34"/>
        <v>0.14040939412117878</v>
      </c>
      <c r="N198" s="82">
        <f t="shared" si="33"/>
        <v>0.11657257988941951</v>
      </c>
    </row>
    <row r="199" spans="1:14" x14ac:dyDescent="0.2">
      <c r="A199" s="5" t="s">
        <v>23</v>
      </c>
      <c r="B199" s="82">
        <f t="shared" ref="B199:N199" si="35">B190/B194</f>
        <v>4.6701785683920187E-2</v>
      </c>
      <c r="C199" s="82">
        <f t="shared" ref="C199:M199" si="36">C190/C194</f>
        <v>4.8413060139064074E-2</v>
      </c>
      <c r="D199" s="82">
        <f t="shared" si="36"/>
        <v>4.7478578615413998E-2</v>
      </c>
      <c r="E199" s="82">
        <f t="shared" si="36"/>
        <v>4.7066142685774304E-2</v>
      </c>
      <c r="F199" s="82">
        <f t="shared" si="36"/>
        <v>4.7662789924847557E-2</v>
      </c>
      <c r="G199" s="82">
        <f t="shared" si="36"/>
        <v>4.5848722404750387E-2</v>
      </c>
      <c r="H199" s="82">
        <f t="shared" si="36"/>
        <v>4.56646717780652E-2</v>
      </c>
      <c r="I199" s="82">
        <f t="shared" si="36"/>
        <v>4.8284076192366805E-2</v>
      </c>
      <c r="J199" s="82">
        <f t="shared" si="36"/>
        <v>4.9694863888295471E-2</v>
      </c>
      <c r="K199" s="82">
        <f t="shared" si="36"/>
        <v>5.0493231038841575E-2</v>
      </c>
      <c r="L199" s="82">
        <f t="shared" si="36"/>
        <v>4.7136451114530784E-2</v>
      </c>
      <c r="M199" s="82">
        <f t="shared" si="36"/>
        <v>4.8453535225002342E-2</v>
      </c>
      <c r="N199" s="82">
        <f t="shared" si="35"/>
        <v>4.777283806350871E-2</v>
      </c>
    </row>
    <row r="200" spans="1:14" x14ac:dyDescent="0.2">
      <c r="A200" s="66" t="s">
        <v>24</v>
      </c>
      <c r="B200" s="82">
        <f t="shared" ref="B200:N200" si="37">B191/B194</f>
        <v>0.54799617022682257</v>
      </c>
      <c r="C200" s="82">
        <f t="shared" ref="C200:M200" si="38">C191/C194</f>
        <v>0.54815112868246263</v>
      </c>
      <c r="D200" s="82">
        <f t="shared" si="38"/>
        <v>0.55168583727615528</v>
      </c>
      <c r="E200" s="82">
        <f t="shared" si="38"/>
        <v>0.55628834643508562</v>
      </c>
      <c r="F200" s="82">
        <f t="shared" si="38"/>
        <v>0.55814221208392645</v>
      </c>
      <c r="G200" s="82">
        <f t="shared" si="38"/>
        <v>0.56472926730034534</v>
      </c>
      <c r="H200" s="82">
        <f t="shared" si="38"/>
        <v>0.56762949901294413</v>
      </c>
      <c r="I200" s="82">
        <f t="shared" si="38"/>
        <v>0.53682339494108811</v>
      </c>
      <c r="J200" s="82">
        <f t="shared" si="38"/>
        <v>0.55253968436587586</v>
      </c>
      <c r="K200" s="82">
        <f t="shared" si="38"/>
        <v>0.55401289061008363</v>
      </c>
      <c r="L200" s="82">
        <f t="shared" si="38"/>
        <v>0.55466053017518402</v>
      </c>
      <c r="M200" s="82">
        <f t="shared" si="38"/>
        <v>0.54596166661020495</v>
      </c>
      <c r="N200" s="82">
        <f t="shared" si="37"/>
        <v>0.55333985882936199</v>
      </c>
    </row>
    <row r="201" spans="1:14" x14ac:dyDescent="0.2">
      <c r="A201" s="66" t="s">
        <v>1</v>
      </c>
      <c r="B201" s="82">
        <f t="shared" ref="B201:N201" si="39">B192/B194</f>
        <v>0.17917302617348349</v>
      </c>
      <c r="C201" s="82">
        <f t="shared" ref="C201:M201" si="40">C192/C194</f>
        <v>0.17789361890623362</v>
      </c>
      <c r="D201" s="82">
        <f t="shared" si="40"/>
        <v>0.17617336164515934</v>
      </c>
      <c r="E201" s="82">
        <f t="shared" si="40"/>
        <v>0.18187597076703765</v>
      </c>
      <c r="F201" s="82">
        <f t="shared" si="40"/>
        <v>0.18117302150172709</v>
      </c>
      <c r="G201" s="82">
        <f t="shared" si="40"/>
        <v>0.18286912960673291</v>
      </c>
      <c r="H201" s="82">
        <f t="shared" si="40"/>
        <v>0.19197050849349312</v>
      </c>
      <c r="I201" s="82">
        <f t="shared" si="40"/>
        <v>0.1787593124568547</v>
      </c>
      <c r="J201" s="82">
        <f t="shared" si="40"/>
        <v>0.17769235426999519</v>
      </c>
      <c r="K201" s="82">
        <f t="shared" si="40"/>
        <v>0.17848509735185095</v>
      </c>
      <c r="L201" s="82">
        <f t="shared" si="40"/>
        <v>0.17814486637088583</v>
      </c>
      <c r="M201" s="82">
        <f t="shared" si="40"/>
        <v>0.1787849879006482</v>
      </c>
      <c r="N201" s="82">
        <f t="shared" si="39"/>
        <v>0.18035415266014973</v>
      </c>
    </row>
    <row r="202" spans="1:14" ht="12" thickBot="1" x14ac:dyDescent="0.25">
      <c r="A202" s="83"/>
      <c r="B202" s="84"/>
      <c r="C202" s="84"/>
      <c r="D202" s="84"/>
      <c r="E202" s="84"/>
      <c r="F202" s="84"/>
      <c r="G202" s="84"/>
      <c r="H202" s="93"/>
      <c r="I202" s="95"/>
      <c r="J202" s="95"/>
      <c r="K202" s="95"/>
      <c r="L202" s="95"/>
      <c r="M202" s="85"/>
      <c r="N202" s="84"/>
    </row>
    <row r="203" spans="1:14" ht="12" thickBot="1" x14ac:dyDescent="0.25">
      <c r="A203" s="86" t="s">
        <v>13</v>
      </c>
      <c r="B203" s="167">
        <f>SUM(B197:B202)</f>
        <v>1</v>
      </c>
      <c r="C203" s="167">
        <f t="shared" ref="C203:N203" si="41">SUM(C197:C202)</f>
        <v>1.0000000000000002</v>
      </c>
      <c r="D203" s="167">
        <f t="shared" si="41"/>
        <v>1</v>
      </c>
      <c r="E203" s="167">
        <f t="shared" si="41"/>
        <v>1</v>
      </c>
      <c r="F203" s="167">
        <f t="shared" si="41"/>
        <v>1</v>
      </c>
      <c r="G203" s="167">
        <f t="shared" si="41"/>
        <v>1</v>
      </c>
      <c r="H203" s="167">
        <f t="shared" si="41"/>
        <v>1</v>
      </c>
      <c r="I203" s="168">
        <f t="shared" si="41"/>
        <v>1</v>
      </c>
      <c r="J203" s="168">
        <f t="shared" si="41"/>
        <v>1</v>
      </c>
      <c r="K203" s="168">
        <f t="shared" si="41"/>
        <v>1.0000000000000002</v>
      </c>
      <c r="L203" s="168">
        <f t="shared" si="41"/>
        <v>1</v>
      </c>
      <c r="M203" s="168">
        <f t="shared" si="41"/>
        <v>0.99999999999999989</v>
      </c>
      <c r="N203" s="167">
        <f t="shared" si="41"/>
        <v>0.99999999999999989</v>
      </c>
    </row>
    <row r="204" spans="1:14" x14ac:dyDescent="0.2">
      <c r="A204" s="124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6"/>
    </row>
    <row r="205" spans="1:14" x14ac:dyDescent="0.2">
      <c r="A205" s="69" t="s">
        <v>19</v>
      </c>
      <c r="B205" s="199" t="s">
        <v>40</v>
      </c>
      <c r="C205" s="199" t="s">
        <v>54</v>
      </c>
      <c r="D205" s="199" t="s">
        <v>55</v>
      </c>
      <c r="E205" s="199" t="s">
        <v>56</v>
      </c>
      <c r="F205" s="199" t="s">
        <v>57</v>
      </c>
      <c r="G205" s="199" t="s">
        <v>58</v>
      </c>
      <c r="H205" s="199" t="s">
        <v>59</v>
      </c>
      <c r="I205" s="199" t="s">
        <v>60</v>
      </c>
      <c r="J205" s="199" t="s">
        <v>61</v>
      </c>
      <c r="K205" s="199" t="s">
        <v>62</v>
      </c>
      <c r="L205" s="199" t="s">
        <v>63</v>
      </c>
      <c r="M205" s="199" t="s">
        <v>64</v>
      </c>
      <c r="N205" s="200" t="s">
        <v>0</v>
      </c>
    </row>
    <row r="206" spans="1:14" x14ac:dyDescent="0.2">
      <c r="A206" s="66" t="s">
        <v>8</v>
      </c>
      <c r="B206" s="87">
        <f t="shared" ref="B206:M206" si="42">SUM(B12,B42,B76,B114,B133,B95)</f>
        <v>8945</v>
      </c>
      <c r="C206" s="87">
        <f t="shared" si="42"/>
        <v>9291</v>
      </c>
      <c r="D206" s="87">
        <f t="shared" si="42"/>
        <v>8618</v>
      </c>
      <c r="E206" s="87">
        <f t="shared" si="42"/>
        <v>8203</v>
      </c>
      <c r="F206" s="87">
        <f t="shared" si="42"/>
        <v>7813</v>
      </c>
      <c r="G206" s="87">
        <f t="shared" si="42"/>
        <v>10281</v>
      </c>
      <c r="H206" s="87">
        <f t="shared" si="42"/>
        <v>9698</v>
      </c>
      <c r="I206" s="87">
        <f t="shared" si="42"/>
        <v>8233</v>
      </c>
      <c r="J206" s="87">
        <f t="shared" si="42"/>
        <v>8758</v>
      </c>
      <c r="K206" s="87">
        <f t="shared" si="42"/>
        <v>8044</v>
      </c>
      <c r="L206" s="87">
        <f t="shared" si="42"/>
        <v>8284</v>
      </c>
      <c r="M206" s="87">
        <f t="shared" si="42"/>
        <v>7993</v>
      </c>
      <c r="N206" s="70">
        <f>SUM(B206:M206)</f>
        <v>104161</v>
      </c>
    </row>
    <row r="207" spans="1:14" x14ac:dyDescent="0.2">
      <c r="A207" s="66" t="s">
        <v>9</v>
      </c>
      <c r="B207" s="70">
        <f t="shared" ref="B207:M207" si="43">SUM(B13,B43,B77,B96,B115,B134,B151)</f>
        <v>8440</v>
      </c>
      <c r="C207" s="70">
        <f t="shared" si="43"/>
        <v>7428</v>
      </c>
      <c r="D207" s="70">
        <f t="shared" si="43"/>
        <v>7846</v>
      </c>
      <c r="E207" s="70">
        <f t="shared" si="43"/>
        <v>7688</v>
      </c>
      <c r="F207" s="70">
        <f t="shared" si="43"/>
        <v>7886</v>
      </c>
      <c r="G207" s="70">
        <f t="shared" si="43"/>
        <v>10106</v>
      </c>
      <c r="H207" s="70">
        <f t="shared" si="43"/>
        <v>9449</v>
      </c>
      <c r="I207" s="70">
        <f t="shared" si="43"/>
        <v>13998</v>
      </c>
      <c r="J207" s="70">
        <f t="shared" si="43"/>
        <v>13668</v>
      </c>
      <c r="K207" s="70">
        <f t="shared" si="43"/>
        <v>12660</v>
      </c>
      <c r="L207" s="70">
        <f t="shared" si="43"/>
        <v>13466</v>
      </c>
      <c r="M207" s="70">
        <f t="shared" si="43"/>
        <v>13378</v>
      </c>
      <c r="N207" s="70">
        <f>SUM(B207:M207)</f>
        <v>126013</v>
      </c>
    </row>
    <row r="208" spans="1:14" x14ac:dyDescent="0.2">
      <c r="A208" s="66" t="s">
        <v>23</v>
      </c>
      <c r="B208" s="70">
        <f t="shared" ref="B208:M208" si="44">SUM(B14,B44,B78,B116,B135,B152,B97,B59+B167)</f>
        <v>3645</v>
      </c>
      <c r="C208" s="70">
        <f t="shared" si="44"/>
        <v>3633</v>
      </c>
      <c r="D208" s="70">
        <f t="shared" si="44"/>
        <v>3487</v>
      </c>
      <c r="E208" s="70">
        <f t="shared" si="44"/>
        <v>3570</v>
      </c>
      <c r="F208" s="70">
        <f t="shared" si="44"/>
        <v>3569</v>
      </c>
      <c r="G208" s="70">
        <f t="shared" si="44"/>
        <v>4583</v>
      </c>
      <c r="H208" s="70">
        <f t="shared" si="44"/>
        <v>4508</v>
      </c>
      <c r="I208" s="70">
        <f t="shared" si="44"/>
        <v>4659</v>
      </c>
      <c r="J208" s="70">
        <f t="shared" si="44"/>
        <v>5167</v>
      </c>
      <c r="K208" s="70">
        <f t="shared" si="44"/>
        <v>4929</v>
      </c>
      <c r="L208" s="70">
        <f t="shared" si="44"/>
        <v>4755</v>
      </c>
      <c r="M208" s="70">
        <f t="shared" si="44"/>
        <v>4612</v>
      </c>
      <c r="N208" s="70">
        <f>SUM(B208:M208)</f>
        <v>51117</v>
      </c>
    </row>
    <row r="209" spans="1:14" x14ac:dyDescent="0.2">
      <c r="A209" s="66" t="s">
        <v>24</v>
      </c>
      <c r="B209" s="70">
        <f>SUM(B15,B45,B79,B117,B136,B153,B98,B60+B168)</f>
        <v>39281</v>
      </c>
      <c r="C209" s="70">
        <f>SUM(C15,C45,C79,C117,C136,C153,C98,C60+C168+C180)</f>
        <v>37874</v>
      </c>
      <c r="D209" s="70">
        <f t="shared" ref="D209:M209" si="45">SUM(D15,D45,D79,D117,D136,D153,D98,D60+D168+D180)</f>
        <v>37779</v>
      </c>
      <c r="E209" s="70">
        <f t="shared" si="45"/>
        <v>38100</v>
      </c>
      <c r="F209" s="70">
        <f t="shared" si="45"/>
        <v>37871</v>
      </c>
      <c r="G209" s="70">
        <f t="shared" si="45"/>
        <v>51151</v>
      </c>
      <c r="H209" s="70">
        <f t="shared" si="45"/>
        <v>51498</v>
      </c>
      <c r="I209" s="70">
        <f t="shared" si="45"/>
        <v>47416</v>
      </c>
      <c r="J209" s="70">
        <f t="shared" si="45"/>
        <v>52301</v>
      </c>
      <c r="K209" s="70">
        <f t="shared" si="45"/>
        <v>49036</v>
      </c>
      <c r="L209" s="70">
        <f t="shared" si="45"/>
        <v>50842</v>
      </c>
      <c r="M209" s="70">
        <f t="shared" si="45"/>
        <v>47038</v>
      </c>
      <c r="N209" s="70">
        <f>SUM(B209:M209)</f>
        <v>540187</v>
      </c>
    </row>
    <row r="210" spans="1:14" x14ac:dyDescent="0.2">
      <c r="A210" s="66" t="s">
        <v>1</v>
      </c>
      <c r="B210" s="70">
        <f>SUM(B16,B46,B80,B118,B137,B154,B99+B169+B27)</f>
        <v>13655</v>
      </c>
      <c r="C210" s="70">
        <f>SUM(C16,C46,C80,C118,C137,C154,C99+C169+C27+C61)</f>
        <v>13172</v>
      </c>
      <c r="D210" s="70">
        <f t="shared" ref="D210:M210" si="46">SUM(D16,D46,D80,D118,D137,D154,D99+D169+D27+D61)</f>
        <v>12807</v>
      </c>
      <c r="E210" s="70">
        <f t="shared" si="46"/>
        <v>13225</v>
      </c>
      <c r="F210" s="70">
        <f t="shared" si="46"/>
        <v>13151</v>
      </c>
      <c r="G210" s="70">
        <f t="shared" si="46"/>
        <v>17803</v>
      </c>
      <c r="H210" s="70">
        <f t="shared" si="46"/>
        <v>18700</v>
      </c>
      <c r="I210" s="70">
        <f t="shared" si="46"/>
        <v>17051</v>
      </c>
      <c r="J210" s="70">
        <f t="shared" si="46"/>
        <v>18232</v>
      </c>
      <c r="K210" s="70">
        <f t="shared" si="46"/>
        <v>17029</v>
      </c>
      <c r="L210" s="70">
        <f t="shared" si="46"/>
        <v>17715</v>
      </c>
      <c r="M210" s="70">
        <f t="shared" si="46"/>
        <v>17018</v>
      </c>
      <c r="N210" s="70">
        <f>SUM(B210:M210)</f>
        <v>189558</v>
      </c>
    </row>
    <row r="211" spans="1:14" x14ac:dyDescent="0.2">
      <c r="A211" s="66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</row>
    <row r="212" spans="1:14" x14ac:dyDescent="0.2">
      <c r="A212" s="67" t="s">
        <v>7</v>
      </c>
      <c r="B212" s="160">
        <f>SUM(B206:B211)</f>
        <v>73966</v>
      </c>
      <c r="C212" s="160">
        <f t="shared" ref="C212:M212" si="47">SUM(C206:C211)</f>
        <v>71398</v>
      </c>
      <c r="D212" s="160">
        <f t="shared" si="47"/>
        <v>70537</v>
      </c>
      <c r="E212" s="160">
        <f t="shared" si="47"/>
        <v>70786</v>
      </c>
      <c r="F212" s="160">
        <f t="shared" si="47"/>
        <v>70290</v>
      </c>
      <c r="G212" s="160">
        <f t="shared" si="47"/>
        <v>93924</v>
      </c>
      <c r="H212" s="160">
        <f>SUM(H206:H211)</f>
        <v>93853</v>
      </c>
      <c r="I212" s="160">
        <f t="shared" si="47"/>
        <v>91357</v>
      </c>
      <c r="J212" s="160">
        <f t="shared" si="47"/>
        <v>98126</v>
      </c>
      <c r="K212" s="160">
        <f t="shared" si="47"/>
        <v>91698</v>
      </c>
      <c r="L212" s="160">
        <f t="shared" si="47"/>
        <v>95062</v>
      </c>
      <c r="M212" s="160">
        <f t="shared" si="47"/>
        <v>90039</v>
      </c>
      <c r="N212" s="160">
        <f>SUM(N206:N211)</f>
        <v>1011036</v>
      </c>
    </row>
    <row r="213" spans="1:14" x14ac:dyDescent="0.2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</row>
    <row r="214" spans="1:14" x14ac:dyDescent="0.2">
      <c r="A214" s="81" t="s">
        <v>20</v>
      </c>
      <c r="B214" s="199" t="s">
        <v>40</v>
      </c>
      <c r="C214" s="199" t="s">
        <v>54</v>
      </c>
      <c r="D214" s="199" t="s">
        <v>55</v>
      </c>
      <c r="E214" s="199" t="s">
        <v>56</v>
      </c>
      <c r="F214" s="199" t="s">
        <v>57</v>
      </c>
      <c r="G214" s="199" t="s">
        <v>58</v>
      </c>
      <c r="H214" s="199" t="s">
        <v>59</v>
      </c>
      <c r="I214" s="199" t="s">
        <v>60</v>
      </c>
      <c r="J214" s="199" t="s">
        <v>61</v>
      </c>
      <c r="K214" s="199" t="s">
        <v>62</v>
      </c>
      <c r="L214" s="199" t="s">
        <v>63</v>
      </c>
      <c r="M214" s="199" t="s">
        <v>64</v>
      </c>
      <c r="N214" s="200" t="s">
        <v>0</v>
      </c>
    </row>
    <row r="215" spans="1:14" x14ac:dyDescent="0.2">
      <c r="A215" s="66" t="s">
        <v>8</v>
      </c>
      <c r="B215" s="82">
        <f t="shared" ref="B215:M215" si="48">B206/B212</f>
        <v>0.12093394262228592</v>
      </c>
      <c r="C215" s="82">
        <f t="shared" si="48"/>
        <v>0.13012969550967815</v>
      </c>
      <c r="D215" s="82">
        <f t="shared" si="48"/>
        <v>0.12217701348228589</v>
      </c>
      <c r="E215" s="82">
        <f t="shared" si="48"/>
        <v>0.11588449693442206</v>
      </c>
      <c r="F215" s="82">
        <f t="shared" si="48"/>
        <v>0.11115379143548158</v>
      </c>
      <c r="G215" s="82">
        <f t="shared" si="48"/>
        <v>0.10946084067969848</v>
      </c>
      <c r="H215" s="82">
        <f t="shared" si="48"/>
        <v>0.10333180612234026</v>
      </c>
      <c r="I215" s="82">
        <f t="shared" si="48"/>
        <v>9.011898376698009E-2</v>
      </c>
      <c r="J215" s="82">
        <f t="shared" si="48"/>
        <v>8.9252593604141617E-2</v>
      </c>
      <c r="K215" s="82">
        <f t="shared" si="48"/>
        <v>8.7722742044537505E-2</v>
      </c>
      <c r="L215" s="82">
        <f t="shared" si="48"/>
        <v>8.7143127643011922E-2</v>
      </c>
      <c r="M215" s="82">
        <f t="shared" si="48"/>
        <v>8.8772642965825918E-2</v>
      </c>
      <c r="N215" s="82">
        <f t="shared" ref="N215" si="49">N206/N212</f>
        <v>0.10302402683979602</v>
      </c>
    </row>
    <row r="216" spans="1:14" x14ac:dyDescent="0.2">
      <c r="A216" s="66" t="s">
        <v>9</v>
      </c>
      <c r="B216" s="82">
        <f t="shared" ref="B216" si="50">B207/B212</f>
        <v>0.11410648135629883</v>
      </c>
      <c r="C216" s="82">
        <f t="shared" ref="C216:M216" si="51">C207/C212</f>
        <v>0.10403652763382727</v>
      </c>
      <c r="D216" s="82">
        <f t="shared" si="51"/>
        <v>0.1112324028524037</v>
      </c>
      <c r="E216" s="82">
        <f t="shared" si="51"/>
        <v>0.10860904698669228</v>
      </c>
      <c r="F216" s="82">
        <f t="shared" si="51"/>
        <v>0.1121923459951629</v>
      </c>
      <c r="G216" s="82">
        <f t="shared" si="51"/>
        <v>0.10759763212810357</v>
      </c>
      <c r="H216" s="82">
        <f t="shared" si="51"/>
        <v>0.10067872097855156</v>
      </c>
      <c r="I216" s="82">
        <f t="shared" si="51"/>
        <v>0.15322306993443305</v>
      </c>
      <c r="J216" s="82">
        <f t="shared" si="51"/>
        <v>0.13929030022623973</v>
      </c>
      <c r="K216" s="82">
        <f t="shared" si="51"/>
        <v>0.13806189884185041</v>
      </c>
      <c r="L216" s="82">
        <f t="shared" si="51"/>
        <v>0.14165491994698198</v>
      </c>
      <c r="M216" s="82">
        <f t="shared" si="51"/>
        <v>0.14858005975188529</v>
      </c>
      <c r="N216" s="82">
        <f t="shared" ref="N216" si="52">N207/N212</f>
        <v>0.12463750054399646</v>
      </c>
    </row>
    <row r="217" spans="1:14" x14ac:dyDescent="0.2">
      <c r="A217" s="66" t="s">
        <v>23</v>
      </c>
      <c r="B217" s="82">
        <f t="shared" ref="B217" si="53">B208/B212</f>
        <v>4.9279398642619585E-2</v>
      </c>
      <c r="C217" s="82">
        <f t="shared" ref="C217:M217" si="54">C208/C212</f>
        <v>5.0883778257094038E-2</v>
      </c>
      <c r="D217" s="82">
        <f t="shared" si="54"/>
        <v>4.9435048272537814E-2</v>
      </c>
      <c r="E217" s="82">
        <f t="shared" si="54"/>
        <v>5.0433701579408359E-2</v>
      </c>
      <c r="F217" s="82">
        <f t="shared" si="54"/>
        <v>5.0775359226063452E-2</v>
      </c>
      <c r="G217" s="82">
        <f t="shared" si="54"/>
        <v>4.8794770239768324E-2</v>
      </c>
      <c r="H217" s="82">
        <f t="shared" si="54"/>
        <v>4.8032561559033807E-2</v>
      </c>
      <c r="I217" s="82">
        <f t="shared" si="54"/>
        <v>5.099773416377508E-2</v>
      </c>
      <c r="J217" s="82">
        <f t="shared" si="54"/>
        <v>5.2656788211075556E-2</v>
      </c>
      <c r="K217" s="82">
        <f t="shared" si="54"/>
        <v>5.3752535496957403E-2</v>
      </c>
      <c r="L217" s="82">
        <f t="shared" si="54"/>
        <v>5.0019986955881425E-2</v>
      </c>
      <c r="M217" s="82">
        <f t="shared" si="54"/>
        <v>5.1222248136918447E-2</v>
      </c>
      <c r="N217" s="82">
        <f t="shared" ref="N217" si="55">N208/N212</f>
        <v>5.0559030538971907E-2</v>
      </c>
    </row>
    <row r="218" spans="1:14" x14ac:dyDescent="0.2">
      <c r="A218" s="66" t="s">
        <v>24</v>
      </c>
      <c r="B218" s="82">
        <f t="shared" ref="B218" si="56">B209/B212</f>
        <v>0.53106832869156095</v>
      </c>
      <c r="C218" s="82">
        <f t="shared" ref="C218:M218" si="57">C209/C212</f>
        <v>0.53046303818034124</v>
      </c>
      <c r="D218" s="82">
        <f t="shared" si="57"/>
        <v>0.53559124998227881</v>
      </c>
      <c r="E218" s="82">
        <f t="shared" si="57"/>
        <v>0.53824202525923204</v>
      </c>
      <c r="F218" s="82">
        <f t="shared" si="57"/>
        <v>0.53878218807796274</v>
      </c>
      <c r="G218" s="82">
        <f t="shared" si="57"/>
        <v>0.54459988927217751</v>
      </c>
      <c r="H218" s="82">
        <f t="shared" si="57"/>
        <v>0.54870915154550204</v>
      </c>
      <c r="I218" s="82">
        <f t="shared" si="57"/>
        <v>0.51901879439999121</v>
      </c>
      <c r="J218" s="82">
        <f t="shared" si="57"/>
        <v>0.53299838982532666</v>
      </c>
      <c r="K218" s="82">
        <f t="shared" si="57"/>
        <v>0.53475539270213091</v>
      </c>
      <c r="L218" s="82">
        <f t="shared" si="57"/>
        <v>0.53482990048599865</v>
      </c>
      <c r="M218" s="82">
        <f t="shared" si="57"/>
        <v>0.52241806328368823</v>
      </c>
      <c r="N218" s="82">
        <f t="shared" ref="N218" si="58">N209/N212</f>
        <v>0.534290569277454</v>
      </c>
    </row>
    <row r="219" spans="1:14" x14ac:dyDescent="0.2">
      <c r="A219" s="66" t="s">
        <v>1</v>
      </c>
      <c r="B219" s="82">
        <f t="shared" ref="B219" si="59">B210/B212</f>
        <v>0.18461184868723468</v>
      </c>
      <c r="C219" s="82">
        <f t="shared" ref="C219:M219" si="60">C210/C212</f>
        <v>0.18448696041905935</v>
      </c>
      <c r="D219" s="82">
        <f t="shared" si="60"/>
        <v>0.18156428541049377</v>
      </c>
      <c r="E219" s="82">
        <f t="shared" si="60"/>
        <v>0.18683072924024524</v>
      </c>
      <c r="F219" s="82">
        <f t="shared" si="60"/>
        <v>0.18709631526532935</v>
      </c>
      <c r="G219" s="82">
        <f t="shared" si="60"/>
        <v>0.18954686768025211</v>
      </c>
      <c r="H219" s="82">
        <f t="shared" si="60"/>
        <v>0.19924775979457238</v>
      </c>
      <c r="I219" s="82">
        <f t="shared" si="60"/>
        <v>0.18664141773482054</v>
      </c>
      <c r="J219" s="82">
        <f t="shared" si="60"/>
        <v>0.18580192813321647</v>
      </c>
      <c r="K219" s="82">
        <f t="shared" si="60"/>
        <v>0.18570743091452377</v>
      </c>
      <c r="L219" s="82">
        <f t="shared" si="60"/>
        <v>0.18635206496812606</v>
      </c>
      <c r="M219" s="82">
        <f t="shared" si="60"/>
        <v>0.18900698586168216</v>
      </c>
      <c r="N219" s="82">
        <f t="shared" ref="N219" si="61">N210/N212</f>
        <v>0.1874888727997816</v>
      </c>
    </row>
    <row r="220" spans="1:14" ht="12" thickBot="1" x14ac:dyDescent="0.25">
      <c r="A220" s="83"/>
      <c r="B220" s="84"/>
      <c r="C220" s="84"/>
      <c r="D220" s="84"/>
      <c r="E220" s="84"/>
      <c r="F220" s="84"/>
      <c r="G220" s="84"/>
      <c r="H220" s="84"/>
      <c r="I220" s="47"/>
      <c r="J220" s="47"/>
      <c r="K220" s="47"/>
      <c r="L220" s="47"/>
      <c r="M220" s="85"/>
      <c r="N220" s="84"/>
    </row>
    <row r="221" spans="1:14" x14ac:dyDescent="0.2">
      <c r="A221" s="88" t="s">
        <v>13</v>
      </c>
      <c r="B221" s="169">
        <f t="shared" ref="B221:N221" si="62">SUM(B215:B220)</f>
        <v>1</v>
      </c>
      <c r="C221" s="169">
        <f t="shared" si="62"/>
        <v>1</v>
      </c>
      <c r="D221" s="169">
        <f t="shared" si="62"/>
        <v>1</v>
      </c>
      <c r="E221" s="169">
        <f t="shared" si="62"/>
        <v>1</v>
      </c>
      <c r="F221" s="169">
        <f t="shared" si="62"/>
        <v>1</v>
      </c>
      <c r="G221" s="169">
        <f t="shared" si="62"/>
        <v>1</v>
      </c>
      <c r="H221" s="169">
        <f t="shared" si="62"/>
        <v>1</v>
      </c>
      <c r="I221" s="169">
        <f t="shared" si="62"/>
        <v>1</v>
      </c>
      <c r="J221" s="169">
        <f t="shared" si="62"/>
        <v>1</v>
      </c>
      <c r="K221" s="169">
        <f t="shared" si="62"/>
        <v>1</v>
      </c>
      <c r="L221" s="169">
        <f t="shared" si="62"/>
        <v>1</v>
      </c>
      <c r="M221" s="169">
        <f t="shared" si="62"/>
        <v>1</v>
      </c>
      <c r="N221" s="169">
        <f t="shared" si="62"/>
        <v>1</v>
      </c>
    </row>
    <row r="222" spans="1:14" x14ac:dyDescent="0.2">
      <c r="A222" s="89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</row>
    <row r="223" spans="1:14" x14ac:dyDescent="0.2">
      <c r="A223" s="77"/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7"/>
    </row>
    <row r="224" spans="1:14" x14ac:dyDescent="0.2">
      <c r="A224" s="142" t="s">
        <v>53</v>
      </c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1"/>
    </row>
    <row r="225" spans="1:14" x14ac:dyDescent="0.2">
      <c r="A225" s="63" t="s">
        <v>4</v>
      </c>
      <c r="B225" s="199" t="s">
        <v>40</v>
      </c>
      <c r="C225" s="199" t="s">
        <v>54</v>
      </c>
      <c r="D225" s="199" t="s">
        <v>55</v>
      </c>
      <c r="E225" s="199" t="s">
        <v>56</v>
      </c>
      <c r="F225" s="199" t="s">
        <v>57</v>
      </c>
      <c r="G225" s="199" t="s">
        <v>58</v>
      </c>
      <c r="H225" s="199" t="s">
        <v>59</v>
      </c>
      <c r="I225" s="199" t="s">
        <v>60</v>
      </c>
      <c r="J225" s="199" t="s">
        <v>61</v>
      </c>
      <c r="K225" s="199" t="s">
        <v>62</v>
      </c>
      <c r="L225" s="199" t="s">
        <v>63</v>
      </c>
      <c r="M225" s="199" t="s">
        <v>64</v>
      </c>
      <c r="N225" s="200"/>
    </row>
    <row r="226" spans="1:14" x14ac:dyDescent="0.2">
      <c r="A226" s="66" t="s">
        <v>8</v>
      </c>
      <c r="B226" s="151">
        <f t="shared" ref="B226:M226" si="63">+B3+B33+B67+B86</f>
        <v>3087434.9419999998</v>
      </c>
      <c r="C226" s="151">
        <f t="shared" si="63"/>
        <v>3253323.54</v>
      </c>
      <c r="D226" s="151">
        <f t="shared" si="63"/>
        <v>3020284.74</v>
      </c>
      <c r="E226" s="151">
        <f t="shared" si="63"/>
        <v>2857165.44</v>
      </c>
      <c r="F226" s="151">
        <f t="shared" si="63"/>
        <v>2713052.6799999997</v>
      </c>
      <c r="G226" s="151">
        <f t="shared" si="63"/>
        <v>3526528.2800000003</v>
      </c>
      <c r="H226" s="151">
        <f t="shared" si="63"/>
        <v>3376490.42</v>
      </c>
      <c r="I226" s="151">
        <f t="shared" si="63"/>
        <v>2827140.56</v>
      </c>
      <c r="J226" s="151">
        <f t="shared" si="63"/>
        <v>3042971.64</v>
      </c>
      <c r="K226" s="151">
        <f t="shared" si="63"/>
        <v>2739496.9</v>
      </c>
      <c r="L226" s="151">
        <f t="shared" si="63"/>
        <v>2842707.54</v>
      </c>
      <c r="M226" s="151">
        <f t="shared" si="63"/>
        <v>2778393.92</v>
      </c>
      <c r="N226" s="150">
        <f>+SUM(B226:M226)</f>
        <v>36064990.601999991</v>
      </c>
    </row>
    <row r="227" spans="1:14" x14ac:dyDescent="0.2">
      <c r="A227" s="66" t="s">
        <v>9</v>
      </c>
      <c r="B227" s="151">
        <f t="shared" ref="B227:M227" si="64">+B4+B34+B68+B87+B143</f>
        <v>2699918</v>
      </c>
      <c r="C227" s="151">
        <f t="shared" si="64"/>
        <v>2382306.16</v>
      </c>
      <c r="D227" s="151">
        <f>+D4+D34+D68+D87+D143</f>
        <v>2533944.4</v>
      </c>
      <c r="E227" s="151">
        <f t="shared" si="64"/>
        <v>2476063.1999999997</v>
      </c>
      <c r="F227" s="151">
        <f t="shared" si="64"/>
        <v>2524392</v>
      </c>
      <c r="G227" s="151">
        <f t="shared" si="64"/>
        <v>3269422</v>
      </c>
      <c r="H227" s="151">
        <f t="shared" si="64"/>
        <v>3069790.8800000004</v>
      </c>
      <c r="I227" s="151">
        <f t="shared" si="64"/>
        <v>4845341.28</v>
      </c>
      <c r="J227" s="151">
        <f t="shared" si="64"/>
        <v>4668279.2</v>
      </c>
      <c r="K227" s="151">
        <f t="shared" si="64"/>
        <v>4344972.32</v>
      </c>
      <c r="L227" s="151">
        <f t="shared" si="64"/>
        <v>4650006.4000000004</v>
      </c>
      <c r="M227" s="151">
        <f t="shared" si="64"/>
        <v>4623477.04</v>
      </c>
      <c r="N227" s="150">
        <f t="shared" ref="N227:N230" si="65">+SUM(B227:M227)</f>
        <v>42087912.880000003</v>
      </c>
    </row>
    <row r="228" spans="1:14" x14ac:dyDescent="0.2">
      <c r="A228" s="5" t="s">
        <v>23</v>
      </c>
      <c r="B228" s="156">
        <f t="shared" ref="B228:M228" si="66">+B5+B35+B52+B69+B88+B160+B144</f>
        <v>1226166.6099999999</v>
      </c>
      <c r="C228" s="156">
        <f>+C5+C35+C52+C69+C88+C160+C144</f>
        <v>1240144.6500000001</v>
      </c>
      <c r="D228" s="156">
        <f>+D5+D35+D52+D69+D88+D160+D144</f>
        <v>1203983.19</v>
      </c>
      <c r="E228" s="156">
        <f t="shared" si="66"/>
        <v>1188949.23</v>
      </c>
      <c r="F228" s="156">
        <f t="shared" si="66"/>
        <v>1198390.7299999997</v>
      </c>
      <c r="G228" s="156">
        <f t="shared" si="66"/>
        <v>1544683.1400000001</v>
      </c>
      <c r="H228" s="156">
        <f t="shared" si="66"/>
        <v>1552498.3</v>
      </c>
      <c r="I228" s="156">
        <f t="shared" si="66"/>
        <v>1594081.5499999998</v>
      </c>
      <c r="J228" s="156">
        <f t="shared" si="66"/>
        <v>1773897.55</v>
      </c>
      <c r="K228" s="156">
        <f t="shared" si="66"/>
        <v>1679770.2099999997</v>
      </c>
      <c r="L228" s="156">
        <f t="shared" si="66"/>
        <v>1638767.83</v>
      </c>
      <c r="M228" s="156">
        <f t="shared" si="66"/>
        <v>1615533.69</v>
      </c>
      <c r="N228" s="150">
        <f>+SUM(B228:M228)</f>
        <v>17456866.68</v>
      </c>
    </row>
    <row r="229" spans="1:14" x14ac:dyDescent="0.2">
      <c r="A229" s="15" t="s">
        <v>24</v>
      </c>
      <c r="B229" s="151">
        <f>+B6+B36+B53+B70+B89+B161+B145</f>
        <v>14072437.710000001</v>
      </c>
      <c r="C229" s="151">
        <f>+C6+C36+C53+C70+C89+C161+C145+C175</f>
        <v>13735460.529999999</v>
      </c>
      <c r="D229" s="151">
        <f t="shared" ref="D229:M229" si="67">+D6+D36+D53+D70+D89+D161+D145+D175</f>
        <v>13648612.950000001</v>
      </c>
      <c r="E229" s="151">
        <f t="shared" si="67"/>
        <v>13839115.209999999</v>
      </c>
      <c r="F229" s="151">
        <f t="shared" si="67"/>
        <v>13776028.73</v>
      </c>
      <c r="G229" s="151">
        <f t="shared" si="67"/>
        <v>18710893.459999997</v>
      </c>
      <c r="H229" s="151">
        <f t="shared" si="67"/>
        <v>18795976.390000001</v>
      </c>
      <c r="I229" s="151">
        <f t="shared" si="67"/>
        <v>17268460.43</v>
      </c>
      <c r="J229" s="151">
        <f t="shared" si="67"/>
        <v>19202701.940000001</v>
      </c>
      <c r="K229" s="151">
        <f t="shared" si="67"/>
        <v>17990404.52</v>
      </c>
      <c r="L229" s="151">
        <f t="shared" si="67"/>
        <v>18816098.340000004</v>
      </c>
      <c r="M229" s="151">
        <f t="shared" si="67"/>
        <v>17837754.379999999</v>
      </c>
      <c r="N229" s="150">
        <f t="shared" si="65"/>
        <v>197693944.59</v>
      </c>
    </row>
    <row r="230" spans="1:14" x14ac:dyDescent="0.2">
      <c r="A230" s="66" t="s">
        <v>1</v>
      </c>
      <c r="B230" s="156">
        <f>+B7+B37+B71+B90+B162+B146+B22</f>
        <v>4572325.25</v>
      </c>
      <c r="C230" s="156">
        <f>+C7+C37+C71+C90+C162+C146+C22+C54</f>
        <v>4430180.57</v>
      </c>
      <c r="D230" s="156">
        <f t="shared" ref="D230:M230" si="68">+D7+D37+D71+D90+D162+D146+D22+D54</f>
        <v>4343723.8199999994</v>
      </c>
      <c r="E230" s="156">
        <f t="shared" si="68"/>
        <v>4511391.76</v>
      </c>
      <c r="F230" s="156">
        <f t="shared" si="68"/>
        <v>4446851.1400000006</v>
      </c>
      <c r="G230" s="156">
        <f t="shared" si="68"/>
        <v>6021863.2499999991</v>
      </c>
      <c r="H230" s="156">
        <f t="shared" si="68"/>
        <v>6338383.3300000001</v>
      </c>
      <c r="I230" s="156">
        <f t="shared" si="68"/>
        <v>5758961.0199999996</v>
      </c>
      <c r="J230" s="156">
        <f t="shared" si="68"/>
        <v>6154584.2299999995</v>
      </c>
      <c r="K230" s="156">
        <f t="shared" si="68"/>
        <v>5786621.0700000003</v>
      </c>
      <c r="L230" s="156">
        <f t="shared" si="68"/>
        <v>6015480.1399999997</v>
      </c>
      <c r="M230" s="156">
        <f t="shared" si="68"/>
        <v>5784827.9000000004</v>
      </c>
      <c r="N230" s="150">
        <f t="shared" si="65"/>
        <v>64165193.479999997</v>
      </c>
    </row>
    <row r="231" spans="1:14" x14ac:dyDescent="0.2">
      <c r="A231" s="66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</row>
    <row r="232" spans="1:14" x14ac:dyDescent="0.2">
      <c r="A232" s="67" t="s">
        <v>5</v>
      </c>
      <c r="B232" s="159">
        <f>SUM(B226:B230)</f>
        <v>25658282.512000002</v>
      </c>
      <c r="C232" s="159">
        <f t="shared" ref="C232:M232" si="69">SUM(C226:C230)</f>
        <v>25041415.449999999</v>
      </c>
      <c r="D232" s="159">
        <f t="shared" si="69"/>
        <v>24750549.100000001</v>
      </c>
      <c r="E232" s="159">
        <f t="shared" si="69"/>
        <v>24872684.839999996</v>
      </c>
      <c r="F232" s="159">
        <f t="shared" si="69"/>
        <v>24658715.280000001</v>
      </c>
      <c r="G232" s="159">
        <f t="shared" si="69"/>
        <v>33073390.129999995</v>
      </c>
      <c r="H232" s="159">
        <f t="shared" si="69"/>
        <v>33133139.32</v>
      </c>
      <c r="I232" s="159">
        <f t="shared" si="69"/>
        <v>32293984.84</v>
      </c>
      <c r="J232" s="159">
        <f>SUM(J226:J230)</f>
        <v>34842434.560000002</v>
      </c>
      <c r="K232" s="159">
        <f t="shared" si="69"/>
        <v>32541265.02</v>
      </c>
      <c r="L232" s="159">
        <f t="shared" si="69"/>
        <v>33963060.25</v>
      </c>
      <c r="M232" s="159">
        <f t="shared" si="69"/>
        <v>32639986.93</v>
      </c>
      <c r="N232" s="158">
        <f>+SUM(N226:N230)</f>
        <v>357468908.23199999</v>
      </c>
    </row>
    <row r="233" spans="1:14" x14ac:dyDescent="0.2">
      <c r="A233" s="102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4"/>
    </row>
    <row r="234" spans="1:14" x14ac:dyDescent="0.2">
      <c r="A234" s="81" t="s">
        <v>6</v>
      </c>
      <c r="B234" s="199" t="s">
        <v>40</v>
      </c>
      <c r="C234" s="199" t="s">
        <v>54</v>
      </c>
      <c r="D234" s="199" t="s">
        <v>55</v>
      </c>
      <c r="E234" s="199" t="s">
        <v>56</v>
      </c>
      <c r="F234" s="199" t="s">
        <v>57</v>
      </c>
      <c r="G234" s="199" t="s">
        <v>58</v>
      </c>
      <c r="H234" s="199" t="s">
        <v>59</v>
      </c>
      <c r="I234" s="199" t="s">
        <v>60</v>
      </c>
      <c r="J234" s="199" t="s">
        <v>61</v>
      </c>
      <c r="K234" s="199" t="s">
        <v>62</v>
      </c>
      <c r="L234" s="199" t="s">
        <v>63</v>
      </c>
      <c r="M234" s="199" t="s">
        <v>64</v>
      </c>
      <c r="N234" s="200" t="s">
        <v>0</v>
      </c>
    </row>
    <row r="235" spans="1:14" x14ac:dyDescent="0.2">
      <c r="A235" s="66" t="s">
        <v>8</v>
      </c>
      <c r="B235" s="82">
        <f t="shared" ref="B235" si="70">B226/B232</f>
        <v>0.12032897917294549</v>
      </c>
      <c r="C235" s="82">
        <f t="shared" ref="C235:N235" si="71">C226/C232</f>
        <v>0.1299177175705537</v>
      </c>
      <c r="D235" s="82">
        <f t="shared" si="71"/>
        <v>0.12202899934854375</v>
      </c>
      <c r="E235" s="82">
        <f t="shared" si="71"/>
        <v>0.11487161351416056</v>
      </c>
      <c r="F235" s="82">
        <f t="shared" si="71"/>
        <v>0.11002408881376238</v>
      </c>
      <c r="G235" s="82">
        <f t="shared" si="71"/>
        <v>0.10662736012662881</v>
      </c>
      <c r="H235" s="82">
        <f t="shared" si="71"/>
        <v>0.10190674621531758</v>
      </c>
      <c r="I235" s="82">
        <f t="shared" si="71"/>
        <v>8.7543874625786194E-2</v>
      </c>
      <c r="J235" s="82">
        <f t="shared" si="71"/>
        <v>8.7335218632896811E-2</v>
      </c>
      <c r="K235" s="82">
        <f t="shared" si="71"/>
        <v>8.4185322799107329E-2</v>
      </c>
      <c r="L235" s="82">
        <f t="shared" si="71"/>
        <v>8.3699982247624469E-2</v>
      </c>
      <c r="M235" s="82">
        <f t="shared" si="71"/>
        <v>8.5122396830567604E-2</v>
      </c>
      <c r="N235" s="82">
        <f t="shared" si="71"/>
        <v>0.10088986698276299</v>
      </c>
    </row>
    <row r="236" spans="1:14" x14ac:dyDescent="0.2">
      <c r="A236" s="66" t="s">
        <v>9</v>
      </c>
      <c r="B236" s="82">
        <f t="shared" ref="B236" si="72">B227/B232</f>
        <v>0.10522598302272523</v>
      </c>
      <c r="C236" s="82">
        <f t="shared" ref="C236:N236" si="73">C227/C232</f>
        <v>9.5134644635273616E-2</v>
      </c>
      <c r="D236" s="82">
        <f t="shared" si="73"/>
        <v>0.10237932054606416</v>
      </c>
      <c r="E236" s="82">
        <f t="shared" si="73"/>
        <v>9.9549494392258783E-2</v>
      </c>
      <c r="F236" s="82">
        <f t="shared" si="73"/>
        <v>0.10237321658227119</v>
      </c>
      <c r="G236" s="82">
        <f t="shared" si="73"/>
        <v>9.8853549247568478E-2</v>
      </c>
      <c r="H236" s="82">
        <f t="shared" si="73"/>
        <v>9.2650166660996014E-2</v>
      </c>
      <c r="I236" s="82">
        <f t="shared" si="73"/>
        <v>0.15003850729497031</v>
      </c>
      <c r="J236" s="82">
        <f t="shared" si="73"/>
        <v>0.13398257782363185</v>
      </c>
      <c r="K236" s="82">
        <f t="shared" si="73"/>
        <v>0.13352192415782121</v>
      </c>
      <c r="L236" s="82">
        <f t="shared" si="73"/>
        <v>0.13691364576017559</v>
      </c>
      <c r="M236" s="82">
        <f t="shared" si="73"/>
        <v>0.14165070132888072</v>
      </c>
      <c r="N236" s="82">
        <f t="shared" si="73"/>
        <v>0.11773866736595909</v>
      </c>
    </row>
    <row r="237" spans="1:14" x14ac:dyDescent="0.2">
      <c r="A237" s="5" t="s">
        <v>23</v>
      </c>
      <c r="B237" s="82">
        <f t="shared" ref="B237" si="74">B228/B232</f>
        <v>4.7788335381627349E-2</v>
      </c>
      <c r="C237" s="82">
        <f t="shared" ref="C237:N237" si="75">C228/C232</f>
        <v>4.9523744074139397E-2</v>
      </c>
      <c r="D237" s="82">
        <f t="shared" si="75"/>
        <v>4.8644706229972079E-2</v>
      </c>
      <c r="E237" s="82">
        <f t="shared" si="75"/>
        <v>4.7801402930492815E-2</v>
      </c>
      <c r="F237" s="82">
        <f t="shared" si="75"/>
        <v>4.8599074055248173E-2</v>
      </c>
      <c r="G237" s="82">
        <f t="shared" si="75"/>
        <v>4.6704711368516741E-2</v>
      </c>
      <c r="H237" s="82">
        <f t="shared" si="75"/>
        <v>4.6856359882049357E-2</v>
      </c>
      <c r="I237" s="82">
        <f t="shared" si="75"/>
        <v>4.9361562467371237E-2</v>
      </c>
      <c r="J237" s="82">
        <f t="shared" si="75"/>
        <v>5.0911986271948956E-2</v>
      </c>
      <c r="K237" s="82">
        <f t="shared" si="75"/>
        <v>5.1619696067980329E-2</v>
      </c>
      <c r="L237" s="82">
        <f t="shared" si="75"/>
        <v>4.8251477279642373E-2</v>
      </c>
      <c r="M237" s="82">
        <f t="shared" si="75"/>
        <v>4.9495537282679906E-2</v>
      </c>
      <c r="N237" s="82">
        <f t="shared" si="75"/>
        <v>4.8834643455677444E-2</v>
      </c>
    </row>
    <row r="238" spans="1:14" x14ac:dyDescent="0.2">
      <c r="A238" s="66" t="s">
        <v>24</v>
      </c>
      <c r="B238" s="82">
        <f t="shared" ref="B238" si="76">B229/B232</f>
        <v>0.54845594998100622</v>
      </c>
      <c r="C238" s="82">
        <f t="shared" ref="C238:N238" si="77">C229/C232</f>
        <v>0.54850975007485048</v>
      </c>
      <c r="D238" s="82">
        <f t="shared" si="77"/>
        <v>0.55144687476852783</v>
      </c>
      <c r="E238" s="82">
        <f t="shared" si="77"/>
        <v>0.5563981250525909</v>
      </c>
      <c r="F238" s="82">
        <f t="shared" si="77"/>
        <v>0.55866773972500317</v>
      </c>
      <c r="G238" s="82">
        <f t="shared" si="77"/>
        <v>0.56573860092521455</v>
      </c>
      <c r="H238" s="82">
        <f t="shared" si="77"/>
        <v>0.56728631140165686</v>
      </c>
      <c r="I238" s="82">
        <f t="shared" si="77"/>
        <v>0.5347268389316554</v>
      </c>
      <c r="J238" s="82">
        <f t="shared" si="77"/>
        <v>0.55112974114745672</v>
      </c>
      <c r="K238" s="82">
        <f t="shared" si="77"/>
        <v>0.5528489598957822</v>
      </c>
      <c r="L238" s="82">
        <f t="shared" si="77"/>
        <v>0.55401657570006535</v>
      </c>
      <c r="M238" s="82">
        <f t="shared" si="77"/>
        <v>0.54650004665305174</v>
      </c>
      <c r="N238" s="82">
        <f t="shared" si="77"/>
        <v>0.55303815251449828</v>
      </c>
    </row>
    <row r="239" spans="1:14" x14ac:dyDescent="0.2">
      <c r="A239" s="66" t="s">
        <v>1</v>
      </c>
      <c r="B239" s="82">
        <f t="shared" ref="B239" si="78">B230/B232</f>
        <v>0.17820075244169561</v>
      </c>
      <c r="C239" s="82">
        <f t="shared" ref="C239:N239" si="79">C230/C232</f>
        <v>0.17691414364518282</v>
      </c>
      <c r="D239" s="82">
        <f t="shared" si="79"/>
        <v>0.1755000991068921</v>
      </c>
      <c r="E239" s="82">
        <f t="shared" si="79"/>
        <v>0.18137936411049707</v>
      </c>
      <c r="F239" s="82">
        <f t="shared" si="79"/>
        <v>0.18033588082371502</v>
      </c>
      <c r="G239" s="82">
        <f t="shared" si="79"/>
        <v>0.18207577833207145</v>
      </c>
      <c r="H239" s="82">
        <f t="shared" si="79"/>
        <v>0.19130041583998023</v>
      </c>
      <c r="I239" s="82">
        <f t="shared" si="79"/>
        <v>0.1783292166802169</v>
      </c>
      <c r="J239" s="82">
        <f t="shared" si="79"/>
        <v>0.17664047612406564</v>
      </c>
      <c r="K239" s="82">
        <f t="shared" si="79"/>
        <v>0.17782409707930893</v>
      </c>
      <c r="L239" s="82">
        <f t="shared" si="79"/>
        <v>0.17711831901249239</v>
      </c>
      <c r="M239" s="82">
        <f t="shared" si="79"/>
        <v>0.17723131790482002</v>
      </c>
      <c r="N239" s="82">
        <f t="shared" si="79"/>
        <v>0.17949866968110217</v>
      </c>
    </row>
    <row r="240" spans="1:14" ht="12" thickBot="1" x14ac:dyDescent="0.25">
      <c r="A240" s="83"/>
      <c r="B240" s="84"/>
      <c r="C240" s="84"/>
      <c r="D240" s="84"/>
      <c r="E240" s="84"/>
      <c r="F240" s="84"/>
      <c r="G240" s="84"/>
      <c r="H240" s="93"/>
      <c r="I240" s="95"/>
      <c r="J240" s="95"/>
      <c r="K240" s="95"/>
      <c r="L240" s="95"/>
      <c r="M240" s="85"/>
      <c r="N240" s="84"/>
    </row>
    <row r="241" spans="1:14" ht="12" thickBot="1" x14ac:dyDescent="0.25">
      <c r="A241" s="86" t="s">
        <v>13</v>
      </c>
      <c r="B241" s="167">
        <f>SUM(B235:B240)</f>
        <v>0.99999999999999989</v>
      </c>
      <c r="C241" s="167">
        <f t="shared" ref="C241:N241" si="80">SUM(C235:C240)</f>
        <v>1</v>
      </c>
      <c r="D241" s="167">
        <f t="shared" si="80"/>
        <v>0.99999999999999989</v>
      </c>
      <c r="E241" s="167">
        <f t="shared" si="80"/>
        <v>1.0000000000000002</v>
      </c>
      <c r="F241" s="167">
        <f t="shared" si="80"/>
        <v>0.99999999999999989</v>
      </c>
      <c r="G241" s="167">
        <f t="shared" si="80"/>
        <v>1</v>
      </c>
      <c r="H241" s="167">
        <f t="shared" si="80"/>
        <v>1</v>
      </c>
      <c r="I241" s="168">
        <f t="shared" si="80"/>
        <v>1</v>
      </c>
      <c r="J241" s="168">
        <f t="shared" si="80"/>
        <v>1</v>
      </c>
      <c r="K241" s="168">
        <f t="shared" si="80"/>
        <v>1</v>
      </c>
      <c r="L241" s="168">
        <f t="shared" si="80"/>
        <v>1</v>
      </c>
      <c r="M241" s="168">
        <f t="shared" si="80"/>
        <v>1</v>
      </c>
      <c r="N241" s="167">
        <f t="shared" si="80"/>
        <v>1</v>
      </c>
    </row>
    <row r="242" spans="1:14" x14ac:dyDescent="0.2">
      <c r="A242" s="124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6"/>
    </row>
    <row r="243" spans="1:14" x14ac:dyDescent="0.2">
      <c r="A243" s="69" t="s">
        <v>19</v>
      </c>
      <c r="B243" s="199" t="s">
        <v>40</v>
      </c>
      <c r="C243" s="199" t="s">
        <v>54</v>
      </c>
      <c r="D243" s="199" t="s">
        <v>55</v>
      </c>
      <c r="E243" s="199" t="s">
        <v>56</v>
      </c>
      <c r="F243" s="199" t="s">
        <v>57</v>
      </c>
      <c r="G243" s="199" t="s">
        <v>58</v>
      </c>
      <c r="H243" s="199" t="s">
        <v>59</v>
      </c>
      <c r="I243" s="199" t="s">
        <v>60</v>
      </c>
      <c r="J243" s="199" t="s">
        <v>61</v>
      </c>
      <c r="K243" s="199" t="s">
        <v>62</v>
      </c>
      <c r="L243" s="199" t="s">
        <v>63</v>
      </c>
      <c r="M243" s="199" t="s">
        <v>64</v>
      </c>
      <c r="N243" s="200" t="s">
        <v>0</v>
      </c>
    </row>
    <row r="244" spans="1:14" x14ac:dyDescent="0.2">
      <c r="A244" s="66" t="s">
        <v>8</v>
      </c>
      <c r="B244" s="87">
        <f t="shared" ref="B244:M244" si="81">+B12+B42+B76+B95</f>
        <v>7156</v>
      </c>
      <c r="C244" s="87">
        <f t="shared" si="81"/>
        <v>7454</v>
      </c>
      <c r="D244" s="87">
        <f t="shared" si="81"/>
        <v>6952</v>
      </c>
      <c r="E244" s="87">
        <f t="shared" si="81"/>
        <v>6588</v>
      </c>
      <c r="F244" s="87">
        <f t="shared" si="81"/>
        <v>6232</v>
      </c>
      <c r="G244" s="87">
        <f t="shared" si="81"/>
        <v>8137</v>
      </c>
      <c r="H244" s="87">
        <f t="shared" si="81"/>
        <v>7796</v>
      </c>
      <c r="I244" s="87">
        <f t="shared" si="81"/>
        <v>6517</v>
      </c>
      <c r="J244" s="87">
        <f t="shared" si="81"/>
        <v>7034</v>
      </c>
      <c r="K244" s="87">
        <f t="shared" si="81"/>
        <v>6338</v>
      </c>
      <c r="L244" s="87">
        <f t="shared" si="81"/>
        <v>6536</v>
      </c>
      <c r="M244" s="87">
        <f t="shared" si="81"/>
        <v>6391</v>
      </c>
      <c r="N244" s="70">
        <f>SUM(B244:M244)</f>
        <v>83131</v>
      </c>
    </row>
    <row r="245" spans="1:14" x14ac:dyDescent="0.2">
      <c r="A245" s="66" t="s">
        <v>9</v>
      </c>
      <c r="B245" s="70">
        <f t="shared" ref="B245:M245" si="82">SUM(B13+B43+B77+B96+B151)</f>
        <v>6728</v>
      </c>
      <c r="C245" s="70">
        <f t="shared" si="82"/>
        <v>5923</v>
      </c>
      <c r="D245" s="70">
        <f t="shared" si="82"/>
        <v>6278</v>
      </c>
      <c r="E245" s="70">
        <f t="shared" si="82"/>
        <v>6146</v>
      </c>
      <c r="F245" s="70">
        <f t="shared" si="82"/>
        <v>6268</v>
      </c>
      <c r="G245" s="70">
        <f t="shared" si="82"/>
        <v>8059</v>
      </c>
      <c r="H245" s="70">
        <f t="shared" si="82"/>
        <v>7581</v>
      </c>
      <c r="I245" s="70">
        <f t="shared" si="82"/>
        <v>11557</v>
      </c>
      <c r="J245" s="70">
        <f t="shared" si="82"/>
        <v>11166</v>
      </c>
      <c r="K245" s="70">
        <f t="shared" si="82"/>
        <v>10365</v>
      </c>
      <c r="L245" s="70">
        <f t="shared" si="82"/>
        <v>11088</v>
      </c>
      <c r="M245" s="70">
        <f t="shared" si="82"/>
        <v>11009</v>
      </c>
      <c r="N245" s="70">
        <f>SUM(B245:M245)</f>
        <v>102168</v>
      </c>
    </row>
    <row r="246" spans="1:14" x14ac:dyDescent="0.2">
      <c r="A246" s="66" t="s">
        <v>23</v>
      </c>
      <c r="B246" s="70">
        <f t="shared" ref="B246:M246" si="83">+B14+B44+B59+B78+B97+B152+B167</f>
        <v>3025</v>
      </c>
      <c r="C246" s="70">
        <f t="shared" si="83"/>
        <v>3024</v>
      </c>
      <c r="D246" s="70">
        <f t="shared" si="83"/>
        <v>2918</v>
      </c>
      <c r="E246" s="70">
        <f t="shared" si="83"/>
        <v>2887</v>
      </c>
      <c r="F246" s="70">
        <f t="shared" si="83"/>
        <v>2925</v>
      </c>
      <c r="G246" s="70">
        <f t="shared" si="83"/>
        <v>3743</v>
      </c>
      <c r="H246" s="70">
        <f t="shared" si="83"/>
        <v>3777</v>
      </c>
      <c r="I246" s="70">
        <f t="shared" si="83"/>
        <v>3849</v>
      </c>
      <c r="J246" s="70">
        <f t="shared" si="83"/>
        <v>4304</v>
      </c>
      <c r="K246" s="70">
        <f t="shared" si="83"/>
        <v>4074</v>
      </c>
      <c r="L246" s="70">
        <f t="shared" si="83"/>
        <v>3985</v>
      </c>
      <c r="M246" s="70">
        <f t="shared" si="83"/>
        <v>3884</v>
      </c>
      <c r="N246" s="70">
        <f>SUM(B246:M246)</f>
        <v>42395</v>
      </c>
    </row>
    <row r="247" spans="1:14" x14ac:dyDescent="0.2">
      <c r="A247" s="66" t="s">
        <v>24</v>
      </c>
      <c r="B247" s="70">
        <f>+B15+B45+B60+B79+B98+B153+B168</f>
        <v>32489</v>
      </c>
      <c r="C247" s="70">
        <f>+C15+C45+C60+C79+C98+C153+C168+C180</f>
        <v>31426</v>
      </c>
      <c r="D247" s="70">
        <f t="shared" ref="D247:M247" si="84">+D15+D45+D60+D79+D98+D153+D168+D180</f>
        <v>31259</v>
      </c>
      <c r="E247" s="70">
        <f t="shared" si="84"/>
        <v>31631</v>
      </c>
      <c r="F247" s="70">
        <f t="shared" si="84"/>
        <v>31423</v>
      </c>
      <c r="G247" s="70">
        <f t="shared" si="84"/>
        <v>42691</v>
      </c>
      <c r="H247" s="70">
        <f t="shared" si="84"/>
        <v>42780</v>
      </c>
      <c r="I247" s="70">
        <f t="shared" si="84"/>
        <v>39298</v>
      </c>
      <c r="J247" s="70">
        <f t="shared" si="84"/>
        <v>43550</v>
      </c>
      <c r="K247" s="70">
        <f t="shared" si="84"/>
        <v>40892</v>
      </c>
      <c r="L247" s="70">
        <f t="shared" si="84"/>
        <v>42700</v>
      </c>
      <c r="M247" s="70">
        <f t="shared" si="84"/>
        <v>40436</v>
      </c>
      <c r="N247" s="70">
        <f>SUM(B247:M247)</f>
        <v>450575</v>
      </c>
    </row>
    <row r="248" spans="1:14" x14ac:dyDescent="0.2">
      <c r="A248" s="66" t="s">
        <v>1</v>
      </c>
      <c r="B248" s="70">
        <f>+B16+B46+B80+B99+B154+B169+B27</f>
        <v>10752</v>
      </c>
      <c r="C248" s="70">
        <f>+C16+C46+C80+C99+C154+C169+C27+C61</f>
        <v>10370</v>
      </c>
      <c r="D248" s="70">
        <f t="shared" ref="D248:M248" si="85">+D16+D46+D80+D99+D154+D169+D27+D61</f>
        <v>10134</v>
      </c>
      <c r="E248" s="70">
        <f t="shared" si="85"/>
        <v>10510</v>
      </c>
      <c r="F248" s="70">
        <f t="shared" si="85"/>
        <v>10384</v>
      </c>
      <c r="G248" s="70">
        <f t="shared" si="85"/>
        <v>14004</v>
      </c>
      <c r="H248" s="70">
        <f t="shared" si="85"/>
        <v>14780</v>
      </c>
      <c r="I248" s="70">
        <f t="shared" si="85"/>
        <v>13546</v>
      </c>
      <c r="J248" s="70">
        <f t="shared" si="85"/>
        <v>14345</v>
      </c>
      <c r="K248" s="70">
        <f t="shared" si="85"/>
        <v>13456</v>
      </c>
      <c r="L248" s="70">
        <f t="shared" si="85"/>
        <v>13992</v>
      </c>
      <c r="M248" s="70">
        <f t="shared" si="85"/>
        <v>13451</v>
      </c>
      <c r="N248" s="70">
        <f>SUM(B248:M248)</f>
        <v>149724</v>
      </c>
    </row>
    <row r="249" spans="1:14" x14ac:dyDescent="0.2">
      <c r="A249" s="66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</row>
    <row r="250" spans="1:14" x14ac:dyDescent="0.2">
      <c r="A250" s="67" t="s">
        <v>7</v>
      </c>
      <c r="B250" s="160">
        <f t="shared" ref="B250:M250" si="86">SUM(B244:B249)</f>
        <v>60150</v>
      </c>
      <c r="C250" s="160">
        <f t="shared" si="86"/>
        <v>58197</v>
      </c>
      <c r="D250" s="160">
        <f t="shared" si="86"/>
        <v>57541</v>
      </c>
      <c r="E250" s="160">
        <f t="shared" si="86"/>
        <v>57762</v>
      </c>
      <c r="F250" s="160">
        <f t="shared" si="86"/>
        <v>57232</v>
      </c>
      <c r="G250" s="160">
        <f t="shared" si="86"/>
        <v>76634</v>
      </c>
      <c r="H250" s="160">
        <f t="shared" si="86"/>
        <v>76714</v>
      </c>
      <c r="I250" s="160">
        <f t="shared" si="86"/>
        <v>74767</v>
      </c>
      <c r="J250" s="160">
        <f>SUM(J244:J249)</f>
        <v>80399</v>
      </c>
      <c r="K250" s="160">
        <f t="shared" si="86"/>
        <v>75125</v>
      </c>
      <c r="L250" s="160">
        <f t="shared" si="86"/>
        <v>78301</v>
      </c>
      <c r="M250" s="160">
        <f t="shared" si="86"/>
        <v>75171</v>
      </c>
      <c r="N250" s="160">
        <f>SUM(N244:N249)</f>
        <v>827993</v>
      </c>
    </row>
    <row r="251" spans="1:14" x14ac:dyDescent="0.2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</row>
    <row r="252" spans="1:14" x14ac:dyDescent="0.2">
      <c r="A252" s="81" t="s">
        <v>20</v>
      </c>
      <c r="B252" s="199" t="s">
        <v>40</v>
      </c>
      <c r="C252" s="199" t="s">
        <v>54</v>
      </c>
      <c r="D252" s="199" t="s">
        <v>55</v>
      </c>
      <c r="E252" s="199" t="s">
        <v>56</v>
      </c>
      <c r="F252" s="199" t="s">
        <v>57</v>
      </c>
      <c r="G252" s="199" t="s">
        <v>58</v>
      </c>
      <c r="H252" s="199" t="s">
        <v>59</v>
      </c>
      <c r="I252" s="199" t="s">
        <v>60</v>
      </c>
      <c r="J252" s="199" t="s">
        <v>61</v>
      </c>
      <c r="K252" s="199" t="s">
        <v>62</v>
      </c>
      <c r="L252" s="199" t="s">
        <v>63</v>
      </c>
      <c r="M252" s="199" t="s">
        <v>64</v>
      </c>
      <c r="N252" s="200" t="s">
        <v>0</v>
      </c>
    </row>
    <row r="253" spans="1:14" x14ac:dyDescent="0.2">
      <c r="A253" s="66" t="s">
        <v>8</v>
      </c>
      <c r="B253" s="82">
        <f t="shared" ref="B253:N253" si="87">B244/B250</f>
        <v>0.11896924355777223</v>
      </c>
      <c r="C253" s="82">
        <f t="shared" ref="C253:M253" si="88">C244/C250</f>
        <v>0.12808220355001118</v>
      </c>
      <c r="D253" s="82">
        <f t="shared" si="88"/>
        <v>0.12081819919709424</v>
      </c>
      <c r="E253" s="82">
        <f t="shared" si="88"/>
        <v>0.11405422249922094</v>
      </c>
      <c r="F253" s="82">
        <f t="shared" si="88"/>
        <v>0.10889013139502376</v>
      </c>
      <c r="G253" s="82">
        <f t="shared" si="88"/>
        <v>0.10618002453219198</v>
      </c>
      <c r="H253" s="82">
        <f t="shared" si="88"/>
        <v>0.10162421461532445</v>
      </c>
      <c r="I253" s="82">
        <f t="shared" si="88"/>
        <v>8.7164123209437325E-2</v>
      </c>
      <c r="J253" s="82">
        <f t="shared" si="88"/>
        <v>8.7488650356347716E-2</v>
      </c>
      <c r="K253" s="82">
        <f t="shared" si="88"/>
        <v>8.4366056572379361E-2</v>
      </c>
      <c r="L253" s="82">
        <f t="shared" si="88"/>
        <v>8.3472752582981063E-2</v>
      </c>
      <c r="M253" s="82">
        <f t="shared" si="88"/>
        <v>8.5019488898644427E-2</v>
      </c>
      <c r="N253" s="82">
        <f t="shared" si="87"/>
        <v>0.10040060725151058</v>
      </c>
    </row>
    <row r="254" spans="1:14" x14ac:dyDescent="0.2">
      <c r="A254" s="66" t="s">
        <v>9</v>
      </c>
      <c r="B254" s="82">
        <f t="shared" ref="B254:N254" si="89">B245/B250</f>
        <v>0.11185369908561929</v>
      </c>
      <c r="C254" s="82">
        <f t="shared" ref="C254:M254" si="90">C245/C250</f>
        <v>0.1017750055844803</v>
      </c>
      <c r="D254" s="82">
        <f t="shared" si="90"/>
        <v>0.10910481222085122</v>
      </c>
      <c r="E254" s="82">
        <f t="shared" si="90"/>
        <v>0.10640213289013538</v>
      </c>
      <c r="F254" s="82">
        <f t="shared" si="90"/>
        <v>0.10951915012580375</v>
      </c>
      <c r="G254" s="82">
        <f t="shared" si="90"/>
        <v>0.10516219954589347</v>
      </c>
      <c r="H254" s="82">
        <f t="shared" si="90"/>
        <v>9.8821597100920297E-2</v>
      </c>
      <c r="I254" s="82">
        <f t="shared" si="90"/>
        <v>0.15457354180320196</v>
      </c>
      <c r="J254" s="82">
        <f t="shared" si="90"/>
        <v>0.13888232440701997</v>
      </c>
      <c r="K254" s="82">
        <f t="shared" si="90"/>
        <v>0.13797004991680534</v>
      </c>
      <c r="L254" s="82">
        <f t="shared" si="90"/>
        <v>0.14160738687883936</v>
      </c>
      <c r="M254" s="82">
        <f t="shared" si="90"/>
        <v>0.14645275438666508</v>
      </c>
      <c r="N254" s="82">
        <f t="shared" si="89"/>
        <v>0.12339234751984618</v>
      </c>
    </row>
    <row r="255" spans="1:14" x14ac:dyDescent="0.2">
      <c r="A255" s="66" t="s">
        <v>23</v>
      </c>
      <c r="B255" s="82">
        <f t="shared" ref="B255:N255" si="91">B246/B250</f>
        <v>5.0290939318370739E-2</v>
      </c>
      <c r="C255" s="82">
        <f t="shared" ref="C255:M255" si="92">C246/C250</f>
        <v>5.1961441311407806E-2</v>
      </c>
      <c r="D255" s="82">
        <f t="shared" si="92"/>
        <v>5.0711666463912689E-2</v>
      </c>
      <c r="E255" s="82">
        <f t="shared" si="92"/>
        <v>4.9980956338076934E-2</v>
      </c>
      <c r="F255" s="82">
        <f t="shared" si="92"/>
        <v>5.1107771875873634E-2</v>
      </c>
      <c r="G255" s="82">
        <f t="shared" si="92"/>
        <v>4.8842550304042595E-2</v>
      </c>
      <c r="H255" s="82">
        <f t="shared" si="92"/>
        <v>4.923482024141617E-2</v>
      </c>
      <c r="I255" s="82">
        <f t="shared" si="92"/>
        <v>5.1479930985595251E-2</v>
      </c>
      <c r="J255" s="82">
        <f t="shared" si="92"/>
        <v>5.3533004141842561E-2</v>
      </c>
      <c r="K255" s="82">
        <f t="shared" si="92"/>
        <v>5.4229617304492515E-2</v>
      </c>
      <c r="L255" s="82">
        <f t="shared" si="92"/>
        <v>5.0893347466826735E-2</v>
      </c>
      <c r="M255" s="82">
        <f t="shared" si="92"/>
        <v>5.1668861662077133E-2</v>
      </c>
      <c r="N255" s="82">
        <f t="shared" si="91"/>
        <v>5.1202123689451484E-2</v>
      </c>
    </row>
    <row r="256" spans="1:14" x14ac:dyDescent="0.2">
      <c r="A256" s="66" t="s">
        <v>24</v>
      </c>
      <c r="B256" s="82">
        <f t="shared" ref="B256:N256" si="93">B247/B250</f>
        <v>0.54013300083125515</v>
      </c>
      <c r="C256" s="82">
        <f t="shared" ref="C256:M256" si="94">C247/C250</f>
        <v>0.53999347045380341</v>
      </c>
      <c r="D256" s="82">
        <f t="shared" si="94"/>
        <v>0.54324742357623257</v>
      </c>
      <c r="E256" s="82">
        <f t="shared" si="94"/>
        <v>0.54760915480765904</v>
      </c>
      <c r="F256" s="82">
        <f t="shared" si="94"/>
        <v>0.54904598825831707</v>
      </c>
      <c r="G256" s="82">
        <f t="shared" si="94"/>
        <v>0.55707649346243182</v>
      </c>
      <c r="H256" s="82">
        <f t="shared" si="94"/>
        <v>0.55765570821492816</v>
      </c>
      <c r="I256" s="82">
        <f t="shared" si="94"/>
        <v>0.52560621664638141</v>
      </c>
      <c r="J256" s="82">
        <f t="shared" si="94"/>
        <v>0.5416734038980584</v>
      </c>
      <c r="K256" s="82">
        <f t="shared" si="94"/>
        <v>0.54431946755407656</v>
      </c>
      <c r="L256" s="82">
        <f t="shared" si="94"/>
        <v>0.54533147724805553</v>
      </c>
      <c r="M256" s="82">
        <f t="shared" si="94"/>
        <v>0.53792020859107903</v>
      </c>
      <c r="N256" s="82">
        <f t="shared" si="93"/>
        <v>0.54417730584678858</v>
      </c>
    </row>
    <row r="257" spans="1:14" x14ac:dyDescent="0.2">
      <c r="A257" s="66" t="s">
        <v>1</v>
      </c>
      <c r="B257" s="82">
        <f t="shared" ref="B257:N257" si="95">B248/B250</f>
        <v>0.17875311720698253</v>
      </c>
      <c r="C257" s="82">
        <f t="shared" ref="C257:M257" si="96">C248/C250</f>
        <v>0.17818787910029726</v>
      </c>
      <c r="D257" s="82">
        <f t="shared" si="96"/>
        <v>0.17611789854190923</v>
      </c>
      <c r="E257" s="82">
        <f t="shared" si="96"/>
        <v>0.18195353346490772</v>
      </c>
      <c r="F257" s="82">
        <f t="shared" si="96"/>
        <v>0.18143695834498183</v>
      </c>
      <c r="G257" s="82">
        <f t="shared" si="96"/>
        <v>0.18273873215544015</v>
      </c>
      <c r="H257" s="82">
        <f t="shared" si="96"/>
        <v>0.1926636598274109</v>
      </c>
      <c r="I257" s="82">
        <f t="shared" si="96"/>
        <v>0.18117618735538407</v>
      </c>
      <c r="J257" s="82">
        <f t="shared" si="96"/>
        <v>0.1784226171967313</v>
      </c>
      <c r="K257" s="82">
        <f t="shared" si="96"/>
        <v>0.17911480865224624</v>
      </c>
      <c r="L257" s="82">
        <f t="shared" si="96"/>
        <v>0.17869503582329727</v>
      </c>
      <c r="M257" s="82">
        <f t="shared" si="96"/>
        <v>0.17893868646153438</v>
      </c>
      <c r="N257" s="82">
        <f t="shared" si="95"/>
        <v>0.18082761569240319</v>
      </c>
    </row>
    <row r="258" spans="1:14" ht="12" thickBot="1" x14ac:dyDescent="0.25">
      <c r="A258" s="83"/>
      <c r="B258" s="84"/>
      <c r="C258" s="84"/>
      <c r="D258" s="84"/>
      <c r="E258" s="84"/>
      <c r="F258" s="84"/>
      <c r="G258" s="84"/>
      <c r="H258" s="84"/>
      <c r="I258" s="47"/>
      <c r="J258" s="47"/>
      <c r="K258" s="47"/>
      <c r="L258" s="47"/>
      <c r="M258" s="85"/>
      <c r="N258" s="84"/>
    </row>
    <row r="259" spans="1:14" x14ac:dyDescent="0.2">
      <c r="A259" s="88" t="s">
        <v>13</v>
      </c>
      <c r="B259" s="169">
        <f t="shared" ref="B259:N259" si="97">SUM(B253:B258)</f>
        <v>1</v>
      </c>
      <c r="C259" s="169">
        <f t="shared" si="97"/>
        <v>1</v>
      </c>
      <c r="D259" s="169">
        <f t="shared" si="97"/>
        <v>1</v>
      </c>
      <c r="E259" s="169">
        <f t="shared" si="97"/>
        <v>1</v>
      </c>
      <c r="F259" s="169">
        <f t="shared" si="97"/>
        <v>1</v>
      </c>
      <c r="G259" s="169">
        <f t="shared" si="97"/>
        <v>1</v>
      </c>
      <c r="H259" s="169">
        <f>SUM(H253:H258)</f>
        <v>1</v>
      </c>
      <c r="I259" s="169">
        <f>SUM(I253:I258)</f>
        <v>1</v>
      </c>
      <c r="J259" s="169">
        <f t="shared" si="97"/>
        <v>1</v>
      </c>
      <c r="K259" s="169">
        <f t="shared" si="97"/>
        <v>1</v>
      </c>
      <c r="L259" s="169">
        <f t="shared" si="97"/>
        <v>1</v>
      </c>
      <c r="M259" s="169">
        <f t="shared" si="97"/>
        <v>1</v>
      </c>
      <c r="N259" s="169">
        <f t="shared" si="97"/>
        <v>1</v>
      </c>
    </row>
    <row r="261" spans="1:14" x14ac:dyDescent="0.2">
      <c r="B261" s="146"/>
      <c r="C261" s="146"/>
      <c r="D261" s="146"/>
      <c r="E261" s="146"/>
      <c r="F261" s="146"/>
    </row>
    <row r="262" spans="1:14" x14ac:dyDescent="0.2">
      <c r="B262" s="147"/>
      <c r="C262" s="147"/>
      <c r="D262" s="147"/>
      <c r="E262" s="147"/>
      <c r="F262" s="147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/>
  <rowBreaks count="3" manualBreakCount="3">
    <brk id="64" max="16383" man="1"/>
    <brk id="121" max="16383" man="1"/>
    <brk id="2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topLeftCell="B1" zoomScale="130" zoomScaleNormal="130" zoomScalePageLayoutView="90" workbookViewId="0">
      <selection activeCell="L22" sqref="L22"/>
    </sheetView>
  </sheetViews>
  <sheetFormatPr defaultColWidth="9.140625" defaultRowHeight="11.25" x14ac:dyDescent="0.2"/>
  <cols>
    <col min="1" max="1" width="14.5703125" style="1" customWidth="1"/>
    <col min="2" max="3" width="10.7109375" style="1" bestFit="1" customWidth="1"/>
    <col min="4" max="5" width="10.85546875" style="1" bestFit="1" customWidth="1"/>
    <col min="6" max="6" width="10.7109375" style="1" bestFit="1" customWidth="1"/>
    <col min="7" max="8" width="10" style="1" bestFit="1" customWidth="1"/>
    <col min="9" max="9" width="9.85546875" style="1" bestFit="1" customWidth="1"/>
    <col min="10" max="12" width="10.7109375" style="1" bestFit="1" customWidth="1"/>
    <col min="13" max="13" width="10.42578125" style="1" bestFit="1" customWidth="1"/>
    <col min="14" max="14" width="12" style="1" bestFit="1" customWidth="1"/>
    <col min="15" max="16384" width="9.140625" style="1"/>
  </cols>
  <sheetData>
    <row r="1" spans="1:14" x14ac:dyDescent="0.2">
      <c r="A1" s="108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14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15" t="s">
        <v>9</v>
      </c>
      <c r="B3" s="144">
        <f>+'[2]Oct 2020'!$J$45</f>
        <v>26742.560000000001</v>
      </c>
      <c r="C3" s="144">
        <f>+'[2]Nov 2020'!$J$45</f>
        <v>23011.040000000001</v>
      </c>
      <c r="D3" s="144">
        <f>+'[2]Dec 2020'!$J$45</f>
        <v>28608.32</v>
      </c>
      <c r="E3" s="144">
        <f>+'[2]Jan 2021'!$J$45</f>
        <v>28919.279999999999</v>
      </c>
      <c r="F3" s="144">
        <f>+'[2]Feb 2021'!$J$45</f>
        <v>32028.880000000001</v>
      </c>
      <c r="G3" s="144">
        <f>+'[2]Mar 2021'!$J$45</f>
        <v>34205.599999999999</v>
      </c>
      <c r="H3" s="144">
        <f>+'[2]Apr 2021'!$J$45</f>
        <v>35760.400000000001</v>
      </c>
      <c r="I3" s="144">
        <f>+'[2]May 2021'!$J$47</f>
        <v>45711.12</v>
      </c>
      <c r="J3" s="144">
        <f>+'[2]Jun 2021'!$J$47</f>
        <v>43223.44</v>
      </c>
      <c r="K3" s="144">
        <f>+'[2]Jul 2021'!$J$47</f>
        <v>36071.360000000001</v>
      </c>
      <c r="L3" s="144">
        <f>+'[2]Aug 2021'!$J$47</f>
        <v>40735.760000000002</v>
      </c>
      <c r="M3" s="144">
        <f>+'[2]Sep 2021'!$J$47</f>
        <v>33894.639999999999</v>
      </c>
      <c r="N3" s="145">
        <f>SUM(B3:M3)</f>
        <v>408912.4</v>
      </c>
    </row>
    <row r="4" spans="1:14" x14ac:dyDescent="0.2">
      <c r="A4" s="15" t="s">
        <v>23</v>
      </c>
      <c r="B4" s="145">
        <f>+'[3]OCT 2020'!$J$55</f>
        <v>7511.25</v>
      </c>
      <c r="C4" s="144">
        <f>+'[3]NOV 2020'!$J$55</f>
        <v>6309.45</v>
      </c>
      <c r="D4" s="144">
        <f>+'[3]DEC 2020'!$J$55</f>
        <v>8112.15</v>
      </c>
      <c r="E4" s="144">
        <f>+'[3]JAN 2021'!$J$55</f>
        <v>4506.75</v>
      </c>
      <c r="F4" s="144">
        <f>+'[3]FEB 2021'!$J$55</f>
        <v>6309.45</v>
      </c>
      <c r="G4" s="144">
        <f>+'[3]MAR 2021'!$J$55</f>
        <v>7811.7000000000007</v>
      </c>
      <c r="H4" s="144">
        <f>+'[3]APR 2021'!$J$55</f>
        <v>9013.5</v>
      </c>
      <c r="I4" s="144">
        <f>+'[3]MAY 2021'!$J$54</f>
        <v>9313.9500000000007</v>
      </c>
      <c r="J4" s="144">
        <f>+'[3]JUN 2021'!$J$54</f>
        <v>9313.9500000000007</v>
      </c>
      <c r="K4" s="144">
        <f>+'[3]JUL 2021'!$J$54</f>
        <v>12318.45</v>
      </c>
      <c r="L4" s="144">
        <f>+'[3]AUG 2021'!$J$54</f>
        <v>10515.75</v>
      </c>
      <c r="M4" s="144">
        <f>+'[3]SEP 2021'!$J$54</f>
        <v>6309.45</v>
      </c>
      <c r="N4" s="145">
        <f>SUM(B4:M4)</f>
        <v>97345.799999999988</v>
      </c>
    </row>
    <row r="5" spans="1:14" x14ac:dyDescent="0.2">
      <c r="A5" s="5" t="s">
        <v>24</v>
      </c>
      <c r="B5" s="144">
        <f>+'[4]OCT 2020'!$J$78</f>
        <v>103582.08</v>
      </c>
      <c r="C5" s="144">
        <f>+'[4]NOV 2020'!$J$82</f>
        <v>78611.399999999994</v>
      </c>
      <c r="D5" s="144">
        <f>+'[4]DEC 2020'!$J$82</f>
        <v>77686.559999999998</v>
      </c>
      <c r="E5" s="144">
        <f>+'[4]JAN 2021'!$J$82</f>
        <v>76145.16</v>
      </c>
      <c r="F5" s="144">
        <f>+'[4]FEB 2021'!$J$82</f>
        <v>76145.16</v>
      </c>
      <c r="G5" s="144">
        <f>+'[4]MAR 2021'!$J$82</f>
        <v>99882.72</v>
      </c>
      <c r="H5" s="144">
        <f>+'[4]APR 2021'!$J$82</f>
        <v>90017.76</v>
      </c>
      <c r="I5" s="144">
        <f>+'[4]MAY 2021'!$J$84</f>
        <v>87859.800000000017</v>
      </c>
      <c r="J5" s="144">
        <f>+'[4]JUN 2021'!$J$85</f>
        <v>90942.599999999991</v>
      </c>
      <c r="K5" s="144">
        <f>+'[4]JUL 2021'!$J$85</f>
        <v>86318.399999999994</v>
      </c>
      <c r="L5" s="144">
        <f>+'[4]AUG 2021'!$J$85</f>
        <v>85085.28</v>
      </c>
      <c r="M5" s="144">
        <f>+'[4]SEP 2021'!$J$85</f>
        <v>63505.68</v>
      </c>
      <c r="N5" s="145">
        <f>SUM(B5:M5)</f>
        <v>1015782.6000000001</v>
      </c>
    </row>
    <row r="6" spans="1:14" x14ac:dyDescent="0.2">
      <c r="A6" s="15" t="s">
        <v>1</v>
      </c>
      <c r="B6" s="144">
        <f>+'[5]OCT 2020'!$J$68</f>
        <v>11116.65</v>
      </c>
      <c r="C6" s="144">
        <f>+'[5]NOV 2020'!$J$75</f>
        <v>9914.85</v>
      </c>
      <c r="D6" s="144">
        <f>+'[5]DEC 2020'!$J$75</f>
        <v>12018</v>
      </c>
      <c r="E6" s="144">
        <f>+'[5]JAN 2021'!$J$75</f>
        <v>10816.199999999999</v>
      </c>
      <c r="F6" s="144">
        <f>+'[5]FEB 2021'!$J$75</f>
        <v>10215.300000000001</v>
      </c>
      <c r="G6" s="144">
        <f>+'[5]MAR 2021'!$J$75</f>
        <v>11717.55</v>
      </c>
      <c r="H6" s="144">
        <f>+'[5]APR 2021'!$J$75</f>
        <v>15322.95</v>
      </c>
      <c r="I6" s="144">
        <f>+'[5]MAY 2021'!$J$69</f>
        <v>12018.000000000002</v>
      </c>
      <c r="J6" s="144">
        <f>+'[5]JUN 2021'!$J$69</f>
        <v>12919.349999999999</v>
      </c>
      <c r="K6" s="144">
        <f>+'[5]JUL 2021'!$J$69</f>
        <v>9313.9499999999989</v>
      </c>
      <c r="L6" s="144">
        <f>+'[5]AUG 2021'!$J$69</f>
        <v>12018</v>
      </c>
      <c r="M6" s="144">
        <f>+'[5]SEP 2021'!$J$69</f>
        <v>12018</v>
      </c>
      <c r="N6" s="145">
        <f>SUM(B6:M6)</f>
        <v>139408.79999999999</v>
      </c>
    </row>
    <row r="7" spans="1:14" x14ac:dyDescent="0.2">
      <c r="A7" s="5"/>
      <c r="B7" s="145"/>
      <c r="C7" s="145"/>
      <c r="D7" s="145"/>
      <c r="E7" s="145"/>
      <c r="F7" s="145"/>
      <c r="G7" s="145"/>
      <c r="H7" s="144"/>
      <c r="I7" s="144"/>
      <c r="J7" s="144"/>
      <c r="K7" s="144"/>
      <c r="L7" s="144"/>
      <c r="M7" s="144"/>
      <c r="N7" s="145"/>
    </row>
    <row r="8" spans="1:14" x14ac:dyDescent="0.2">
      <c r="A8" s="6" t="s">
        <v>5</v>
      </c>
      <c r="B8" s="158">
        <f>SUM(B3:B7)</f>
        <v>148952.54</v>
      </c>
      <c r="C8" s="158">
        <f t="shared" ref="C8:M8" si="0">SUM(C3:C7)</f>
        <v>117846.74</v>
      </c>
      <c r="D8" s="158">
        <f t="shared" si="0"/>
        <v>126425.03</v>
      </c>
      <c r="E8" s="158">
        <f t="shared" si="0"/>
        <v>120387.39</v>
      </c>
      <c r="F8" s="158">
        <f t="shared" si="0"/>
        <v>124698.79000000001</v>
      </c>
      <c r="G8" s="158">
        <f t="shared" si="0"/>
        <v>153617.57</v>
      </c>
      <c r="H8" s="158">
        <f t="shared" si="0"/>
        <v>150114.61000000002</v>
      </c>
      <c r="I8" s="158">
        <f t="shared" si="0"/>
        <v>154902.87000000002</v>
      </c>
      <c r="J8" s="158">
        <f t="shared" si="0"/>
        <v>156399.34</v>
      </c>
      <c r="K8" s="158">
        <f t="shared" si="0"/>
        <v>144022.16</v>
      </c>
      <c r="L8" s="158">
        <f t="shared" si="0"/>
        <v>148354.79</v>
      </c>
      <c r="M8" s="158">
        <f t="shared" si="0"/>
        <v>115727.76999999999</v>
      </c>
      <c r="N8" s="158">
        <f>SUM(N3:N7)</f>
        <v>1661449.6</v>
      </c>
    </row>
    <row r="9" spans="1:14" ht="1.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">
      <c r="A10" s="16" t="s">
        <v>6</v>
      </c>
      <c r="B10" s="199" t="s">
        <v>40</v>
      </c>
      <c r="C10" s="199" t="s">
        <v>54</v>
      </c>
      <c r="D10" s="199" t="s">
        <v>55</v>
      </c>
      <c r="E10" s="199" t="s">
        <v>56</v>
      </c>
      <c r="F10" s="199" t="s">
        <v>57</v>
      </c>
      <c r="G10" s="199" t="s">
        <v>58</v>
      </c>
      <c r="H10" s="199" t="s">
        <v>59</v>
      </c>
      <c r="I10" s="199" t="s">
        <v>60</v>
      </c>
      <c r="J10" s="199" t="s">
        <v>61</v>
      </c>
      <c r="K10" s="199" t="s">
        <v>62</v>
      </c>
      <c r="L10" s="199" t="s">
        <v>63</v>
      </c>
      <c r="M10" s="199" t="s">
        <v>64</v>
      </c>
      <c r="N10" s="4" t="s">
        <v>0</v>
      </c>
    </row>
    <row r="11" spans="1:14" x14ac:dyDescent="0.2">
      <c r="A11" s="15" t="s">
        <v>9</v>
      </c>
      <c r="B11" s="45">
        <f t="shared" ref="B11:G11" si="1">B3/B8</f>
        <v>0.17953745535322863</v>
      </c>
      <c r="C11" s="45">
        <f t="shared" si="1"/>
        <v>0.19526242304199506</v>
      </c>
      <c r="D11" s="45">
        <f t="shared" si="1"/>
        <v>0.22628683576345601</v>
      </c>
      <c r="E11" s="45">
        <f t="shared" si="1"/>
        <v>0.24021851458030613</v>
      </c>
      <c r="F11" s="45">
        <f t="shared" si="1"/>
        <v>0.25684996622661693</v>
      </c>
      <c r="G11" s="45">
        <f t="shared" si="1"/>
        <v>0.22266723786868908</v>
      </c>
      <c r="H11" s="45">
        <f>H3/H8</f>
        <v>0.23822065020853064</v>
      </c>
      <c r="I11" s="45">
        <f t="shared" ref="I11:M11" si="2">I3/I8</f>
        <v>0.29509537169969796</v>
      </c>
      <c r="J11" s="45">
        <f t="shared" si="2"/>
        <v>0.27636587213219699</v>
      </c>
      <c r="K11" s="45">
        <f t="shared" si="2"/>
        <v>0.25045701300410994</v>
      </c>
      <c r="L11" s="45">
        <f t="shared" si="2"/>
        <v>0.27458338217458295</v>
      </c>
      <c r="M11" s="45">
        <f t="shared" si="2"/>
        <v>0.2928825121230626</v>
      </c>
      <c r="N11" s="45">
        <f>N3/N8</f>
        <v>0.24611784793231165</v>
      </c>
    </row>
    <row r="12" spans="1:14" x14ac:dyDescent="0.2">
      <c r="A12" s="15" t="s">
        <v>23</v>
      </c>
      <c r="B12" s="45">
        <f t="shared" ref="B12:F12" si="3">B4/B8</f>
        <v>5.042713605286623E-2</v>
      </c>
      <c r="C12" s="45">
        <f t="shared" si="3"/>
        <v>5.3539453021780661E-2</v>
      </c>
      <c r="D12" s="45">
        <f t="shared" si="3"/>
        <v>6.4165695669599607E-2</v>
      </c>
      <c r="E12" s="45">
        <f t="shared" si="3"/>
        <v>3.7435399172620988E-2</v>
      </c>
      <c r="F12" s="45">
        <f t="shared" si="3"/>
        <v>5.0597523841249777E-2</v>
      </c>
      <c r="G12" s="45">
        <f t="shared" ref="G12" si="4">G4/G8</f>
        <v>5.0851605060540928E-2</v>
      </c>
      <c r="H12" s="45">
        <f>H4/H8</f>
        <v>6.0044122287630758E-2</v>
      </c>
      <c r="I12" s="45">
        <f t="shared" ref="I12:M12" si="5">I4/I8</f>
        <v>6.012767871892883E-2</v>
      </c>
      <c r="J12" s="45">
        <f t="shared" si="5"/>
        <v>5.9552361282343015E-2</v>
      </c>
      <c r="K12" s="45">
        <f t="shared" si="5"/>
        <v>8.5531629299268955E-2</v>
      </c>
      <c r="L12" s="45">
        <f t="shared" si="5"/>
        <v>7.0882443364316039E-2</v>
      </c>
      <c r="M12" s="45">
        <f t="shared" si="5"/>
        <v>5.4519757876609912E-2</v>
      </c>
      <c r="N12" s="45">
        <f>N4/N8</f>
        <v>5.8590883527252335E-2</v>
      </c>
    </row>
    <row r="13" spans="1:14" x14ac:dyDescent="0.2">
      <c r="A13" s="5" t="s">
        <v>24</v>
      </c>
      <c r="B13" s="45">
        <f t="shared" ref="B13:G13" si="6">B5/B8</f>
        <v>0.69540324723566305</v>
      </c>
      <c r="C13" s="45">
        <f t="shared" si="6"/>
        <v>0.66706469775914035</v>
      </c>
      <c r="D13" s="45">
        <f t="shared" si="6"/>
        <v>0.61448717868605607</v>
      </c>
      <c r="E13" s="45">
        <f t="shared" si="6"/>
        <v>0.63250112823278259</v>
      </c>
      <c r="F13" s="45">
        <f t="shared" si="6"/>
        <v>0.61063270942725267</v>
      </c>
      <c r="G13" s="45">
        <f t="shared" si="6"/>
        <v>0.65020374947995851</v>
      </c>
      <c r="H13" s="45">
        <f t="shared" ref="H13:N13" si="7">H5/H8</f>
        <v>0.59966021961486615</v>
      </c>
      <c r="I13" s="45">
        <f t="shared" si="7"/>
        <v>0.56719284800856173</v>
      </c>
      <c r="J13" s="45">
        <f t="shared" si="7"/>
        <v>0.58147687835511319</v>
      </c>
      <c r="K13" s="45">
        <f t="shared" si="7"/>
        <v>0.59934110139717378</v>
      </c>
      <c r="L13" s="45">
        <f t="shared" si="7"/>
        <v>0.57352566775902547</v>
      </c>
      <c r="M13" s="45">
        <f t="shared" si="7"/>
        <v>0.54875057214011824</v>
      </c>
      <c r="N13" s="45">
        <f t="shared" si="7"/>
        <v>0.61138333657548205</v>
      </c>
    </row>
    <row r="14" spans="1:14" x14ac:dyDescent="0.2">
      <c r="A14" s="9" t="s">
        <v>1</v>
      </c>
      <c r="B14" s="45">
        <f t="shared" ref="B14:G14" si="8">B6/B8</f>
        <v>7.4632161358242022E-2</v>
      </c>
      <c r="C14" s="45">
        <f t="shared" si="8"/>
        <v>8.41334261770839E-2</v>
      </c>
      <c r="D14" s="45">
        <f t="shared" si="8"/>
        <v>9.5060289880888299E-2</v>
      </c>
      <c r="E14" s="45">
        <f t="shared" si="8"/>
        <v>8.9844958014290363E-2</v>
      </c>
      <c r="F14" s="45">
        <f t="shared" si="8"/>
        <v>8.191980050488061E-2</v>
      </c>
      <c r="G14" s="45">
        <f t="shared" si="8"/>
        <v>7.6277407590811377E-2</v>
      </c>
      <c r="H14" s="45">
        <f t="shared" ref="H14:N14" si="9">H6/H8</f>
        <v>0.10207500788897229</v>
      </c>
      <c r="I14" s="45">
        <f t="shared" si="9"/>
        <v>7.7584101572811398E-2</v>
      </c>
      <c r="J14" s="45">
        <f t="shared" si="9"/>
        <v>8.2604888230346743E-2</v>
      </c>
      <c r="K14" s="45">
        <f t="shared" si="9"/>
        <v>6.467025629944724E-2</v>
      </c>
      <c r="L14" s="45">
        <f t="shared" si="9"/>
        <v>8.1008506702075475E-2</v>
      </c>
      <c r="M14" s="45">
        <f t="shared" si="9"/>
        <v>0.10384715786020936</v>
      </c>
      <c r="N14" s="45">
        <f t="shared" si="9"/>
        <v>8.3907931964953969E-2</v>
      </c>
    </row>
    <row r="15" spans="1:14" x14ac:dyDescent="0.2">
      <c r="A15" s="6" t="s">
        <v>13</v>
      </c>
      <c r="B15" s="194">
        <f>SUM(B11:B14)</f>
        <v>0.99999999999999989</v>
      </c>
      <c r="C15" s="194">
        <f t="shared" ref="C15:M15" si="10">SUM(C11:C14)</f>
        <v>1</v>
      </c>
      <c r="D15" s="194">
        <f t="shared" si="10"/>
        <v>1</v>
      </c>
      <c r="E15" s="194">
        <f t="shared" si="10"/>
        <v>1</v>
      </c>
      <c r="F15" s="194">
        <f t="shared" si="10"/>
        <v>0.99999999999999989</v>
      </c>
      <c r="G15" s="194">
        <f t="shared" si="10"/>
        <v>0.99999999999999989</v>
      </c>
      <c r="H15" s="194">
        <f t="shared" si="10"/>
        <v>0.99999999999999978</v>
      </c>
      <c r="I15" s="194">
        <f>SUM(I11:I14)</f>
        <v>0.99999999999999989</v>
      </c>
      <c r="J15" s="194">
        <f t="shared" si="10"/>
        <v>1</v>
      </c>
      <c r="K15" s="194">
        <f t="shared" si="10"/>
        <v>0.99999999999999989</v>
      </c>
      <c r="L15" s="194">
        <f t="shared" si="10"/>
        <v>0.99999999999999989</v>
      </c>
      <c r="M15" s="194">
        <f t="shared" si="10"/>
        <v>1</v>
      </c>
      <c r="N15" s="190">
        <f>SUM(N11:N14)</f>
        <v>1</v>
      </c>
    </row>
    <row r="17" spans="1:14" ht="2.25" customHeight="1" x14ac:dyDescent="0.2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x14ac:dyDescent="0.2">
      <c r="A18" s="16" t="s">
        <v>19</v>
      </c>
      <c r="B18" s="199" t="s">
        <v>40</v>
      </c>
      <c r="C18" s="199" t="s">
        <v>54</v>
      </c>
      <c r="D18" s="199" t="s">
        <v>55</v>
      </c>
      <c r="E18" s="199" t="s">
        <v>56</v>
      </c>
      <c r="F18" s="199" t="s">
        <v>57</v>
      </c>
      <c r="G18" s="199" t="s">
        <v>58</v>
      </c>
      <c r="H18" s="199" t="s">
        <v>59</v>
      </c>
      <c r="I18" s="199" t="s">
        <v>60</v>
      </c>
      <c r="J18" s="199" t="s">
        <v>61</v>
      </c>
      <c r="K18" s="199" t="s">
        <v>62</v>
      </c>
      <c r="L18" s="199" t="s">
        <v>63</v>
      </c>
      <c r="M18" s="199" t="s">
        <v>64</v>
      </c>
      <c r="N18" s="4" t="s">
        <v>0</v>
      </c>
    </row>
    <row r="19" spans="1:14" x14ac:dyDescent="0.2">
      <c r="A19" s="15" t="s">
        <v>9</v>
      </c>
      <c r="B19" s="18">
        <f>+'[2]Oct 2020'!$I$45</f>
        <v>85</v>
      </c>
      <c r="C19" s="18">
        <f>+'[2]Nov 2020'!$I$45</f>
        <v>70</v>
      </c>
      <c r="D19" s="18">
        <f>+'[2]Dec 2020'!$I$45</f>
        <v>92</v>
      </c>
      <c r="E19" s="18">
        <f>+'[2]Jan 2021'!$I$45</f>
        <v>93</v>
      </c>
      <c r="F19" s="18">
        <f>+'[2]Feb 2021'!$I$45</f>
        <v>103</v>
      </c>
      <c r="G19" s="18">
        <f>+'[2]Mar 2021'!$I$45</f>
        <v>109</v>
      </c>
      <c r="H19" s="18">
        <f>+'[2]Apr 2021'!$I$45</f>
        <v>115</v>
      </c>
      <c r="I19" s="18">
        <f>+'[2]May 2021'!$I$47</f>
        <v>144</v>
      </c>
      <c r="J19" s="18">
        <f>+'[2]Jun 2021'!$I$47</f>
        <v>139</v>
      </c>
      <c r="K19" s="18">
        <f>+'[2]Jul 2021'!$I$47</f>
        <v>115</v>
      </c>
      <c r="L19" s="18">
        <f>+'[2]Aug 2021'!$I$47</f>
        <v>128</v>
      </c>
      <c r="M19" s="18">
        <f>+'[2]Sep 2021'!$I$47</f>
        <v>109</v>
      </c>
      <c r="N19" s="18">
        <f>SUM(B19:M19)</f>
        <v>1302</v>
      </c>
    </row>
    <row r="20" spans="1:14" x14ac:dyDescent="0.2">
      <c r="A20" s="15" t="s">
        <v>23</v>
      </c>
      <c r="B20" s="18">
        <f>+'[3]OCT 2020'!$I$55</f>
        <v>25</v>
      </c>
      <c r="C20" s="18">
        <f>+'[3]NOV 2020'!$I$55</f>
        <v>21</v>
      </c>
      <c r="D20" s="18">
        <f>+'[3]DEC 2020'!$I$55</f>
        <v>27</v>
      </c>
      <c r="E20" s="18">
        <f>+'[3]JAN 2021'!$I$55</f>
        <v>14</v>
      </c>
      <c r="F20" s="18">
        <f>+'[3]FEB 2021'!$I$55</f>
        <v>21</v>
      </c>
      <c r="G20" s="18">
        <f>+'[3]MAR 2021'!$I$55</f>
        <v>26</v>
      </c>
      <c r="H20" s="18">
        <f>+'[3]APR 2021'!$I$55</f>
        <v>30</v>
      </c>
      <c r="I20" s="18">
        <f>+'[3]MAY 2021'!$I$54</f>
        <v>31</v>
      </c>
      <c r="J20" s="18">
        <f>+'[3]JUN 2021'!$I$54</f>
        <v>31</v>
      </c>
      <c r="K20" s="18">
        <f>+'[3]JUL 2021'!$I$54</f>
        <v>41</v>
      </c>
      <c r="L20" s="18">
        <f>+'[3]AUG 2021'!$I$54</f>
        <v>35</v>
      </c>
      <c r="M20" s="18">
        <f>+'[3]SEP 2021'!$I$54</f>
        <v>21</v>
      </c>
      <c r="N20" s="18">
        <f>SUM(B20:M20)</f>
        <v>323</v>
      </c>
    </row>
    <row r="21" spans="1:14" x14ac:dyDescent="0.2">
      <c r="A21" s="5" t="s">
        <v>24</v>
      </c>
      <c r="B21" s="18">
        <f>+'[4]OCT 2020'!$I$78</f>
        <v>334</v>
      </c>
      <c r="C21" s="18">
        <f>+'[4]NOV 2020'!$I$82</f>
        <v>254</v>
      </c>
      <c r="D21" s="18">
        <f>+'[4]DEC 2020'!$I$82</f>
        <v>252</v>
      </c>
      <c r="E21" s="18">
        <f>+'[4]JAN 2021'!$I$82</f>
        <v>246</v>
      </c>
      <c r="F21" s="18">
        <f>+'[4]FEB 2021'!$I$82</f>
        <v>247</v>
      </c>
      <c r="G21" s="18">
        <f>+'[4]MAR 2021'!$I$82</f>
        <v>324</v>
      </c>
      <c r="H21" s="18">
        <f>+'[4]APR 2021'!$I$82</f>
        <v>290</v>
      </c>
      <c r="I21" s="18">
        <f>+'[4]MAY 2021'!$I$84</f>
        <v>285</v>
      </c>
      <c r="J21" s="18">
        <f>+'[4]JUN 2021'!$I$85</f>
        <v>294</v>
      </c>
      <c r="K21" s="18">
        <f>+'[4]JUL 2021'!$I$85</f>
        <v>278</v>
      </c>
      <c r="L21" s="18">
        <f>+'[4]AUG 2021'!$I$85</f>
        <v>275</v>
      </c>
      <c r="M21" s="18">
        <f>+'[4]SEP 2021'!$I$85</f>
        <v>206</v>
      </c>
      <c r="N21" s="18">
        <f>SUM(B21:M21)</f>
        <v>3285</v>
      </c>
    </row>
    <row r="22" spans="1:14" x14ac:dyDescent="0.2">
      <c r="A22" s="5" t="s">
        <v>1</v>
      </c>
      <c r="B22" s="18">
        <f>+'[5]OCT 2020'!$I$68</f>
        <v>35</v>
      </c>
      <c r="C22" s="18">
        <f>+'[5]NOV 2020'!$I$75</f>
        <v>31</v>
      </c>
      <c r="D22" s="18">
        <f>+'[5]DEC 2020'!$I$75</f>
        <v>40</v>
      </c>
      <c r="E22" s="18">
        <f>+'[5]JAN 2021'!$I$75</f>
        <v>35</v>
      </c>
      <c r="F22" s="18">
        <f>+'[5]FEB 2021'!$I$75</f>
        <v>34</v>
      </c>
      <c r="G22" s="18">
        <f>+'[5]MAR 2021'!$I$75</f>
        <v>39</v>
      </c>
      <c r="H22" s="18">
        <f>+'[5]APR 2021'!$I$75</f>
        <v>51</v>
      </c>
      <c r="I22" s="18">
        <f>+'[5]MAY 2021'!$I$75</f>
        <v>163</v>
      </c>
      <c r="J22" s="18">
        <f>+'[5]JUN 2021'!$I$69</f>
        <v>43</v>
      </c>
      <c r="K22" s="18">
        <f>+'[5]JUL 2021'!$I$69</f>
        <v>31</v>
      </c>
      <c r="L22" s="18">
        <f>+'[5]AUG 2021'!$I$69</f>
        <v>40</v>
      </c>
      <c r="M22" s="18">
        <f>+'[5]SEP 2021'!$I$69</f>
        <v>40</v>
      </c>
      <c r="N22" s="18">
        <f>SUM(B22:M22)</f>
        <v>582</v>
      </c>
    </row>
    <row r="23" spans="1:14" x14ac:dyDescent="0.2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">
      <c r="A24" s="6" t="s">
        <v>7</v>
      </c>
      <c r="B24" s="161">
        <f>SUM(B19:B23)</f>
        <v>479</v>
      </c>
      <c r="C24" s="161">
        <f>SUM(C19:C23)</f>
        <v>376</v>
      </c>
      <c r="D24" s="161">
        <f t="shared" ref="D24:N24" si="11">SUM(D19:D23)</f>
        <v>411</v>
      </c>
      <c r="E24" s="161">
        <f t="shared" si="11"/>
        <v>388</v>
      </c>
      <c r="F24" s="161">
        <f t="shared" si="11"/>
        <v>405</v>
      </c>
      <c r="G24" s="161">
        <f t="shared" si="11"/>
        <v>498</v>
      </c>
      <c r="H24" s="161">
        <f t="shared" si="11"/>
        <v>486</v>
      </c>
      <c r="I24" s="161">
        <f t="shared" si="11"/>
        <v>623</v>
      </c>
      <c r="J24" s="161">
        <f t="shared" si="11"/>
        <v>507</v>
      </c>
      <c r="K24" s="161">
        <f t="shared" si="11"/>
        <v>465</v>
      </c>
      <c r="L24" s="161">
        <f t="shared" si="11"/>
        <v>478</v>
      </c>
      <c r="M24" s="161">
        <f t="shared" si="11"/>
        <v>376</v>
      </c>
      <c r="N24" s="161">
        <f t="shared" si="11"/>
        <v>5492</v>
      </c>
    </row>
    <row r="25" spans="1:14" ht="1.5" customHeight="1" x14ac:dyDescent="0.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x14ac:dyDescent="0.2">
      <c r="A26" s="16" t="s">
        <v>20</v>
      </c>
      <c r="B26" s="199" t="s">
        <v>40</v>
      </c>
      <c r="C26" s="199" t="s">
        <v>54</v>
      </c>
      <c r="D26" s="199" t="s">
        <v>55</v>
      </c>
      <c r="E26" s="199" t="s">
        <v>56</v>
      </c>
      <c r="F26" s="199" t="s">
        <v>57</v>
      </c>
      <c r="G26" s="199" t="s">
        <v>58</v>
      </c>
      <c r="H26" s="199" t="s">
        <v>59</v>
      </c>
      <c r="I26" s="199" t="s">
        <v>60</v>
      </c>
      <c r="J26" s="199" t="s">
        <v>61</v>
      </c>
      <c r="K26" s="199" t="s">
        <v>62</v>
      </c>
      <c r="L26" s="199" t="s">
        <v>63</v>
      </c>
      <c r="M26" s="199" t="s">
        <v>64</v>
      </c>
      <c r="N26" s="4" t="s">
        <v>0</v>
      </c>
    </row>
    <row r="27" spans="1:14" x14ac:dyDescent="0.2">
      <c r="A27" s="15" t="s">
        <v>9</v>
      </c>
      <c r="B27" s="45">
        <f t="shared" ref="B27:G27" si="12">B19/B24</f>
        <v>0.17745302713987474</v>
      </c>
      <c r="C27" s="45">
        <f>C19/C24</f>
        <v>0.18617021276595744</v>
      </c>
      <c r="D27" s="45">
        <f t="shared" si="12"/>
        <v>0.22384428223844283</v>
      </c>
      <c r="E27" s="45">
        <f t="shared" si="12"/>
        <v>0.23969072164948454</v>
      </c>
      <c r="F27" s="45">
        <f t="shared" si="12"/>
        <v>0.25432098765432098</v>
      </c>
      <c r="G27" s="45">
        <f t="shared" si="12"/>
        <v>0.21887550200803213</v>
      </c>
      <c r="H27" s="45">
        <f>H19/H24</f>
        <v>0.23662551440329219</v>
      </c>
      <c r="I27" s="45">
        <f>I19/I24</f>
        <v>0.23113964686998395</v>
      </c>
      <c r="J27" s="45">
        <f t="shared" ref="J27:M27" si="13">J19/J24</f>
        <v>0.27416173570019725</v>
      </c>
      <c r="K27" s="45">
        <f t="shared" si="13"/>
        <v>0.24731182795698925</v>
      </c>
      <c r="L27" s="45">
        <f t="shared" si="13"/>
        <v>0.26778242677824265</v>
      </c>
      <c r="M27" s="45">
        <f t="shared" si="13"/>
        <v>0.28989361702127658</v>
      </c>
      <c r="N27" s="45">
        <f>N19/N24</f>
        <v>0.23707210487982519</v>
      </c>
    </row>
    <row r="28" spans="1:14" x14ac:dyDescent="0.2">
      <c r="A28" s="15" t="s">
        <v>23</v>
      </c>
      <c r="B28" s="45">
        <f t="shared" ref="B28:M28" si="14">B20/B24</f>
        <v>5.2192066805845511E-2</v>
      </c>
      <c r="C28" s="45">
        <f>C20/C24</f>
        <v>5.5851063829787231E-2</v>
      </c>
      <c r="D28" s="45">
        <f t="shared" si="14"/>
        <v>6.569343065693431E-2</v>
      </c>
      <c r="E28" s="45">
        <f t="shared" si="14"/>
        <v>3.608247422680412E-2</v>
      </c>
      <c r="F28" s="45">
        <f t="shared" si="14"/>
        <v>5.185185185185185E-2</v>
      </c>
      <c r="G28" s="45">
        <f t="shared" ref="G28" si="15">G20/G24</f>
        <v>5.2208835341365459E-2</v>
      </c>
      <c r="H28" s="45">
        <f>H20/H24</f>
        <v>6.1728395061728392E-2</v>
      </c>
      <c r="I28" s="45">
        <f t="shared" si="14"/>
        <v>4.9759229534510431E-2</v>
      </c>
      <c r="J28" s="45">
        <f t="shared" si="14"/>
        <v>6.1143984220907298E-2</v>
      </c>
      <c r="K28" s="45">
        <f t="shared" si="14"/>
        <v>8.8172043010752682E-2</v>
      </c>
      <c r="L28" s="45">
        <f t="shared" si="14"/>
        <v>7.3221757322175729E-2</v>
      </c>
      <c r="M28" s="45">
        <f t="shared" si="14"/>
        <v>5.5851063829787231E-2</v>
      </c>
      <c r="N28" s="45">
        <f>N20/N24</f>
        <v>5.8812818645302259E-2</v>
      </c>
    </row>
    <row r="29" spans="1:14" x14ac:dyDescent="0.2">
      <c r="A29" s="5" t="s">
        <v>24</v>
      </c>
      <c r="B29" s="45">
        <f t="shared" ref="B29:G29" si="16">B21/B24</f>
        <v>0.69728601252609601</v>
      </c>
      <c r="C29" s="45">
        <f>C21/C24</f>
        <v>0.67553191489361697</v>
      </c>
      <c r="D29" s="45">
        <f t="shared" si="16"/>
        <v>0.61313868613138689</v>
      </c>
      <c r="E29" s="45">
        <f t="shared" si="16"/>
        <v>0.634020618556701</v>
      </c>
      <c r="F29" s="45">
        <f t="shared" si="16"/>
        <v>0.6098765432098765</v>
      </c>
      <c r="G29" s="45">
        <f t="shared" si="16"/>
        <v>0.6506024096385542</v>
      </c>
      <c r="H29" s="45">
        <f t="shared" ref="H29:N29" si="17">H21/H24</f>
        <v>0.5967078189300411</v>
      </c>
      <c r="I29" s="45">
        <f t="shared" si="17"/>
        <v>0.45746388443017655</v>
      </c>
      <c r="J29" s="45">
        <f t="shared" si="17"/>
        <v>0.57988165680473369</v>
      </c>
      <c r="K29" s="45">
        <f t="shared" si="17"/>
        <v>0.59784946236559144</v>
      </c>
      <c r="L29" s="45">
        <f t="shared" si="17"/>
        <v>0.57531380753138073</v>
      </c>
      <c r="M29" s="45">
        <f t="shared" si="17"/>
        <v>0.5478723404255319</v>
      </c>
      <c r="N29" s="45">
        <f t="shared" si="17"/>
        <v>0.59814275309541154</v>
      </c>
    </row>
    <row r="30" spans="1:14" x14ac:dyDescent="0.2">
      <c r="A30" s="9" t="s">
        <v>1</v>
      </c>
      <c r="B30" s="45">
        <f t="shared" ref="B30:G30" si="18">B22/B24</f>
        <v>7.3068893528183715E-2</v>
      </c>
      <c r="C30" s="45">
        <f>C22/C24</f>
        <v>8.2446808510638292E-2</v>
      </c>
      <c r="D30" s="45">
        <f t="shared" si="18"/>
        <v>9.7323600973236016E-2</v>
      </c>
      <c r="E30" s="45">
        <f t="shared" si="18"/>
        <v>9.0206185567010308E-2</v>
      </c>
      <c r="F30" s="45">
        <f t="shared" si="18"/>
        <v>8.3950617283950618E-2</v>
      </c>
      <c r="G30" s="45">
        <f t="shared" si="18"/>
        <v>7.8313253012048195E-2</v>
      </c>
      <c r="H30" s="45">
        <f>H22/H24</f>
        <v>0.10493827160493827</v>
      </c>
      <c r="I30" s="45">
        <f t="shared" ref="I30:N30" si="19">I22/I24</f>
        <v>0.26163723916532905</v>
      </c>
      <c r="J30" s="45">
        <f t="shared" si="19"/>
        <v>8.4812623274161739E-2</v>
      </c>
      <c r="K30" s="45">
        <f t="shared" si="19"/>
        <v>6.6666666666666666E-2</v>
      </c>
      <c r="L30" s="45">
        <f t="shared" si="19"/>
        <v>8.3682008368200833E-2</v>
      </c>
      <c r="M30" s="45">
        <f t="shared" si="19"/>
        <v>0.10638297872340426</v>
      </c>
      <c r="N30" s="45">
        <f t="shared" si="19"/>
        <v>0.10597232337946104</v>
      </c>
    </row>
    <row r="31" spans="1:14" x14ac:dyDescent="0.2">
      <c r="A31" s="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 x14ac:dyDescent="0.2">
      <c r="A32" s="6" t="s">
        <v>13</v>
      </c>
      <c r="B32" s="194">
        <f>SUM(B27:B30)</f>
        <v>0.99999999999999989</v>
      </c>
      <c r="C32" s="194">
        <f>SUM(C27:C30)</f>
        <v>1</v>
      </c>
      <c r="D32" s="194">
        <f t="shared" ref="D32:M32" si="20">SUM(D27:D30)</f>
        <v>1</v>
      </c>
      <c r="E32" s="194">
        <f t="shared" si="20"/>
        <v>1</v>
      </c>
      <c r="F32" s="194">
        <f t="shared" si="20"/>
        <v>1</v>
      </c>
      <c r="G32" s="194">
        <f t="shared" si="20"/>
        <v>0.99999999999999989</v>
      </c>
      <c r="H32" s="194">
        <f t="shared" si="20"/>
        <v>1</v>
      </c>
      <c r="I32" s="194">
        <f t="shared" si="20"/>
        <v>1</v>
      </c>
      <c r="J32" s="194">
        <f t="shared" si="20"/>
        <v>1</v>
      </c>
      <c r="K32" s="194">
        <f t="shared" si="20"/>
        <v>1</v>
      </c>
      <c r="L32" s="194">
        <f t="shared" si="20"/>
        <v>1</v>
      </c>
      <c r="M32" s="194">
        <f t="shared" si="20"/>
        <v>1</v>
      </c>
      <c r="N32" s="194">
        <f>SUM(N27:N31)</f>
        <v>1</v>
      </c>
    </row>
    <row r="33" spans="1:14" ht="1.5" customHeight="1" x14ac:dyDescent="0.2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x14ac:dyDescent="0.2">
      <c r="A34" s="16" t="s">
        <v>10</v>
      </c>
      <c r="B34" s="199" t="s">
        <v>40</v>
      </c>
      <c r="C34" s="199" t="s">
        <v>54</v>
      </c>
      <c r="D34" s="199" t="s">
        <v>55</v>
      </c>
      <c r="E34" s="199" t="s">
        <v>56</v>
      </c>
      <c r="F34" s="199" t="s">
        <v>57</v>
      </c>
      <c r="G34" s="199" t="s">
        <v>58</v>
      </c>
      <c r="H34" s="199" t="s">
        <v>59</v>
      </c>
      <c r="I34" s="199" t="s">
        <v>60</v>
      </c>
      <c r="J34" s="199" t="s">
        <v>61</v>
      </c>
      <c r="K34" s="199" t="s">
        <v>62</v>
      </c>
      <c r="L34" s="199" t="s">
        <v>63</v>
      </c>
      <c r="M34" s="199" t="s">
        <v>64</v>
      </c>
      <c r="N34" s="4" t="s">
        <v>0</v>
      </c>
    </row>
    <row r="35" spans="1:14" x14ac:dyDescent="0.2">
      <c r="A35" s="15" t="s">
        <v>9</v>
      </c>
      <c r="B35" s="144">
        <f>B3/B19</f>
        <v>314.61835294117651</v>
      </c>
      <c r="C35" s="144">
        <f t="shared" ref="C35:M35" si="21">C3/C19</f>
        <v>328.72914285714285</v>
      </c>
      <c r="D35" s="144">
        <f t="shared" si="21"/>
        <v>310.95999999999998</v>
      </c>
      <c r="E35" s="144">
        <f t="shared" si="21"/>
        <v>310.95999999999998</v>
      </c>
      <c r="F35" s="144">
        <f t="shared" si="21"/>
        <v>310.96000000000004</v>
      </c>
      <c r="G35" s="144">
        <f t="shared" si="21"/>
        <v>313.81284403669724</v>
      </c>
      <c r="H35" s="144">
        <f t="shared" si="21"/>
        <v>310.96000000000004</v>
      </c>
      <c r="I35" s="144">
        <f t="shared" si="21"/>
        <v>317.43833333333333</v>
      </c>
      <c r="J35" s="144">
        <f t="shared" si="21"/>
        <v>310.96000000000004</v>
      </c>
      <c r="K35" s="144">
        <f t="shared" si="21"/>
        <v>313.66399999999999</v>
      </c>
      <c r="L35" s="144">
        <f t="shared" si="21"/>
        <v>318.24812500000002</v>
      </c>
      <c r="M35" s="144">
        <f t="shared" si="21"/>
        <v>310.95999999999998</v>
      </c>
      <c r="N35" s="145">
        <f t="shared" ref="N35" si="22">N3/N19</f>
        <v>314.06482334869435</v>
      </c>
    </row>
    <row r="36" spans="1:14" x14ac:dyDescent="0.2">
      <c r="A36" s="15" t="s">
        <v>23</v>
      </c>
      <c r="B36" s="144">
        <f>B4/B20</f>
        <v>300.45</v>
      </c>
      <c r="C36" s="144">
        <f>C4/C20</f>
        <v>300.45</v>
      </c>
      <c r="D36" s="145">
        <f>D4/D20</f>
        <v>300.45</v>
      </c>
      <c r="E36" s="145">
        <f>E4/E20</f>
        <v>321.91071428571428</v>
      </c>
      <c r="F36" s="145">
        <f>F4/F20</f>
        <v>300.45</v>
      </c>
      <c r="G36" s="145">
        <f t="shared" ref="G36:H36" si="23">G4/G20</f>
        <v>300.45000000000005</v>
      </c>
      <c r="H36" s="145">
        <f t="shared" si="23"/>
        <v>300.45</v>
      </c>
      <c r="I36" s="145">
        <f t="shared" ref="I36:N36" si="24">I4/I20</f>
        <v>300.45000000000005</v>
      </c>
      <c r="J36" s="145">
        <f t="shared" si="24"/>
        <v>300.45000000000005</v>
      </c>
      <c r="K36" s="145">
        <f t="shared" si="24"/>
        <v>300.45000000000005</v>
      </c>
      <c r="L36" s="145">
        <f t="shared" si="24"/>
        <v>300.45</v>
      </c>
      <c r="M36" s="145">
        <f t="shared" si="24"/>
        <v>300.45</v>
      </c>
      <c r="N36" s="145">
        <f t="shared" si="24"/>
        <v>301.3801857585139</v>
      </c>
    </row>
    <row r="37" spans="1:14" x14ac:dyDescent="0.2">
      <c r="A37" s="5" t="s">
        <v>24</v>
      </c>
      <c r="B37" s="144">
        <f t="shared" ref="B37:G37" si="25">B5/B21</f>
        <v>310.12598802395212</v>
      </c>
      <c r="C37" s="144">
        <f t="shared" si="25"/>
        <v>309.49370078740156</v>
      </c>
      <c r="D37" s="145">
        <f t="shared" si="25"/>
        <v>308.27999999999997</v>
      </c>
      <c r="E37" s="145">
        <f t="shared" si="25"/>
        <v>309.53317073170734</v>
      </c>
      <c r="F37" s="145">
        <f t="shared" si="25"/>
        <v>308.28000000000003</v>
      </c>
      <c r="G37" s="145">
        <f t="shared" si="25"/>
        <v>308.28000000000003</v>
      </c>
      <c r="H37" s="144">
        <f>H5/H21</f>
        <v>310.40606896551725</v>
      </c>
      <c r="I37" s="145">
        <f t="shared" ref="I37" si="26">I5/I21</f>
        <v>308.28000000000009</v>
      </c>
      <c r="J37" s="145">
        <f t="shared" ref="J37:L38" si="27">J5/J21</f>
        <v>309.32857142857142</v>
      </c>
      <c r="K37" s="145">
        <f t="shared" si="27"/>
        <v>310.49784172661867</v>
      </c>
      <c r="L37" s="145">
        <f t="shared" si="27"/>
        <v>309.40101818181819</v>
      </c>
      <c r="M37" s="145">
        <f t="shared" ref="M37:N37" si="28">M5/M21</f>
        <v>308.28000000000003</v>
      </c>
      <c r="N37" s="145">
        <f t="shared" si="28"/>
        <v>309.2184474885845</v>
      </c>
    </row>
    <row r="38" spans="1:14" x14ac:dyDescent="0.2">
      <c r="A38" s="5" t="s">
        <v>1</v>
      </c>
      <c r="B38" s="144">
        <f t="shared" ref="B38:G38" si="29">B6/B22</f>
        <v>317.61857142857144</v>
      </c>
      <c r="C38" s="144">
        <f t="shared" si="29"/>
        <v>319.83387096774197</v>
      </c>
      <c r="D38" s="145">
        <f t="shared" si="29"/>
        <v>300.45</v>
      </c>
      <c r="E38" s="145">
        <f t="shared" si="29"/>
        <v>309.03428571428566</v>
      </c>
      <c r="F38" s="145">
        <f t="shared" si="29"/>
        <v>300.45000000000005</v>
      </c>
      <c r="G38" s="145">
        <f t="shared" si="29"/>
        <v>300.45</v>
      </c>
      <c r="H38" s="144">
        <f>H6/H22</f>
        <v>300.45</v>
      </c>
      <c r="I38" s="145">
        <f t="shared" ref="I38" si="30">I6/I22</f>
        <v>73.730061349693258</v>
      </c>
      <c r="J38" s="145">
        <f t="shared" si="27"/>
        <v>300.45</v>
      </c>
      <c r="K38" s="145">
        <f t="shared" si="27"/>
        <v>300.45</v>
      </c>
      <c r="L38" s="145">
        <f t="shared" si="27"/>
        <v>300.45</v>
      </c>
      <c r="M38" s="145">
        <f t="shared" ref="M38:N38" si="31">M6/M22</f>
        <v>300.45</v>
      </c>
      <c r="N38" s="145">
        <f t="shared" si="31"/>
        <v>239.53402061855667</v>
      </c>
    </row>
    <row r="39" spans="1:14" x14ac:dyDescent="0.2">
      <c r="A39" s="5"/>
      <c r="B39" s="171"/>
      <c r="C39" s="171"/>
      <c r="D39" s="172"/>
      <c r="E39" s="172"/>
      <c r="F39" s="172"/>
      <c r="G39" s="172"/>
      <c r="H39" s="171"/>
      <c r="I39" s="172"/>
      <c r="J39" s="172"/>
      <c r="K39" s="172"/>
      <c r="L39" s="172"/>
      <c r="M39" s="172"/>
      <c r="N39" s="172"/>
    </row>
    <row r="40" spans="1:14" s="13" customFormat="1" x14ac:dyDescent="0.2">
      <c r="A40" s="16" t="s">
        <v>10</v>
      </c>
      <c r="B40" s="159">
        <f>B8/B24</f>
        <v>310.96563674321504</v>
      </c>
      <c r="C40" s="159">
        <f t="shared" ref="C40:M40" si="32">C8/C24</f>
        <v>313.42218085106384</v>
      </c>
      <c r="D40" s="158">
        <f t="shared" si="32"/>
        <v>307.6034793187348</v>
      </c>
      <c r="E40" s="158">
        <f t="shared" si="32"/>
        <v>310.27677835051549</v>
      </c>
      <c r="F40" s="158">
        <f t="shared" si="32"/>
        <v>307.89824691358029</v>
      </c>
      <c r="G40" s="158">
        <f>G8/G24</f>
        <v>308.46901606425706</v>
      </c>
      <c r="H40" s="159">
        <f>H8/H24</f>
        <v>308.8777983539095</v>
      </c>
      <c r="I40" s="158">
        <f t="shared" si="32"/>
        <v>248.64024077046554</v>
      </c>
      <c r="J40" s="158">
        <f t="shared" si="32"/>
        <v>308.47996055226821</v>
      </c>
      <c r="K40" s="158">
        <f t="shared" si="32"/>
        <v>309.72507526881719</v>
      </c>
      <c r="L40" s="158">
        <f t="shared" si="32"/>
        <v>310.36566945606694</v>
      </c>
      <c r="M40" s="158">
        <f t="shared" si="32"/>
        <v>307.78662234042548</v>
      </c>
      <c r="N40" s="158">
        <f>N8/N24</f>
        <v>302.52177713037145</v>
      </c>
    </row>
  </sheetData>
  <pageMargins left="0.5" right="0.5" top="0.5" bottom="0.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F096-08AA-4342-A376-BE5855D84331}">
  <dimension ref="A1:N35"/>
  <sheetViews>
    <sheetView topLeftCell="B1" zoomScale="130" zoomScaleNormal="130" zoomScalePageLayoutView="90" workbookViewId="0">
      <selection activeCell="L5" sqref="L5"/>
    </sheetView>
  </sheetViews>
  <sheetFormatPr defaultColWidth="9.140625" defaultRowHeight="11.25" x14ac:dyDescent="0.2"/>
  <cols>
    <col min="1" max="1" width="12.85546875" style="1" customWidth="1"/>
    <col min="2" max="2" width="10.85546875" style="1" bestFit="1" customWidth="1"/>
    <col min="3" max="3" width="10.7109375" style="1" bestFit="1" customWidth="1"/>
    <col min="4" max="6" width="10.85546875" style="1" bestFit="1" customWidth="1"/>
    <col min="7" max="8" width="10" style="1" bestFit="1" customWidth="1"/>
    <col min="9" max="9" width="12" style="1" bestFit="1" customWidth="1"/>
    <col min="10" max="12" width="10.7109375" style="1" bestFit="1" customWidth="1"/>
    <col min="13" max="13" width="10.42578125" style="1" bestFit="1" customWidth="1"/>
    <col min="14" max="14" width="12" style="1" bestFit="1" customWidth="1"/>
    <col min="15" max="16384" width="9.140625" style="1"/>
  </cols>
  <sheetData>
    <row r="1" spans="1:14" x14ac:dyDescent="0.2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14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15" t="s">
        <v>23</v>
      </c>
      <c r="B3" s="144">
        <f>+'[3]OCT 2020'!$J$60</f>
        <v>29016</v>
      </c>
      <c r="C3" s="144">
        <f>+'[3]NOV 2020'!$J$61</f>
        <v>31824</v>
      </c>
      <c r="D3" s="144">
        <f>+'[3]DEC 2020'!$J$61</f>
        <v>29016</v>
      </c>
      <c r="E3" s="144">
        <f>+'[3]JAN 2021'!$J$61</f>
        <v>30576</v>
      </c>
      <c r="F3" s="144">
        <f>+'[3]FEB 2021'!$J$61</f>
        <v>30888</v>
      </c>
      <c r="G3" s="144">
        <f>+'[3]MAR 2021'!$J$61</f>
        <v>36192</v>
      </c>
      <c r="H3" s="144">
        <f>+'[3]APR 2021'!$J$61</f>
        <v>38688</v>
      </c>
      <c r="I3" s="144">
        <f>+'[3]MAY 2021'!$J$60</f>
        <v>43680</v>
      </c>
      <c r="J3" s="144">
        <f>+'[3]JUN 2021'!$J$60</f>
        <v>54288</v>
      </c>
      <c r="K3" s="144">
        <f>+'[3]JUL 2021'!$J$60</f>
        <v>45864</v>
      </c>
      <c r="L3" s="144">
        <f>+'[3]AUG 2021'!$J$60</f>
        <v>46488</v>
      </c>
      <c r="M3" s="144">
        <f>+'[3]SEP 2021'!$J$60</f>
        <v>44928</v>
      </c>
      <c r="N3" s="145">
        <f>SUM(B3:M3)</f>
        <v>461448</v>
      </c>
    </row>
    <row r="4" spans="1:14" x14ac:dyDescent="0.2">
      <c r="A4" s="5" t="s">
        <v>24</v>
      </c>
      <c r="B4" s="144">
        <f>+'[4]OCT 2020'!$J$82</f>
        <v>65242.8</v>
      </c>
      <c r="C4" s="144">
        <f>+'[4]NOV 2020'!$J$86</f>
        <v>66796.2</v>
      </c>
      <c r="D4" s="144">
        <f>+'[4]DEC 2020'!$J$86</f>
        <v>60582.6</v>
      </c>
      <c r="E4" s="144">
        <f>+'[4]JAN 2021'!$J$86</f>
        <v>53980.65</v>
      </c>
      <c r="F4" s="144">
        <f>+'[4]FEB 2021'!$J$86</f>
        <v>55922.400000000001</v>
      </c>
      <c r="G4" s="144">
        <f>+'[4]MAR 2021'!$J$86</f>
        <v>62912.7</v>
      </c>
      <c r="H4" s="144">
        <f>+'[4]APR 2021'!$J$86</f>
        <v>63689.4</v>
      </c>
      <c r="I4" s="144">
        <f>+'[4]MAY 2021'!$J$88</f>
        <v>55145.7</v>
      </c>
      <c r="J4" s="144">
        <f>+'[4]JUN 2021'!$J$89</f>
        <v>60582.6</v>
      </c>
      <c r="K4" s="144">
        <f>+'[4]JUL 2021'!$J$89</f>
        <v>58640.85</v>
      </c>
      <c r="L4" s="144">
        <f>+'[4]AUG 2021'!$J$89</f>
        <v>48155.4</v>
      </c>
      <c r="M4" s="144">
        <f>+'[4]SEP 2021'!$J$89</f>
        <v>46602</v>
      </c>
      <c r="N4" s="145">
        <f>SUM(B4:M4)</f>
        <v>698253.3</v>
      </c>
    </row>
    <row r="5" spans="1:14" x14ac:dyDescent="0.2">
      <c r="A5" s="15" t="s">
        <v>1</v>
      </c>
      <c r="B5" s="144">
        <f>+'[5]OCT 2020'!$J$75</f>
        <v>34944</v>
      </c>
      <c r="C5" s="144">
        <f>+'[5]NOV 2020'!$J$82</f>
        <v>37128</v>
      </c>
      <c r="D5" s="144">
        <f>+'[5]DEC 2020'!$J$82</f>
        <v>37440</v>
      </c>
      <c r="E5" s="144">
        <f>+'[5]JAN 2021'!$J$82</f>
        <v>32136</v>
      </c>
      <c r="F5" s="144">
        <f>+'[5]FEB 2021'!$J$82</f>
        <v>31512</v>
      </c>
      <c r="G5" s="144">
        <f>+'[5]MAR 2021'!$J$82</f>
        <v>40560</v>
      </c>
      <c r="H5" s="144">
        <f>+'[5]APR 2021'!$J$82</f>
        <v>51792</v>
      </c>
      <c r="I5" s="144">
        <f>+'[5]MAY 2021'!$J$75</f>
        <v>51792</v>
      </c>
      <c r="J5" s="144">
        <f>+'[5]JUN 2021'!$J$75</f>
        <v>53664</v>
      </c>
      <c r="K5" s="144">
        <f>+'[5]JUL 2021'!$J$75</f>
        <v>50856</v>
      </c>
      <c r="L5" s="144">
        <f>+'[5]AUG 2021'!$J$75</f>
        <v>49920</v>
      </c>
      <c r="M5" s="144">
        <f>+'[5]SEP 2021'!$J$75</f>
        <v>50856</v>
      </c>
      <c r="N5" s="145">
        <f>SUM(B5:M5)</f>
        <v>522600</v>
      </c>
    </row>
    <row r="6" spans="1:14" x14ac:dyDescent="0.2">
      <c r="A6" s="5"/>
      <c r="B6" s="145"/>
      <c r="C6" s="145"/>
      <c r="D6" s="145"/>
      <c r="E6" s="145"/>
      <c r="F6" s="145"/>
      <c r="G6" s="145"/>
      <c r="H6" s="144"/>
      <c r="I6" s="145"/>
      <c r="J6" s="145"/>
      <c r="K6" s="145"/>
      <c r="L6" s="145"/>
      <c r="M6" s="145"/>
      <c r="N6" s="145"/>
    </row>
    <row r="7" spans="1:14" x14ac:dyDescent="0.2">
      <c r="A7" s="6" t="s">
        <v>5</v>
      </c>
      <c r="B7" s="144">
        <f>SUM(B3:B6)</f>
        <v>129202.8</v>
      </c>
      <c r="C7" s="145">
        <f t="shared" ref="C7:M7" si="0">SUM(C3:C6)</f>
        <v>135748.20000000001</v>
      </c>
      <c r="D7" s="144">
        <f t="shared" si="0"/>
        <v>127038.6</v>
      </c>
      <c r="E7" s="144">
        <f t="shared" si="0"/>
        <v>116692.65</v>
      </c>
      <c r="F7" s="144">
        <f t="shared" si="0"/>
        <v>118322.4</v>
      </c>
      <c r="G7" s="144">
        <f>SUM(G3:G6)</f>
        <v>139664.70000000001</v>
      </c>
      <c r="H7" s="144">
        <f>SUM(H3:H6)</f>
        <v>154169.4</v>
      </c>
      <c r="I7" s="145">
        <f t="shared" si="0"/>
        <v>150617.70000000001</v>
      </c>
      <c r="J7" s="145">
        <f t="shared" si="0"/>
        <v>168534.6</v>
      </c>
      <c r="K7" s="145">
        <f t="shared" si="0"/>
        <v>155360.85</v>
      </c>
      <c r="L7" s="145">
        <f t="shared" si="0"/>
        <v>144563.4</v>
      </c>
      <c r="M7" s="145">
        <f t="shared" si="0"/>
        <v>142386</v>
      </c>
      <c r="N7" s="145">
        <f>SUM(N3:N6)</f>
        <v>1682301.3</v>
      </c>
    </row>
    <row r="8" spans="1:14" ht="1.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">
      <c r="A9" s="16" t="s">
        <v>6</v>
      </c>
      <c r="B9" s="199" t="s">
        <v>40</v>
      </c>
      <c r="C9" s="199" t="s">
        <v>54</v>
      </c>
      <c r="D9" s="199" t="s">
        <v>55</v>
      </c>
      <c r="E9" s="199" t="s">
        <v>56</v>
      </c>
      <c r="F9" s="199" t="s">
        <v>57</v>
      </c>
      <c r="G9" s="199" t="s">
        <v>58</v>
      </c>
      <c r="H9" s="199" t="s">
        <v>59</v>
      </c>
      <c r="I9" s="199" t="s">
        <v>60</v>
      </c>
      <c r="J9" s="199" t="s">
        <v>61</v>
      </c>
      <c r="K9" s="199" t="s">
        <v>62</v>
      </c>
      <c r="L9" s="199" t="s">
        <v>63</v>
      </c>
      <c r="M9" s="199" t="s">
        <v>64</v>
      </c>
      <c r="N9" s="4" t="s">
        <v>0</v>
      </c>
    </row>
    <row r="10" spans="1:14" x14ac:dyDescent="0.2">
      <c r="A10" s="15" t="s">
        <v>23</v>
      </c>
      <c r="B10" s="45">
        <f t="shared" ref="B10:M10" si="1">B3/B7</f>
        <v>0.22457717634602345</v>
      </c>
      <c r="C10" s="45">
        <f t="shared" si="1"/>
        <v>0.23443404774427945</v>
      </c>
      <c r="D10" s="45">
        <f t="shared" si="1"/>
        <v>0.22840302081414623</v>
      </c>
      <c r="E10" s="45">
        <f t="shared" si="1"/>
        <v>0.26202164403670669</v>
      </c>
      <c r="F10" s="45">
        <f>F3/F7</f>
        <v>0.2610494716131519</v>
      </c>
      <c r="G10" s="45">
        <f>G3/G7</f>
        <v>0.25913491383291554</v>
      </c>
      <c r="H10" s="45">
        <f>H3/H7</f>
        <v>0.2509447400067718</v>
      </c>
      <c r="I10" s="45">
        <f t="shared" si="1"/>
        <v>0.29000575629557479</v>
      </c>
      <c r="J10" s="45">
        <f t="shared" si="1"/>
        <v>0.32211783218401441</v>
      </c>
      <c r="K10" s="45">
        <f t="shared" si="1"/>
        <v>0.29520950741451274</v>
      </c>
      <c r="L10" s="45">
        <f t="shared" si="1"/>
        <v>0.32157517047883488</v>
      </c>
      <c r="M10" s="45">
        <f t="shared" si="1"/>
        <v>0.31553663983818636</v>
      </c>
      <c r="N10" s="45">
        <f>N3/N7</f>
        <v>0.27429569245414004</v>
      </c>
    </row>
    <row r="11" spans="1:14" x14ac:dyDescent="0.2">
      <c r="A11" s="5" t="s">
        <v>24</v>
      </c>
      <c r="B11" s="45">
        <f t="shared" ref="B11:N11" si="2">B4/B7</f>
        <v>0.50496428869962573</v>
      </c>
      <c r="C11" s="45">
        <f t="shared" si="2"/>
        <v>0.49205956322072775</v>
      </c>
      <c r="D11" s="45">
        <f>D4/D7</f>
        <v>0.47688340394179402</v>
      </c>
      <c r="E11" s="45">
        <f>E4/E7</f>
        <v>0.46258826070022407</v>
      </c>
      <c r="F11" s="45">
        <f>F4/F7</f>
        <v>0.47262733007444074</v>
      </c>
      <c r="G11" s="45">
        <f t="shared" si="2"/>
        <v>0.45045526894054111</v>
      </c>
      <c r="H11" s="45">
        <f t="shared" si="2"/>
        <v>0.41311310804867896</v>
      </c>
      <c r="I11" s="45">
        <f t="shared" si="2"/>
        <v>0.36613027552538641</v>
      </c>
      <c r="J11" s="45">
        <f t="shared" si="2"/>
        <v>0.35946683945017815</v>
      </c>
      <c r="K11" s="45">
        <f t="shared" si="2"/>
        <v>0.37744933810544934</v>
      </c>
      <c r="L11" s="45">
        <f t="shared" si="2"/>
        <v>0.3331092102150337</v>
      </c>
      <c r="M11" s="45">
        <f t="shared" si="2"/>
        <v>0.32729341367831105</v>
      </c>
      <c r="N11" s="45">
        <f t="shared" si="2"/>
        <v>0.41505840838380142</v>
      </c>
    </row>
    <row r="12" spans="1:14" x14ac:dyDescent="0.2">
      <c r="A12" s="9" t="s">
        <v>1</v>
      </c>
      <c r="B12" s="45">
        <f t="shared" ref="B12:N12" si="3">B5/B7</f>
        <v>0.27045853495435085</v>
      </c>
      <c r="C12" s="45">
        <f t="shared" si="3"/>
        <v>0.27350638903499269</v>
      </c>
      <c r="D12" s="45">
        <f t="shared" si="3"/>
        <v>0.29471357524405967</v>
      </c>
      <c r="E12" s="45">
        <f t="shared" si="3"/>
        <v>0.27539009526306929</v>
      </c>
      <c r="F12" s="45">
        <f>F5/F7</f>
        <v>0.26632319831240747</v>
      </c>
      <c r="G12" s="45">
        <f t="shared" si="3"/>
        <v>0.29040981722654324</v>
      </c>
      <c r="H12" s="45">
        <f t="shared" si="3"/>
        <v>0.33594215194454929</v>
      </c>
      <c r="I12" s="45">
        <f t="shared" si="3"/>
        <v>0.34386396817903869</v>
      </c>
      <c r="J12" s="45">
        <f t="shared" si="3"/>
        <v>0.31841532836580738</v>
      </c>
      <c r="K12" s="45">
        <f t="shared" si="3"/>
        <v>0.32734115448003792</v>
      </c>
      <c r="L12" s="45">
        <f t="shared" si="3"/>
        <v>0.34531561930613142</v>
      </c>
      <c r="M12" s="45">
        <f t="shared" si="3"/>
        <v>0.35716994648350259</v>
      </c>
      <c r="N12" s="45">
        <f t="shared" si="3"/>
        <v>0.31064589916205854</v>
      </c>
    </row>
    <row r="13" spans="1:14" x14ac:dyDescent="0.2">
      <c r="A13" s="53" t="s">
        <v>13</v>
      </c>
      <c r="B13" s="59">
        <f>SUM(B9:B12)</f>
        <v>1</v>
      </c>
      <c r="C13" s="59">
        <f t="shared" ref="C13:M13" si="4">SUM(C9:C12)</f>
        <v>0.99999999999999989</v>
      </c>
      <c r="D13" s="59">
        <f t="shared" si="4"/>
        <v>1</v>
      </c>
      <c r="E13" s="59">
        <f t="shared" si="4"/>
        <v>1</v>
      </c>
      <c r="F13" s="59">
        <f t="shared" si="4"/>
        <v>1</v>
      </c>
      <c r="G13" s="59">
        <f t="shared" si="4"/>
        <v>0.99999999999999989</v>
      </c>
      <c r="H13" s="59">
        <f t="shared" si="4"/>
        <v>1</v>
      </c>
      <c r="I13" s="59">
        <f t="shared" si="4"/>
        <v>1</v>
      </c>
      <c r="J13" s="59">
        <f t="shared" si="4"/>
        <v>1</v>
      </c>
      <c r="K13" s="59">
        <f t="shared" si="4"/>
        <v>1</v>
      </c>
      <c r="L13" s="59">
        <f t="shared" si="4"/>
        <v>1</v>
      </c>
      <c r="M13" s="59">
        <f t="shared" si="4"/>
        <v>1</v>
      </c>
      <c r="N13" s="57">
        <f>SUM(N9:N12)</f>
        <v>1</v>
      </c>
    </row>
    <row r="15" spans="1:14" ht="2.25" customHeigh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x14ac:dyDescent="0.2">
      <c r="A16" s="16" t="s">
        <v>19</v>
      </c>
      <c r="B16" s="199" t="s">
        <v>40</v>
      </c>
      <c r="C16" s="199" t="s">
        <v>54</v>
      </c>
      <c r="D16" s="199" t="s">
        <v>55</v>
      </c>
      <c r="E16" s="199" t="s">
        <v>56</v>
      </c>
      <c r="F16" s="199" t="s">
        <v>57</v>
      </c>
      <c r="G16" s="199" t="s">
        <v>58</v>
      </c>
      <c r="H16" s="199" t="s">
        <v>59</v>
      </c>
      <c r="I16" s="199" t="s">
        <v>60</v>
      </c>
      <c r="J16" s="199" t="s">
        <v>61</v>
      </c>
      <c r="K16" s="199" t="s">
        <v>62</v>
      </c>
      <c r="L16" s="199" t="s">
        <v>63</v>
      </c>
      <c r="M16" s="199" t="s">
        <v>64</v>
      </c>
      <c r="N16" s="4" t="s">
        <v>0</v>
      </c>
    </row>
    <row r="17" spans="1:14" x14ac:dyDescent="0.2">
      <c r="A17" s="15" t="s">
        <v>23</v>
      </c>
      <c r="B17" s="198">
        <f>+'[3]OCT 2020'!$I$60</f>
        <v>92</v>
      </c>
      <c r="C17" s="198">
        <f>+'[3]NOV 2020'!$I$61</f>
        <v>101</v>
      </c>
      <c r="D17" s="198">
        <f>+'[3]DEC 2020'!$I$61</f>
        <v>93</v>
      </c>
      <c r="E17" s="198">
        <f>+'[3]JAN 2021'!$I$61</f>
        <v>97</v>
      </c>
      <c r="F17" s="198">
        <f>+'[3]FEB 2021'!$I$61</f>
        <v>99</v>
      </c>
      <c r="G17" s="198">
        <f>+'[3]MAR 2021'!$I$61</f>
        <v>116</v>
      </c>
      <c r="H17" s="198">
        <f>+'[3]APR 2021'!$I$61</f>
        <v>124</v>
      </c>
      <c r="I17" s="198">
        <f>+'[3]MAY 2021'!$I$60</f>
        <v>138</v>
      </c>
      <c r="J17" s="198">
        <f>+'[3]JUN 2021'!$I$60</f>
        <v>174</v>
      </c>
      <c r="K17" s="198">
        <f>+'[3]JUL 2021'!$I$60</f>
        <v>147</v>
      </c>
      <c r="L17" s="198">
        <f>+'[3]AUG 2021'!$I$60</f>
        <v>149</v>
      </c>
      <c r="M17" s="198">
        <f>+'[3]SEP 2021'!$I$60</f>
        <v>143</v>
      </c>
      <c r="N17" s="198">
        <f>SUM(B17:M17)</f>
        <v>1473</v>
      </c>
    </row>
    <row r="18" spans="1:14" x14ac:dyDescent="0.2">
      <c r="A18" s="5" t="s">
        <v>24</v>
      </c>
      <c r="B18" s="198">
        <f>+'[4]OCT 2020'!$I$82</f>
        <v>166</v>
      </c>
      <c r="C18" s="198">
        <f>+'[4]NOV 2020'!$I$86</f>
        <v>172</v>
      </c>
      <c r="D18" s="198">
        <f>+'[4]DEC 2020'!$I$86</f>
        <v>156</v>
      </c>
      <c r="E18" s="198">
        <f>+'[4]JAN 2021'!$I$86</f>
        <v>139</v>
      </c>
      <c r="F18" s="198">
        <f>+'[4]FEB 2021'!$I$86</f>
        <v>143</v>
      </c>
      <c r="G18" s="198">
        <f>+'[4]MAR 2021'!$I$86</f>
        <v>161</v>
      </c>
      <c r="H18" s="198">
        <f>+'[4]APR 2021'!$I$86</f>
        <v>164</v>
      </c>
      <c r="I18" s="198">
        <f>+'[4]MAY 2021'!$I$88</f>
        <v>140</v>
      </c>
      <c r="J18" s="198">
        <f>+'[4]JUN 2021'!$I$89</f>
        <v>156</v>
      </c>
      <c r="K18" s="198">
        <f>+'[4]JUL 2021'!$I$89</f>
        <v>151</v>
      </c>
      <c r="L18" s="198">
        <f>+'[4]AUG 2021'!$I$89</f>
        <v>124</v>
      </c>
      <c r="M18" s="198">
        <f>+'[4]SEP 2021'!$I$89</f>
        <v>120</v>
      </c>
      <c r="N18" s="198">
        <f>SUM(B18:M18)</f>
        <v>1792</v>
      </c>
    </row>
    <row r="19" spans="1:14" x14ac:dyDescent="0.2">
      <c r="A19" s="5" t="s">
        <v>1</v>
      </c>
      <c r="B19" s="198">
        <f>+'[5]OCT 2020'!$I$75</f>
        <v>112</v>
      </c>
      <c r="C19" s="198">
        <f>+'[5]NOV 2020'!$I$82</f>
        <v>118</v>
      </c>
      <c r="D19" s="198">
        <f>+'[5]DEC 2020'!$I$82</f>
        <v>119</v>
      </c>
      <c r="E19" s="198">
        <f>+'[5]JAN 2021'!$I$82</f>
        <v>103</v>
      </c>
      <c r="F19" s="198">
        <f>+'[5]FEB 2021'!$I$82</f>
        <v>101</v>
      </c>
      <c r="G19" s="198">
        <f>+'[5]MAR 2021'!$I$82</f>
        <v>129</v>
      </c>
      <c r="H19" s="198">
        <f>+'[5]APR 2021'!$I$82</f>
        <v>166</v>
      </c>
      <c r="I19" s="198">
        <f>+'[5]MAY 2021'!$I$75</f>
        <v>163</v>
      </c>
      <c r="J19" s="198">
        <f>+'[5]JUN 2021'!$I$75</f>
        <v>171</v>
      </c>
      <c r="K19" s="198">
        <f>+'[5]JUL 2021'!$I$75</f>
        <v>163</v>
      </c>
      <c r="L19" s="198">
        <f>+'[5]AUG 2021'!$I$75</f>
        <v>159</v>
      </c>
      <c r="M19" s="198">
        <f>+'[5]SEP 2021'!$I$75</f>
        <v>163</v>
      </c>
      <c r="N19" s="198">
        <f>SUM(B19:M19)</f>
        <v>1667</v>
      </c>
    </row>
    <row r="20" spans="1:14" x14ac:dyDescent="0.2">
      <c r="A20" s="5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</row>
    <row r="21" spans="1:14" x14ac:dyDescent="0.2">
      <c r="A21" s="6" t="s">
        <v>7</v>
      </c>
      <c r="B21" s="198">
        <f>SUM(B17:B20)</f>
        <v>370</v>
      </c>
      <c r="C21" s="198">
        <f t="shared" ref="C21:M21" si="5">SUM(C17:C20)</f>
        <v>391</v>
      </c>
      <c r="D21" s="198">
        <f t="shared" si="5"/>
        <v>368</v>
      </c>
      <c r="E21" s="198">
        <f t="shared" si="5"/>
        <v>339</v>
      </c>
      <c r="F21" s="198">
        <f t="shared" si="5"/>
        <v>343</v>
      </c>
      <c r="G21" s="198">
        <f t="shared" si="5"/>
        <v>406</v>
      </c>
      <c r="H21" s="198">
        <f t="shared" si="5"/>
        <v>454</v>
      </c>
      <c r="I21" s="198">
        <f>SUM(I17:I20)</f>
        <v>441</v>
      </c>
      <c r="J21" s="198">
        <f t="shared" si="5"/>
        <v>501</v>
      </c>
      <c r="K21" s="198">
        <f t="shared" si="5"/>
        <v>461</v>
      </c>
      <c r="L21" s="198">
        <f t="shared" si="5"/>
        <v>432</v>
      </c>
      <c r="M21" s="198">
        <f t="shared" si="5"/>
        <v>426</v>
      </c>
      <c r="N21" s="198">
        <f>SUM(N17:N20)</f>
        <v>4932</v>
      </c>
    </row>
    <row r="22" spans="1:14" ht="1.5" customHeight="1" x14ac:dyDescent="0.2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4" x14ac:dyDescent="0.2">
      <c r="A23" s="16" t="s">
        <v>20</v>
      </c>
      <c r="B23" s="199" t="s">
        <v>40</v>
      </c>
      <c r="C23" s="199" t="s">
        <v>54</v>
      </c>
      <c r="D23" s="199" t="s">
        <v>55</v>
      </c>
      <c r="E23" s="199" t="s">
        <v>56</v>
      </c>
      <c r="F23" s="199" t="s">
        <v>57</v>
      </c>
      <c r="G23" s="199" t="s">
        <v>58</v>
      </c>
      <c r="H23" s="199" t="s">
        <v>59</v>
      </c>
      <c r="I23" s="199" t="s">
        <v>60</v>
      </c>
      <c r="J23" s="199" t="s">
        <v>61</v>
      </c>
      <c r="K23" s="199" t="s">
        <v>62</v>
      </c>
      <c r="L23" s="199" t="s">
        <v>63</v>
      </c>
      <c r="M23" s="199" t="s">
        <v>64</v>
      </c>
      <c r="N23" s="4" t="s">
        <v>0</v>
      </c>
    </row>
    <row r="24" spans="1:14" x14ac:dyDescent="0.2">
      <c r="A24" s="15" t="s">
        <v>23</v>
      </c>
      <c r="B24" s="45">
        <f t="shared" ref="B24:M24" si="6">B17/B21</f>
        <v>0.24864864864864866</v>
      </c>
      <c r="C24" s="45">
        <f t="shared" si="6"/>
        <v>0.25831202046035806</v>
      </c>
      <c r="D24" s="45">
        <f t="shared" si="6"/>
        <v>0.25271739130434784</v>
      </c>
      <c r="E24" s="45">
        <f t="shared" si="6"/>
        <v>0.28613569321533922</v>
      </c>
      <c r="F24" s="45">
        <f t="shared" si="6"/>
        <v>0.28862973760932947</v>
      </c>
      <c r="G24" s="45">
        <f t="shared" si="6"/>
        <v>0.2857142857142857</v>
      </c>
      <c r="H24" s="45">
        <f t="shared" si="6"/>
        <v>0.27312775330396477</v>
      </c>
      <c r="I24" s="45">
        <f t="shared" si="6"/>
        <v>0.31292517006802723</v>
      </c>
      <c r="J24" s="45">
        <f t="shared" si="6"/>
        <v>0.3473053892215569</v>
      </c>
      <c r="K24" s="45">
        <f t="shared" si="6"/>
        <v>0.31887201735357917</v>
      </c>
      <c r="L24" s="45">
        <f t="shared" si="6"/>
        <v>0.34490740740740738</v>
      </c>
      <c r="M24" s="45">
        <f t="shared" si="6"/>
        <v>0.33568075117370894</v>
      </c>
      <c r="N24" s="45">
        <f>N17/N21</f>
        <v>0.298661800486618</v>
      </c>
    </row>
    <row r="25" spans="1:14" x14ac:dyDescent="0.2">
      <c r="A25" s="5" t="s">
        <v>24</v>
      </c>
      <c r="B25" s="45">
        <f t="shared" ref="B25:N25" si="7">B18/B21</f>
        <v>0.44864864864864867</v>
      </c>
      <c r="C25" s="45">
        <f t="shared" si="7"/>
        <v>0.43989769820971869</v>
      </c>
      <c r="D25" s="45">
        <f t="shared" si="7"/>
        <v>0.42391304347826086</v>
      </c>
      <c r="E25" s="45">
        <f t="shared" si="7"/>
        <v>0.41002949852507375</v>
      </c>
      <c r="F25" s="45">
        <f t="shared" si="7"/>
        <v>0.41690962099125367</v>
      </c>
      <c r="G25" s="45">
        <f t="shared" si="7"/>
        <v>0.39655172413793105</v>
      </c>
      <c r="H25" s="45">
        <f t="shared" si="7"/>
        <v>0.36123348017621143</v>
      </c>
      <c r="I25" s="45">
        <f t="shared" si="7"/>
        <v>0.31746031746031744</v>
      </c>
      <c r="J25" s="45">
        <f t="shared" si="7"/>
        <v>0.31137724550898205</v>
      </c>
      <c r="K25" s="45">
        <f t="shared" si="7"/>
        <v>0.32754880694143168</v>
      </c>
      <c r="L25" s="45">
        <f t="shared" si="7"/>
        <v>0.28703703703703703</v>
      </c>
      <c r="M25" s="45">
        <f t="shared" si="7"/>
        <v>0.28169014084507044</v>
      </c>
      <c r="N25" s="45">
        <f t="shared" si="7"/>
        <v>0.36334144363341442</v>
      </c>
    </row>
    <row r="26" spans="1:14" x14ac:dyDescent="0.2">
      <c r="A26" s="9" t="s">
        <v>1</v>
      </c>
      <c r="B26" s="45">
        <f t="shared" ref="B26:N26" si="8">B19/B21</f>
        <v>0.30270270270270272</v>
      </c>
      <c r="C26" s="45">
        <f t="shared" si="8"/>
        <v>0.30179028132992325</v>
      </c>
      <c r="D26" s="45">
        <f t="shared" si="8"/>
        <v>0.3233695652173913</v>
      </c>
      <c r="E26" s="45">
        <f t="shared" si="8"/>
        <v>0.30383480825958703</v>
      </c>
      <c r="F26" s="45">
        <f t="shared" si="8"/>
        <v>0.29446064139941691</v>
      </c>
      <c r="G26" s="45">
        <f t="shared" si="8"/>
        <v>0.31773399014778325</v>
      </c>
      <c r="H26" s="45">
        <f t="shared" si="8"/>
        <v>0.3656387665198238</v>
      </c>
      <c r="I26" s="45">
        <f t="shared" si="8"/>
        <v>0.36961451247165533</v>
      </c>
      <c r="J26" s="45">
        <f t="shared" si="8"/>
        <v>0.3413173652694611</v>
      </c>
      <c r="K26" s="45">
        <f t="shared" si="8"/>
        <v>0.35357917570498915</v>
      </c>
      <c r="L26" s="45">
        <f t="shared" si="8"/>
        <v>0.36805555555555558</v>
      </c>
      <c r="M26" s="45">
        <f t="shared" si="8"/>
        <v>0.38262910798122068</v>
      </c>
      <c r="N26" s="45">
        <f t="shared" si="8"/>
        <v>0.33799675587996758</v>
      </c>
    </row>
    <row r="27" spans="1:14" x14ac:dyDescent="0.2">
      <c r="A27" s="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  <row r="28" spans="1:14" x14ac:dyDescent="0.2">
      <c r="A28" s="5" t="s">
        <v>13</v>
      </c>
      <c r="B28" s="46">
        <f t="shared" ref="B28:M28" si="9">SUM(B24:B27)</f>
        <v>1</v>
      </c>
      <c r="C28" s="46">
        <f t="shared" si="9"/>
        <v>1</v>
      </c>
      <c r="D28" s="46">
        <f t="shared" si="9"/>
        <v>1</v>
      </c>
      <c r="E28" s="46">
        <f t="shared" si="9"/>
        <v>1</v>
      </c>
      <c r="F28" s="46">
        <f t="shared" si="9"/>
        <v>1</v>
      </c>
      <c r="G28" s="46">
        <f t="shared" si="9"/>
        <v>1</v>
      </c>
      <c r="H28" s="46">
        <f t="shared" si="9"/>
        <v>1</v>
      </c>
      <c r="I28" s="46">
        <f t="shared" si="9"/>
        <v>1</v>
      </c>
      <c r="J28" s="46">
        <f t="shared" si="9"/>
        <v>1</v>
      </c>
      <c r="K28" s="46">
        <f t="shared" si="9"/>
        <v>1</v>
      </c>
      <c r="L28" s="46">
        <f t="shared" si="9"/>
        <v>1</v>
      </c>
      <c r="M28" s="46">
        <f t="shared" si="9"/>
        <v>1</v>
      </c>
      <c r="N28" s="46">
        <f>SUM(N24:N27)</f>
        <v>1</v>
      </c>
    </row>
    <row r="29" spans="1:14" ht="1.5" customHeight="1" x14ac:dyDescent="0.2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</row>
    <row r="30" spans="1:14" x14ac:dyDescent="0.2">
      <c r="A30" s="16" t="s">
        <v>10</v>
      </c>
      <c r="B30" s="199" t="s">
        <v>40</v>
      </c>
      <c r="C30" s="199" t="s">
        <v>54</v>
      </c>
      <c r="D30" s="199" t="s">
        <v>55</v>
      </c>
      <c r="E30" s="199" t="s">
        <v>56</v>
      </c>
      <c r="F30" s="199" t="s">
        <v>57</v>
      </c>
      <c r="G30" s="199" t="s">
        <v>58</v>
      </c>
      <c r="H30" s="199" t="s">
        <v>59</v>
      </c>
      <c r="I30" s="199" t="s">
        <v>60</v>
      </c>
      <c r="J30" s="199" t="s">
        <v>61</v>
      </c>
      <c r="K30" s="199" t="s">
        <v>62</v>
      </c>
      <c r="L30" s="199" t="s">
        <v>63</v>
      </c>
      <c r="M30" s="199" t="s">
        <v>64</v>
      </c>
      <c r="N30" s="4" t="s">
        <v>0</v>
      </c>
    </row>
    <row r="31" spans="1:14" x14ac:dyDescent="0.2">
      <c r="A31" s="15" t="s">
        <v>23</v>
      </c>
      <c r="B31" s="145">
        <f>B3/B17</f>
        <v>315.39130434782606</v>
      </c>
      <c r="C31" s="145">
        <f t="shared" ref="C31:N31" si="10">C3/C17</f>
        <v>315.08910891089107</v>
      </c>
      <c r="D31" s="145">
        <f t="shared" si="10"/>
        <v>312</v>
      </c>
      <c r="E31" s="145">
        <f t="shared" si="10"/>
        <v>315.21649484536084</v>
      </c>
      <c r="F31" s="145">
        <f t="shared" si="10"/>
        <v>312</v>
      </c>
      <c r="G31" s="145">
        <f t="shared" si="10"/>
        <v>312</v>
      </c>
      <c r="H31" s="145">
        <f t="shared" si="10"/>
        <v>312</v>
      </c>
      <c r="I31" s="145">
        <f t="shared" si="10"/>
        <v>316.52173913043481</v>
      </c>
      <c r="J31" s="145">
        <f t="shared" si="10"/>
        <v>312</v>
      </c>
      <c r="K31" s="145">
        <f t="shared" si="10"/>
        <v>312</v>
      </c>
      <c r="L31" s="145">
        <f t="shared" si="10"/>
        <v>312</v>
      </c>
      <c r="M31" s="145">
        <f t="shared" si="10"/>
        <v>314.18181818181819</v>
      </c>
      <c r="N31" s="145">
        <f t="shared" si="10"/>
        <v>313.27087576374743</v>
      </c>
    </row>
    <row r="32" spans="1:14" x14ac:dyDescent="0.2">
      <c r="A32" s="5" t="s">
        <v>24</v>
      </c>
      <c r="B32" s="145">
        <f t="shared" ref="B32:B33" si="11">B4/B18</f>
        <v>393.0289156626506</v>
      </c>
      <c r="C32" s="145">
        <f t="shared" ref="C32:N32" si="12">C4/C18</f>
        <v>388.34999999999997</v>
      </c>
      <c r="D32" s="145">
        <f t="shared" si="12"/>
        <v>388.34999999999997</v>
      </c>
      <c r="E32" s="145">
        <f t="shared" si="12"/>
        <v>388.35</v>
      </c>
      <c r="F32" s="145">
        <f t="shared" si="12"/>
        <v>391.06573426573425</v>
      </c>
      <c r="G32" s="145">
        <f t="shared" si="12"/>
        <v>390.76211180124221</v>
      </c>
      <c r="H32" s="145">
        <f t="shared" si="12"/>
        <v>388.35</v>
      </c>
      <c r="I32" s="145">
        <f t="shared" si="12"/>
        <v>393.89785714285711</v>
      </c>
      <c r="J32" s="145">
        <f t="shared" si="12"/>
        <v>388.34999999999997</v>
      </c>
      <c r="K32" s="145">
        <f t="shared" si="12"/>
        <v>388.34999999999997</v>
      </c>
      <c r="L32" s="145">
        <f t="shared" si="12"/>
        <v>388.35</v>
      </c>
      <c r="M32" s="145">
        <f t="shared" si="12"/>
        <v>388.35</v>
      </c>
      <c r="N32" s="145">
        <f t="shared" si="12"/>
        <v>389.65027901785714</v>
      </c>
    </row>
    <row r="33" spans="1:14" x14ac:dyDescent="0.2">
      <c r="A33" s="5" t="s">
        <v>1</v>
      </c>
      <c r="B33" s="145">
        <f t="shared" si="11"/>
        <v>312</v>
      </c>
      <c r="C33" s="145">
        <f t="shared" ref="C33:N33" si="13">C5/C19</f>
        <v>314.64406779661016</v>
      </c>
      <c r="D33" s="145">
        <f t="shared" si="13"/>
        <v>314.62184873949582</v>
      </c>
      <c r="E33" s="145">
        <f t="shared" si="13"/>
        <v>312</v>
      </c>
      <c r="F33" s="145">
        <f t="shared" si="13"/>
        <v>312</v>
      </c>
      <c r="G33" s="145">
        <f t="shared" si="13"/>
        <v>314.41860465116281</v>
      </c>
      <c r="H33" s="145">
        <f t="shared" si="13"/>
        <v>312</v>
      </c>
      <c r="I33" s="145">
        <f t="shared" si="13"/>
        <v>317.74233128834356</v>
      </c>
      <c r="J33" s="145">
        <f t="shared" si="13"/>
        <v>313.82456140350877</v>
      </c>
      <c r="K33" s="145">
        <f t="shared" si="13"/>
        <v>312</v>
      </c>
      <c r="L33" s="145">
        <f t="shared" si="13"/>
        <v>313.96226415094338</v>
      </c>
      <c r="M33" s="145">
        <f t="shared" si="13"/>
        <v>312</v>
      </c>
      <c r="N33" s="145">
        <f t="shared" si="13"/>
        <v>313.49730053989202</v>
      </c>
    </row>
    <row r="34" spans="1:14" x14ac:dyDescent="0.2">
      <c r="A34" s="5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</row>
    <row r="35" spans="1:14" s="13" customFormat="1" x14ac:dyDescent="0.2">
      <c r="A35" s="16" t="s">
        <v>10</v>
      </c>
      <c r="B35" s="145">
        <f>B7/B21</f>
        <v>349.19675675675677</v>
      </c>
      <c r="C35" s="145">
        <f t="shared" ref="C35:M35" si="14">C7/C21</f>
        <v>347.18209718670079</v>
      </c>
      <c r="D35" s="145">
        <f t="shared" si="14"/>
        <v>345.21358695652174</v>
      </c>
      <c r="E35" s="145">
        <f t="shared" si="14"/>
        <v>344.22610619469026</v>
      </c>
      <c r="F35" s="145">
        <f t="shared" si="14"/>
        <v>344.96326530612242</v>
      </c>
      <c r="G35" s="145">
        <f t="shared" si="14"/>
        <v>344.00172413793103</v>
      </c>
      <c r="H35" s="145">
        <f t="shared" si="14"/>
        <v>339.5801762114537</v>
      </c>
      <c r="I35" s="145">
        <f t="shared" si="14"/>
        <v>341.53673469387758</v>
      </c>
      <c r="J35" s="145">
        <f t="shared" si="14"/>
        <v>336.39640718562873</v>
      </c>
      <c r="K35" s="145">
        <f t="shared" si="14"/>
        <v>337.00835140997833</v>
      </c>
      <c r="L35" s="145">
        <f t="shared" si="14"/>
        <v>334.63749999999999</v>
      </c>
      <c r="M35" s="145">
        <f t="shared" si="14"/>
        <v>334.23943661971833</v>
      </c>
      <c r="N35" s="145">
        <f>N7/N21</f>
        <v>341.09920924574209</v>
      </c>
    </row>
  </sheetData>
  <pageMargins left="0.5" right="0.5" top="0.5" bottom="0.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0B4E-54C5-42C6-A536-75BB6863DEBA}">
  <dimension ref="A1:N25"/>
  <sheetViews>
    <sheetView zoomScale="115" zoomScaleNormal="115" workbookViewId="0">
      <selection activeCell="J35" sqref="J35"/>
    </sheetView>
  </sheetViews>
  <sheetFormatPr defaultColWidth="9.140625" defaultRowHeight="11.25" x14ac:dyDescent="0.2"/>
  <cols>
    <col min="1" max="1" width="12.85546875" style="1" customWidth="1"/>
    <col min="2" max="2" width="10.85546875" style="1" bestFit="1" customWidth="1"/>
    <col min="3" max="3" width="10.7109375" style="1" bestFit="1" customWidth="1"/>
    <col min="4" max="6" width="10.85546875" style="1" bestFit="1" customWidth="1"/>
    <col min="7" max="8" width="10" style="1" bestFit="1" customWidth="1"/>
    <col min="9" max="10" width="9.85546875" style="1" bestFit="1" customWidth="1"/>
    <col min="11" max="12" width="10.7109375" style="1" bestFit="1" customWidth="1"/>
    <col min="13" max="13" width="9.140625" style="1" bestFit="1"/>
    <col min="14" max="14" width="12" style="1" bestFit="1" customWidth="1"/>
    <col min="15" max="16384" width="9.140625" style="1"/>
  </cols>
  <sheetData>
    <row r="1" spans="1:14" x14ac:dyDescent="0.2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14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5" t="s">
        <v>24</v>
      </c>
      <c r="B3" s="144"/>
      <c r="C3" s="144">
        <f>+'[4]NOV 2020'!$J$90</f>
        <v>15825.84</v>
      </c>
      <c r="D3" s="144">
        <f>+'[4]DEC 2020'!$J$90</f>
        <v>18578.16</v>
      </c>
      <c r="E3" s="144">
        <f>+'[4]JAN 2021'!$J$90</f>
        <v>8945.0400000000009</v>
      </c>
      <c r="F3" s="144">
        <f>+'[4]FEB 2021'!$J$90</f>
        <v>14105.64</v>
      </c>
      <c r="G3" s="144">
        <f>+'[4]MAR 2021'!$J$90</f>
        <v>17546.04</v>
      </c>
      <c r="H3" s="144">
        <f>+'[4]APR 2021'!$J$90</f>
        <v>15825.84</v>
      </c>
      <c r="I3" s="144">
        <f>+'[4]MAY 2021'!$J$92</f>
        <v>9289.08</v>
      </c>
      <c r="J3" s="144">
        <f>+'[4]JUN 2021'!$J$93</f>
        <v>15825.84</v>
      </c>
      <c r="K3" s="144">
        <f>+'[4]JUL 2021'!$J$93</f>
        <v>19610.28</v>
      </c>
      <c r="L3" s="144">
        <f>+'[4]AUG 2021'!$J$93</f>
        <v>16857.96</v>
      </c>
      <c r="M3" s="144">
        <f>+'[4]SEP 2021'!$J$93</f>
        <v>28899.360000000001</v>
      </c>
      <c r="N3" s="145">
        <f>SUM(B3:M3)</f>
        <v>181309.08000000002</v>
      </c>
    </row>
    <row r="4" spans="1:14" x14ac:dyDescent="0.2">
      <c r="A4" s="5"/>
      <c r="B4" s="145"/>
      <c r="C4" s="145"/>
      <c r="D4" s="145"/>
      <c r="E4" s="145"/>
      <c r="F4" s="145"/>
      <c r="G4" s="145"/>
      <c r="H4" s="144"/>
      <c r="I4" s="145"/>
      <c r="J4" s="145"/>
      <c r="K4" s="145"/>
      <c r="L4" s="145"/>
      <c r="M4" s="145"/>
      <c r="N4" s="145"/>
    </row>
    <row r="5" spans="1:14" x14ac:dyDescent="0.2">
      <c r="A5" s="6" t="s">
        <v>5</v>
      </c>
      <c r="B5" s="144">
        <f t="shared" ref="B5:N5" si="0">SUM(B3:B4)</f>
        <v>0</v>
      </c>
      <c r="C5" s="145">
        <f t="shared" si="0"/>
        <v>15825.84</v>
      </c>
      <c r="D5" s="144">
        <f t="shared" si="0"/>
        <v>18578.16</v>
      </c>
      <c r="E5" s="144">
        <f t="shared" si="0"/>
        <v>8945.0400000000009</v>
      </c>
      <c r="F5" s="144">
        <f t="shared" si="0"/>
        <v>14105.64</v>
      </c>
      <c r="G5" s="144">
        <f t="shared" si="0"/>
        <v>17546.04</v>
      </c>
      <c r="H5" s="144">
        <f t="shared" si="0"/>
        <v>15825.84</v>
      </c>
      <c r="I5" s="145">
        <f t="shared" si="0"/>
        <v>9289.08</v>
      </c>
      <c r="J5" s="145">
        <f t="shared" si="0"/>
        <v>15825.84</v>
      </c>
      <c r="K5" s="145">
        <f t="shared" si="0"/>
        <v>19610.28</v>
      </c>
      <c r="L5" s="145">
        <f t="shared" si="0"/>
        <v>16857.96</v>
      </c>
      <c r="M5" s="145">
        <f t="shared" si="0"/>
        <v>28899.360000000001</v>
      </c>
      <c r="N5" s="145">
        <f t="shared" si="0"/>
        <v>181309.08000000002</v>
      </c>
    </row>
    <row r="6" spans="1:14" ht="1.5" customHeight="1" x14ac:dyDescent="0.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">
      <c r="A7" s="16" t="s">
        <v>6</v>
      </c>
      <c r="B7" s="199" t="s">
        <v>40</v>
      </c>
      <c r="C7" s="199" t="s">
        <v>54</v>
      </c>
      <c r="D7" s="199" t="s">
        <v>55</v>
      </c>
      <c r="E7" s="199" t="s">
        <v>56</v>
      </c>
      <c r="F7" s="199" t="s">
        <v>57</v>
      </c>
      <c r="G7" s="199" t="s">
        <v>58</v>
      </c>
      <c r="H7" s="199" t="s">
        <v>59</v>
      </c>
      <c r="I7" s="199" t="s">
        <v>60</v>
      </c>
      <c r="J7" s="199" t="s">
        <v>61</v>
      </c>
      <c r="K7" s="199" t="s">
        <v>62</v>
      </c>
      <c r="L7" s="199" t="s">
        <v>63</v>
      </c>
      <c r="M7" s="199" t="s">
        <v>64</v>
      </c>
      <c r="N7" s="4" t="s">
        <v>0</v>
      </c>
    </row>
    <row r="8" spans="1:14" x14ac:dyDescent="0.2">
      <c r="A8" s="5" t="s">
        <v>24</v>
      </c>
      <c r="B8" s="45" t="e">
        <f t="shared" ref="B8:N8" si="1">B3/B5</f>
        <v>#DIV/0!</v>
      </c>
      <c r="C8" s="45">
        <f t="shared" si="1"/>
        <v>1</v>
      </c>
      <c r="D8" s="45">
        <f t="shared" si="1"/>
        <v>1</v>
      </c>
      <c r="E8" s="45">
        <f t="shared" si="1"/>
        <v>1</v>
      </c>
      <c r="F8" s="45">
        <f t="shared" si="1"/>
        <v>1</v>
      </c>
      <c r="G8" s="45">
        <f t="shared" si="1"/>
        <v>1</v>
      </c>
      <c r="H8" s="45">
        <f t="shared" si="1"/>
        <v>1</v>
      </c>
      <c r="I8" s="45">
        <f t="shared" si="1"/>
        <v>1</v>
      </c>
      <c r="J8" s="45">
        <f t="shared" si="1"/>
        <v>1</v>
      </c>
      <c r="K8" s="45">
        <f t="shared" si="1"/>
        <v>1</v>
      </c>
      <c r="L8" s="45">
        <f t="shared" si="1"/>
        <v>1</v>
      </c>
      <c r="M8" s="45">
        <f t="shared" si="1"/>
        <v>1</v>
      </c>
      <c r="N8" s="45">
        <f t="shared" si="1"/>
        <v>1</v>
      </c>
    </row>
    <row r="9" spans="1:14" x14ac:dyDescent="0.2">
      <c r="A9" s="53" t="s">
        <v>13</v>
      </c>
      <c r="B9" s="59" t="e">
        <f t="shared" ref="B9:N9" si="2">SUM(B7:B8)</f>
        <v>#DIV/0!</v>
      </c>
      <c r="C9" s="59">
        <f t="shared" si="2"/>
        <v>1</v>
      </c>
      <c r="D9" s="59">
        <f t="shared" si="2"/>
        <v>1</v>
      </c>
      <c r="E9" s="59">
        <f t="shared" si="2"/>
        <v>1</v>
      </c>
      <c r="F9" s="59">
        <f t="shared" si="2"/>
        <v>1</v>
      </c>
      <c r="G9" s="59">
        <f t="shared" si="2"/>
        <v>1</v>
      </c>
      <c r="H9" s="59">
        <f t="shared" si="2"/>
        <v>1</v>
      </c>
      <c r="I9" s="59">
        <f t="shared" si="2"/>
        <v>1</v>
      </c>
      <c r="J9" s="59">
        <f t="shared" si="2"/>
        <v>1</v>
      </c>
      <c r="K9" s="59">
        <f t="shared" si="2"/>
        <v>1</v>
      </c>
      <c r="L9" s="59">
        <f t="shared" si="2"/>
        <v>1</v>
      </c>
      <c r="M9" s="59">
        <f t="shared" si="2"/>
        <v>1</v>
      </c>
      <c r="N9" s="57">
        <f t="shared" si="2"/>
        <v>1</v>
      </c>
    </row>
    <row r="11" spans="1:14" ht="2.25" customHeight="1" x14ac:dyDescent="0.2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x14ac:dyDescent="0.2">
      <c r="A12" s="16" t="s">
        <v>19</v>
      </c>
      <c r="B12" s="199" t="s">
        <v>40</v>
      </c>
      <c r="C12" s="199" t="s">
        <v>54</v>
      </c>
      <c r="D12" s="199" t="s">
        <v>55</v>
      </c>
      <c r="E12" s="199" t="s">
        <v>56</v>
      </c>
      <c r="F12" s="199" t="s">
        <v>57</v>
      </c>
      <c r="G12" s="199" t="s">
        <v>58</v>
      </c>
      <c r="H12" s="199" t="s">
        <v>59</v>
      </c>
      <c r="I12" s="199" t="s">
        <v>60</v>
      </c>
      <c r="J12" s="199" t="s">
        <v>61</v>
      </c>
      <c r="K12" s="199" t="s">
        <v>62</v>
      </c>
      <c r="L12" s="199" t="s">
        <v>63</v>
      </c>
      <c r="M12" s="199" t="s">
        <v>64</v>
      </c>
      <c r="N12" s="4" t="s">
        <v>0</v>
      </c>
    </row>
    <row r="13" spans="1:14" x14ac:dyDescent="0.2">
      <c r="A13" s="5" t="s">
        <v>24</v>
      </c>
      <c r="B13" s="198"/>
      <c r="C13" s="198">
        <f>+'[4]NOV 2020'!$I$90</f>
        <v>46</v>
      </c>
      <c r="D13" s="198">
        <f>+'[4]DEC 2020'!$I$90</f>
        <v>54</v>
      </c>
      <c r="E13" s="198">
        <f>+'[4]JAN 2021'!$I$90</f>
        <v>26</v>
      </c>
      <c r="F13" s="198">
        <f>+'[4]FEB 2021'!$I$90</f>
        <v>40</v>
      </c>
      <c r="G13" s="198">
        <f>+'[4]MAR 2021'!$I$90</f>
        <v>49</v>
      </c>
      <c r="H13" s="198">
        <f>+'[4]APR 2021'!$I$90</f>
        <v>46</v>
      </c>
      <c r="I13" s="198">
        <f>+'[4]MAY 2021'!$I$92</f>
        <v>27</v>
      </c>
      <c r="J13" s="198">
        <f>+'[4]JUN 2021'!$I$93</f>
        <v>44</v>
      </c>
      <c r="K13" s="198">
        <f>+'[4]JUL 2021'!$I$93</f>
        <v>57</v>
      </c>
      <c r="L13" s="198">
        <f>+'[4]AUG 2021'!$I$93</f>
        <v>49</v>
      </c>
      <c r="M13" s="198">
        <f>+'[4]SEP 2021'!$I$93</f>
        <v>84</v>
      </c>
      <c r="N13" s="198">
        <f>SUM(B13:M13)</f>
        <v>522</v>
      </c>
    </row>
    <row r="14" spans="1:14" x14ac:dyDescent="0.2">
      <c r="A14" s="5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</row>
    <row r="15" spans="1:14" x14ac:dyDescent="0.2">
      <c r="A15" s="6" t="s">
        <v>7</v>
      </c>
      <c r="B15" s="198">
        <f t="shared" ref="B15:N15" si="3">SUM(B13:B14)</f>
        <v>0</v>
      </c>
      <c r="C15" s="198">
        <f t="shared" si="3"/>
        <v>46</v>
      </c>
      <c r="D15" s="198">
        <f t="shared" si="3"/>
        <v>54</v>
      </c>
      <c r="E15" s="198">
        <f t="shared" si="3"/>
        <v>26</v>
      </c>
      <c r="F15" s="198">
        <f t="shared" si="3"/>
        <v>40</v>
      </c>
      <c r="G15" s="198">
        <f t="shared" si="3"/>
        <v>49</v>
      </c>
      <c r="H15" s="198">
        <f t="shared" si="3"/>
        <v>46</v>
      </c>
      <c r="I15" s="198">
        <f t="shared" si="3"/>
        <v>27</v>
      </c>
      <c r="J15" s="198">
        <f t="shared" si="3"/>
        <v>44</v>
      </c>
      <c r="K15" s="198">
        <f t="shared" si="3"/>
        <v>57</v>
      </c>
      <c r="L15" s="198">
        <f t="shared" si="3"/>
        <v>49</v>
      </c>
      <c r="M15" s="198">
        <f t="shared" si="3"/>
        <v>84</v>
      </c>
      <c r="N15" s="198">
        <f t="shared" si="3"/>
        <v>522</v>
      </c>
    </row>
    <row r="16" spans="1:14" ht="1.5" customHeight="1" x14ac:dyDescent="0.2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x14ac:dyDescent="0.2">
      <c r="A17" s="16" t="s">
        <v>20</v>
      </c>
      <c r="B17" s="199" t="s">
        <v>40</v>
      </c>
      <c r="C17" s="199" t="s">
        <v>54</v>
      </c>
      <c r="D17" s="199" t="s">
        <v>55</v>
      </c>
      <c r="E17" s="199" t="s">
        <v>56</v>
      </c>
      <c r="F17" s="199" t="s">
        <v>57</v>
      </c>
      <c r="G17" s="199" t="s">
        <v>58</v>
      </c>
      <c r="H17" s="199" t="s">
        <v>59</v>
      </c>
      <c r="I17" s="199" t="s">
        <v>60</v>
      </c>
      <c r="J17" s="199" t="s">
        <v>61</v>
      </c>
      <c r="K17" s="199" t="s">
        <v>62</v>
      </c>
      <c r="L17" s="199" t="s">
        <v>63</v>
      </c>
      <c r="M17" s="199" t="s">
        <v>64</v>
      </c>
      <c r="N17" s="4" t="s">
        <v>0</v>
      </c>
    </row>
    <row r="18" spans="1:14" x14ac:dyDescent="0.2">
      <c r="A18" s="5" t="s">
        <v>24</v>
      </c>
      <c r="B18" s="45" t="e">
        <f t="shared" ref="B18:N18" si="4">B13/B15</f>
        <v>#DIV/0!</v>
      </c>
      <c r="C18" s="45">
        <f t="shared" si="4"/>
        <v>1</v>
      </c>
      <c r="D18" s="45">
        <f t="shared" si="4"/>
        <v>1</v>
      </c>
      <c r="E18" s="45">
        <f t="shared" si="4"/>
        <v>1</v>
      </c>
      <c r="F18" s="45">
        <f t="shared" si="4"/>
        <v>1</v>
      </c>
      <c r="G18" s="45">
        <f t="shared" si="4"/>
        <v>1</v>
      </c>
      <c r="H18" s="45">
        <f t="shared" si="4"/>
        <v>1</v>
      </c>
      <c r="I18" s="45">
        <f t="shared" si="4"/>
        <v>1</v>
      </c>
      <c r="J18" s="45">
        <f t="shared" si="4"/>
        <v>1</v>
      </c>
      <c r="K18" s="45">
        <f t="shared" si="4"/>
        <v>1</v>
      </c>
      <c r="L18" s="45">
        <f t="shared" si="4"/>
        <v>1</v>
      </c>
      <c r="M18" s="45">
        <f t="shared" si="4"/>
        <v>1</v>
      </c>
      <c r="N18" s="45">
        <f t="shared" si="4"/>
        <v>1</v>
      </c>
    </row>
    <row r="19" spans="1:14" x14ac:dyDescent="0.2">
      <c r="A19" s="9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x14ac:dyDescent="0.2">
      <c r="A20" s="5" t="s">
        <v>13</v>
      </c>
      <c r="B20" s="46" t="e">
        <f t="shared" ref="B20:N20" si="5">SUM(B18:B19)</f>
        <v>#DIV/0!</v>
      </c>
      <c r="C20" s="46">
        <f t="shared" si="5"/>
        <v>1</v>
      </c>
      <c r="D20" s="46">
        <f t="shared" si="5"/>
        <v>1</v>
      </c>
      <c r="E20" s="46">
        <f t="shared" si="5"/>
        <v>1</v>
      </c>
      <c r="F20" s="46">
        <f t="shared" si="5"/>
        <v>1</v>
      </c>
      <c r="G20" s="46">
        <f t="shared" si="5"/>
        <v>1</v>
      </c>
      <c r="H20" s="46">
        <f t="shared" si="5"/>
        <v>1</v>
      </c>
      <c r="I20" s="46">
        <f t="shared" si="5"/>
        <v>1</v>
      </c>
      <c r="J20" s="46">
        <f t="shared" si="5"/>
        <v>1</v>
      </c>
      <c r="K20" s="46">
        <f t="shared" si="5"/>
        <v>1</v>
      </c>
      <c r="L20" s="46">
        <f t="shared" si="5"/>
        <v>1</v>
      </c>
      <c r="M20" s="46">
        <f t="shared" si="5"/>
        <v>1</v>
      </c>
      <c r="N20" s="46">
        <f t="shared" si="5"/>
        <v>1</v>
      </c>
    </row>
    <row r="21" spans="1:14" ht="1.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4" x14ac:dyDescent="0.2">
      <c r="A22" s="16" t="s">
        <v>10</v>
      </c>
      <c r="B22" s="199" t="s">
        <v>40</v>
      </c>
      <c r="C22" s="199" t="s">
        <v>54</v>
      </c>
      <c r="D22" s="199" t="s">
        <v>55</v>
      </c>
      <c r="E22" s="199" t="s">
        <v>56</v>
      </c>
      <c r="F22" s="199" t="s">
        <v>57</v>
      </c>
      <c r="G22" s="199" t="s">
        <v>58</v>
      </c>
      <c r="H22" s="199" t="s">
        <v>59</v>
      </c>
      <c r="I22" s="199" t="s">
        <v>60</v>
      </c>
      <c r="J22" s="199" t="s">
        <v>61</v>
      </c>
      <c r="K22" s="199" t="s">
        <v>62</v>
      </c>
      <c r="L22" s="199" t="s">
        <v>63</v>
      </c>
      <c r="M22" s="199" t="s">
        <v>64</v>
      </c>
      <c r="N22" s="4" t="s">
        <v>0</v>
      </c>
    </row>
    <row r="23" spans="1:14" x14ac:dyDescent="0.2">
      <c r="A23" s="5" t="s">
        <v>24</v>
      </c>
      <c r="B23" s="145" t="e">
        <f t="shared" ref="B23:N23" si="6">B3/B13</f>
        <v>#DIV/0!</v>
      </c>
      <c r="C23" s="145">
        <f t="shared" si="6"/>
        <v>344.04</v>
      </c>
      <c r="D23" s="145">
        <f t="shared" si="6"/>
        <v>344.04</v>
      </c>
      <c r="E23" s="145">
        <f t="shared" si="6"/>
        <v>344.04</v>
      </c>
      <c r="F23" s="145">
        <f t="shared" si="6"/>
        <v>352.64099999999996</v>
      </c>
      <c r="G23" s="145">
        <f t="shared" si="6"/>
        <v>358.08244897959185</v>
      </c>
      <c r="H23" s="145">
        <f t="shared" si="6"/>
        <v>344.04</v>
      </c>
      <c r="I23" s="145">
        <f t="shared" si="6"/>
        <v>344.04</v>
      </c>
      <c r="J23" s="145">
        <f t="shared" si="6"/>
        <v>359.67818181818183</v>
      </c>
      <c r="K23" s="145">
        <f t="shared" si="6"/>
        <v>344.03999999999996</v>
      </c>
      <c r="L23" s="145">
        <f t="shared" si="6"/>
        <v>344.03999999999996</v>
      </c>
      <c r="M23" s="145">
        <f t="shared" si="6"/>
        <v>344.04</v>
      </c>
      <c r="N23" s="145">
        <f t="shared" si="6"/>
        <v>347.33540229885062</v>
      </c>
    </row>
    <row r="24" spans="1:14" x14ac:dyDescent="0.2">
      <c r="A24" s="5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</row>
    <row r="25" spans="1:14" s="13" customFormat="1" x14ac:dyDescent="0.2">
      <c r="A25" s="16" t="s">
        <v>10</v>
      </c>
      <c r="B25" s="145" t="e">
        <f t="shared" ref="B25:N25" si="7">B5/B15</f>
        <v>#DIV/0!</v>
      </c>
      <c r="C25" s="145">
        <f t="shared" si="7"/>
        <v>344.04</v>
      </c>
      <c r="D25" s="145">
        <f t="shared" si="7"/>
        <v>344.04</v>
      </c>
      <c r="E25" s="145">
        <f t="shared" si="7"/>
        <v>344.04</v>
      </c>
      <c r="F25" s="145">
        <f t="shared" si="7"/>
        <v>352.64099999999996</v>
      </c>
      <c r="G25" s="145">
        <f t="shared" si="7"/>
        <v>358.08244897959185</v>
      </c>
      <c r="H25" s="145">
        <f t="shared" si="7"/>
        <v>344.04</v>
      </c>
      <c r="I25" s="145">
        <f t="shared" si="7"/>
        <v>344.04</v>
      </c>
      <c r="J25" s="145">
        <f t="shared" si="7"/>
        <v>359.67818181818183</v>
      </c>
      <c r="K25" s="145">
        <f t="shared" si="7"/>
        <v>344.03999999999996</v>
      </c>
      <c r="L25" s="145">
        <f t="shared" si="7"/>
        <v>344.03999999999996</v>
      </c>
      <c r="M25" s="145">
        <f t="shared" si="7"/>
        <v>344.04</v>
      </c>
      <c r="N25" s="145">
        <f t="shared" si="7"/>
        <v>347.33540229885062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B16" zoomScale="115" zoomScaleNormal="115" zoomScalePageLayoutView="110" workbookViewId="0">
      <selection activeCell="B7" sqref="B7"/>
    </sheetView>
  </sheetViews>
  <sheetFormatPr defaultColWidth="9.140625" defaultRowHeight="11.25" x14ac:dyDescent="0.2"/>
  <cols>
    <col min="1" max="1" width="12.28515625" style="3" customWidth="1"/>
    <col min="2" max="12" width="12" style="1" bestFit="1" customWidth="1"/>
    <col min="13" max="13" width="11.28515625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2" customFormat="1" x14ac:dyDescent="0.2">
      <c r="A2" s="17" t="s">
        <v>2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5" t="s">
        <v>8</v>
      </c>
      <c r="B3" s="144">
        <f>+'[1]Oct 2020 '!$J$15</f>
        <v>344614.39999999997</v>
      </c>
      <c r="C3" s="144">
        <f>+'[1]Nov 2020'!$J$9</f>
        <v>312858</v>
      </c>
      <c r="D3" s="144">
        <f>+'[1]Dec 2020'!$J$9</f>
        <v>333122.40000000002</v>
      </c>
      <c r="E3" s="144">
        <f>+'[1]Jan 2021'!$J$9</f>
        <v>319742.8</v>
      </c>
      <c r="F3" s="144">
        <f>+'[1]Feb 2021'!$J$9</f>
        <v>286769.59999999998</v>
      </c>
      <c r="G3" s="144">
        <f>+'[1]Mar 2021'!$J$9</f>
        <v>394534.39999999997</v>
      </c>
      <c r="H3" s="144">
        <f>+'[1]Apr 2021'!$J$9</f>
        <v>398647.6</v>
      </c>
      <c r="I3" s="144">
        <f>+'[1]May 2021'!$J$9</f>
        <v>333538.39999999997</v>
      </c>
      <c r="J3" s="144">
        <f>+'[1]Jun 2021'!$J$9</f>
        <v>362273.60000000003</v>
      </c>
      <c r="K3" s="144">
        <f>+'[1]Jul 2021'!$J$9</f>
        <v>303690.39999999997</v>
      </c>
      <c r="L3" s="144">
        <f>+'[1]Aug 2021'!$J$9</f>
        <v>300180.39999999997</v>
      </c>
      <c r="M3" s="144">
        <f>+'[1]Sep 2021'!$J$9</f>
        <v>298729.59999999998</v>
      </c>
      <c r="N3" s="145">
        <f>SUM(B3:M3)</f>
        <v>3988701.5999999996</v>
      </c>
    </row>
    <row r="4" spans="1:14" x14ac:dyDescent="0.2">
      <c r="A4" s="5" t="s">
        <v>9</v>
      </c>
      <c r="B4" s="144">
        <f>+'[2]Oct 2020'!$J$9</f>
        <v>152599.19999999998</v>
      </c>
      <c r="C4" s="144">
        <f>+'[2]Nov 2020'!$J$9</f>
        <v>140753.60000000001</v>
      </c>
      <c r="D4" s="144">
        <f>+'[2]Dec 2020'!$J$9</f>
        <v>164793.20000000001</v>
      </c>
      <c r="E4" s="144">
        <f>+'[2]Jan 2021'!$J$9</f>
        <v>142147.19999999998</v>
      </c>
      <c r="F4" s="144">
        <f>+'[2]Feb 2021'!$J$9</f>
        <v>164793.20000000001</v>
      </c>
      <c r="G4" s="144">
        <f>+'[2]Mar 2021'!$J$9</f>
        <v>181516.39999999997</v>
      </c>
      <c r="H4" s="144">
        <f>+'[2]Apr 2021'!$J$9</f>
        <v>175942.00000000003</v>
      </c>
      <c r="I4" s="144">
        <f>+'[2]May 2021'!$J$9</f>
        <v>171412.80000000002</v>
      </c>
      <c r="J4" s="144">
        <f>+'[2]Jun 2021'!$J$9</f>
        <v>169670.80000000002</v>
      </c>
      <c r="K4" s="144">
        <f>+'[2]Jul 2021'!$J$9</f>
        <v>147373.20000000001</v>
      </c>
      <c r="L4" s="144">
        <f>+'[2]Aug 2021'!$J$9</f>
        <v>153296.00000000003</v>
      </c>
      <c r="M4" s="144">
        <f>+'[2]Sep 2021'!$J$9</f>
        <v>148418.4</v>
      </c>
      <c r="N4" s="145">
        <f t="shared" ref="N4:N7" si="0">SUM(B4:M4)</f>
        <v>1912715.9999999998</v>
      </c>
    </row>
    <row r="5" spans="1:14" x14ac:dyDescent="0.2">
      <c r="A5" s="5" t="s">
        <v>23</v>
      </c>
      <c r="B5" s="144">
        <f>+'[3]OCT 2020'!$J$12</f>
        <v>64454</v>
      </c>
      <c r="C5" s="144">
        <f>+'[3]NOV 2020'!$J$12</f>
        <v>59228</v>
      </c>
      <c r="D5" s="144">
        <f>+'[3]DEC 2020'!$J$12</f>
        <v>66196</v>
      </c>
      <c r="E5" s="144">
        <f>+'[3]JAN 2021'!$J$12</f>
        <v>60273.200000000004</v>
      </c>
      <c r="F5" s="144">
        <f>+'[3]FEB 2021'!$J$12</f>
        <v>67938</v>
      </c>
      <c r="G5" s="144">
        <f>+'[3]MAR 2021'!$J$12</f>
        <v>80828.800000000003</v>
      </c>
      <c r="H5" s="144">
        <f>+'[3]APR 2021'!$J$12</f>
        <v>82222.399999999994</v>
      </c>
      <c r="I5" s="144">
        <f>+'[3]MAY 2021'!$J$12</f>
        <v>72118.8</v>
      </c>
      <c r="J5" s="144">
        <f>+'[3]JUN 2021'!$J$12</f>
        <v>92326</v>
      </c>
      <c r="K5" s="144">
        <f>+'[3]JUL 2021'!$J$12</f>
        <v>80828.800000000003</v>
      </c>
      <c r="L5" s="144">
        <f>+'[3]AUG 2021'!$J$12</f>
        <v>76996.400000000009</v>
      </c>
      <c r="M5" s="144">
        <f>+'[3]SEP 2021'!$J$12</f>
        <v>84312.8</v>
      </c>
      <c r="N5" s="145">
        <f>SUM(B5:M5)</f>
        <v>887723.20000000019</v>
      </c>
    </row>
    <row r="6" spans="1:14" x14ac:dyDescent="0.2">
      <c r="A6" s="5" t="s">
        <v>24</v>
      </c>
      <c r="B6" s="144">
        <f>+'[4]OCT 2020'!$J$14</f>
        <v>1645480.5</v>
      </c>
      <c r="C6" s="173">
        <f>+'[4]NOV 2020'!$J$14</f>
        <v>1416414.74</v>
      </c>
      <c r="D6" s="173">
        <f>+'[4]DEC 2020'!$J$14</f>
        <v>1465872.12</v>
      </c>
      <c r="E6" s="144">
        <f>+'[4]JAN 2021'!$J$14</f>
        <v>1461037.94</v>
      </c>
      <c r="F6" s="144">
        <f>+'[4]FEB 2021'!$J$14</f>
        <v>1467731.42</v>
      </c>
      <c r="G6" s="144">
        <f>+'[4]MAR 2021'!$J$14</f>
        <v>1922516.1999999997</v>
      </c>
      <c r="H6" s="144">
        <f>+'[4]APR 2021'!$J$14</f>
        <v>1897973.4400000002</v>
      </c>
      <c r="I6" s="144">
        <f>+'[4]MAY 2021'!$J$14</f>
        <v>1742907.82</v>
      </c>
      <c r="J6" s="144">
        <f>+'[4]JUN 2021'!$J$14</f>
        <v>1827691.9</v>
      </c>
      <c r="K6" s="144">
        <f>+'[4]JUL 2021'!$J$14</f>
        <v>1707209.26</v>
      </c>
      <c r="L6" s="144">
        <f>+'[4]AUG 2021'!$J$14</f>
        <v>1729892.7200000002</v>
      </c>
      <c r="M6" s="144">
        <f>+'[4]SEP 2021'!$J$14</f>
        <v>1603832.1799999997</v>
      </c>
      <c r="N6" s="145">
        <f t="shared" si="0"/>
        <v>19888560.239999998</v>
      </c>
    </row>
    <row r="7" spans="1:14" x14ac:dyDescent="0.2">
      <c r="A7" s="5" t="s">
        <v>1</v>
      </c>
      <c r="B7" s="144">
        <f>+'[5]OCT 2020'!$J$9</f>
        <v>631693.4</v>
      </c>
      <c r="C7" s="144">
        <f>+'[5]NOV 2020'!$J$9</f>
        <v>545196.6</v>
      </c>
      <c r="D7" s="144">
        <f>+'[5]DEC 2020'!$J$9</f>
        <v>521163.5</v>
      </c>
      <c r="E7" s="144">
        <f>+'[5]JAN 2021'!$J$9</f>
        <v>547183</v>
      </c>
      <c r="F7" s="144">
        <f>+'[5]FEB 2021'!$J$9</f>
        <v>561028</v>
      </c>
      <c r="G7" s="144">
        <f>+'[5]MAR 2021'!$J$9</f>
        <v>678762.5</v>
      </c>
      <c r="H7" s="144">
        <f>+'[5]APR 2021'!$J$9</f>
        <v>779603.5</v>
      </c>
      <c r="I7" s="144">
        <f>+'[5]MAY 2021'!$J$9</f>
        <v>751663.9</v>
      </c>
      <c r="J7" s="144">
        <f>+'[5]JUN 2021'!$J$9</f>
        <v>779069.2</v>
      </c>
      <c r="K7" s="144">
        <f>+'[5]JUL 2021'!$J$9</f>
        <v>646620</v>
      </c>
      <c r="L7" s="144">
        <f>+'[5]AUG 2021'!$J$9</f>
        <v>702175.5</v>
      </c>
      <c r="M7" s="144">
        <f>+'[5]SEP 2021'!$J$9</f>
        <v>686154.3</v>
      </c>
      <c r="N7" s="145">
        <f t="shared" si="0"/>
        <v>7830313.4000000004</v>
      </c>
    </row>
    <row r="8" spans="1:14" x14ac:dyDescent="0.2">
      <c r="A8" s="5"/>
      <c r="B8" s="144"/>
      <c r="C8" s="145"/>
      <c r="D8" s="145"/>
      <c r="E8" s="144"/>
      <c r="F8" s="145"/>
      <c r="G8" s="145"/>
      <c r="H8" s="144"/>
      <c r="I8" s="145"/>
      <c r="J8" s="145"/>
      <c r="K8" s="145"/>
      <c r="L8" s="145"/>
      <c r="M8" s="145"/>
      <c r="N8" s="145"/>
    </row>
    <row r="9" spans="1:14" x14ac:dyDescent="0.2">
      <c r="A9" s="6" t="s">
        <v>5</v>
      </c>
      <c r="B9" s="159">
        <f>SUM(B3:B8)</f>
        <v>2838841.5</v>
      </c>
      <c r="C9" s="159">
        <f t="shared" ref="C9:M9" si="1">SUM(C3:C8)</f>
        <v>2474450.94</v>
      </c>
      <c r="D9" s="159">
        <f t="shared" si="1"/>
        <v>2551147.2200000002</v>
      </c>
      <c r="E9" s="159">
        <f t="shared" si="1"/>
        <v>2530384.1399999997</v>
      </c>
      <c r="F9" s="158">
        <f t="shared" si="1"/>
        <v>2548260.2199999997</v>
      </c>
      <c r="G9" s="158">
        <f t="shared" si="1"/>
        <v>3258158.3</v>
      </c>
      <c r="H9" s="158">
        <f t="shared" si="1"/>
        <v>3334388.9400000004</v>
      </c>
      <c r="I9" s="158">
        <f>SUM(I3:I8)</f>
        <v>3071641.72</v>
      </c>
      <c r="J9" s="158">
        <f t="shared" si="1"/>
        <v>3231031.5</v>
      </c>
      <c r="K9" s="158">
        <f t="shared" si="1"/>
        <v>2885721.66</v>
      </c>
      <c r="L9" s="158">
        <f t="shared" si="1"/>
        <v>2962541.0200000005</v>
      </c>
      <c r="M9" s="159">
        <f t="shared" si="1"/>
        <v>2821447.2799999993</v>
      </c>
      <c r="N9" s="158">
        <f>SUM(N3:N8)</f>
        <v>34508014.439999998</v>
      </c>
    </row>
    <row r="10" spans="1:14" ht="1.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4" t="s">
        <v>0</v>
      </c>
    </row>
    <row r="12" spans="1:14" x14ac:dyDescent="0.2">
      <c r="A12" s="5" t="s">
        <v>8</v>
      </c>
      <c r="B12" s="45">
        <f t="shared" ref="B12:N12" si="2">B3/B9</f>
        <v>0.12139261737578515</v>
      </c>
      <c r="C12" s="46">
        <f t="shared" si="2"/>
        <v>0.12643532144549208</v>
      </c>
      <c r="D12" s="46">
        <f t="shared" si="2"/>
        <v>0.13057748976164535</v>
      </c>
      <c r="E12" s="46">
        <f t="shared" si="2"/>
        <v>0.12636136740882356</v>
      </c>
      <c r="F12" s="46">
        <f t="shared" si="2"/>
        <v>0.11253544585018872</v>
      </c>
      <c r="G12" s="46">
        <f t="shared" si="2"/>
        <v>0.12109123120260915</v>
      </c>
      <c r="H12" s="46">
        <f t="shared" si="2"/>
        <v>0.11955641863423405</v>
      </c>
      <c r="I12" s="46">
        <f t="shared" si="2"/>
        <v>0.10858636208392167</v>
      </c>
      <c r="J12" s="46">
        <f t="shared" si="2"/>
        <v>0.11212320276048068</v>
      </c>
      <c r="K12" s="46">
        <f t="shared" si="2"/>
        <v>0.1052389785922735</v>
      </c>
      <c r="L12" s="46">
        <f t="shared" si="2"/>
        <v>0.1013253143073779</v>
      </c>
      <c r="M12" s="46">
        <f t="shared" si="2"/>
        <v>0.10587814350371276</v>
      </c>
      <c r="N12" s="46">
        <f t="shared" si="2"/>
        <v>0.11558768780902365</v>
      </c>
    </row>
    <row r="13" spans="1:14" x14ac:dyDescent="0.2">
      <c r="A13" s="5" t="s">
        <v>9</v>
      </c>
      <c r="B13" s="45">
        <f t="shared" ref="B13:N13" si="3">B4/B9</f>
        <v>5.3754040160396407E-2</v>
      </c>
      <c r="C13" s="46">
        <f t="shared" si="3"/>
        <v>5.6882760423611393E-2</v>
      </c>
      <c r="D13" s="46">
        <f t="shared" si="3"/>
        <v>6.4595723331090232E-2</v>
      </c>
      <c r="E13" s="46">
        <f t="shared" si="3"/>
        <v>5.6176134584846077E-2</v>
      </c>
      <c r="F13" s="46">
        <f t="shared" si="3"/>
        <v>6.4668905752490236E-2</v>
      </c>
      <c r="G13" s="46">
        <f t="shared" si="3"/>
        <v>5.5711350795938912E-2</v>
      </c>
      <c r="H13" s="46">
        <f t="shared" si="3"/>
        <v>5.2765889992425423E-2</v>
      </c>
      <c r="I13" s="46">
        <f t="shared" si="3"/>
        <v>5.5804945897140634E-2</v>
      </c>
      <c r="J13" s="46">
        <f t="shared" si="3"/>
        <v>5.2512889459604473E-2</v>
      </c>
      <c r="K13" s="46">
        <f t="shared" si="3"/>
        <v>5.1069790286011163E-2</v>
      </c>
      <c r="L13" s="46">
        <f t="shared" si="3"/>
        <v>5.1744768752602789E-2</v>
      </c>
      <c r="M13" s="46">
        <f t="shared" si="3"/>
        <v>5.2603641064666654E-2</v>
      </c>
      <c r="N13" s="46">
        <f t="shared" si="3"/>
        <v>5.5428167370385507E-2</v>
      </c>
    </row>
    <row r="14" spans="1:14" x14ac:dyDescent="0.2">
      <c r="A14" s="5" t="s">
        <v>23</v>
      </c>
      <c r="B14" s="45">
        <f t="shared" ref="B14:N14" si="4">B5/B9</f>
        <v>2.2704332031217665E-2</v>
      </c>
      <c r="C14" s="45">
        <f t="shared" si="4"/>
        <v>2.3935815029737465E-2</v>
      </c>
      <c r="D14" s="46">
        <f t="shared" si="4"/>
        <v>2.5947542141452735E-2</v>
      </c>
      <c r="E14" s="46">
        <f t="shared" si="4"/>
        <v>2.3819782556809738E-2</v>
      </c>
      <c r="F14" s="46">
        <f t="shared" si="4"/>
        <v>2.6660542540667218E-2</v>
      </c>
      <c r="G14" s="46">
        <f t="shared" si="4"/>
        <v>2.4808125498383553E-2</v>
      </c>
      <c r="H14" s="46">
        <f t="shared" si="4"/>
        <v>2.4658910966757222E-2</v>
      </c>
      <c r="I14" s="46">
        <f t="shared" si="4"/>
        <v>2.3478910164040877E-2</v>
      </c>
      <c r="J14" s="46">
        <f t="shared" si="4"/>
        <v>2.8574775578634873E-2</v>
      </c>
      <c r="K14" s="46">
        <f t="shared" si="4"/>
        <v>2.8009908620223616E-2</v>
      </c>
      <c r="L14" s="46">
        <f t="shared" si="4"/>
        <v>2.59899861234664E-2</v>
      </c>
      <c r="M14" s="46">
        <f t="shared" si="4"/>
        <v>2.9882819571946787E-2</v>
      </c>
      <c r="N14" s="46">
        <f t="shared" si="4"/>
        <v>2.5725131231282755E-2</v>
      </c>
    </row>
    <row r="15" spans="1:14" x14ac:dyDescent="0.2">
      <c r="A15" s="5" t="s">
        <v>24</v>
      </c>
      <c r="B15" s="45">
        <f t="shared" ref="B15:N15" si="5">B6/B9</f>
        <v>0.57963098679514158</v>
      </c>
      <c r="C15" s="45">
        <f t="shared" si="5"/>
        <v>0.57241576994046206</v>
      </c>
      <c r="D15" s="46">
        <f t="shared" si="5"/>
        <v>0.57459330786876339</v>
      </c>
      <c r="E15" s="46">
        <f t="shared" si="5"/>
        <v>0.57739768318339213</v>
      </c>
      <c r="F15" s="46">
        <f t="shared" si="5"/>
        <v>0.57597391682392629</v>
      </c>
      <c r="G15" s="46">
        <f t="shared" si="5"/>
        <v>0.59006224467362434</v>
      </c>
      <c r="H15" s="46">
        <f t="shared" si="5"/>
        <v>0.56921177287734159</v>
      </c>
      <c r="I15" s="46">
        <f t="shared" si="5"/>
        <v>0.56741898270609503</v>
      </c>
      <c r="J15" s="46">
        <f t="shared" si="5"/>
        <v>0.56566823938423372</v>
      </c>
      <c r="K15" s="46">
        <f t="shared" si="5"/>
        <v>0.59160565749088911</v>
      </c>
      <c r="L15" s="46">
        <f t="shared" si="5"/>
        <v>0.58392194684278154</v>
      </c>
      <c r="M15" s="46">
        <f t="shared" si="5"/>
        <v>0.56844307932629534</v>
      </c>
      <c r="N15" s="46">
        <f t="shared" si="5"/>
        <v>0.57634612024927623</v>
      </c>
    </row>
    <row r="16" spans="1:14" x14ac:dyDescent="0.2">
      <c r="A16" s="5" t="s">
        <v>1</v>
      </c>
      <c r="B16" s="45">
        <f t="shared" ref="B16:N16" si="6">B7/B9</f>
        <v>0.22251802363745915</v>
      </c>
      <c r="C16" s="46">
        <f t="shared" si="6"/>
        <v>0.22033033316069706</v>
      </c>
      <c r="D16" s="46">
        <f t="shared" si="6"/>
        <v>0.20428593689704821</v>
      </c>
      <c r="E16" s="46">
        <f t="shared" si="6"/>
        <v>0.2162450322661286</v>
      </c>
      <c r="F16" s="46">
        <f t="shared" si="6"/>
        <v>0.22016118903272761</v>
      </c>
      <c r="G16" s="46">
        <f t="shared" si="6"/>
        <v>0.20832704782944403</v>
      </c>
      <c r="H16" s="46">
        <f t="shared" si="6"/>
        <v>0.23380700752924161</v>
      </c>
      <c r="I16" s="46">
        <f t="shared" si="6"/>
        <v>0.24471079914880176</v>
      </c>
      <c r="J16" s="46">
        <f t="shared" si="6"/>
        <v>0.24112089281704618</v>
      </c>
      <c r="K16" s="46">
        <f t="shared" si="6"/>
        <v>0.22407566501060258</v>
      </c>
      <c r="L16" s="46">
        <f t="shared" si="6"/>
        <v>0.23701798397377125</v>
      </c>
      <c r="M16" s="46">
        <f t="shared" si="6"/>
        <v>0.24319231653337864</v>
      </c>
      <c r="N16" s="46">
        <f t="shared" si="6"/>
        <v>0.2269128933400319</v>
      </c>
    </row>
    <row r="17" spans="1:14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2" thickBot="1" x14ac:dyDescent="0.25">
      <c r="A18" s="19" t="s">
        <v>12</v>
      </c>
      <c r="B18" s="191">
        <f t="shared" ref="B18:N18" si="7">SUM(B12:B17)</f>
        <v>1</v>
      </c>
      <c r="C18" s="191">
        <f t="shared" si="7"/>
        <v>1</v>
      </c>
      <c r="D18" s="191">
        <f t="shared" si="7"/>
        <v>0.99999999999999989</v>
      </c>
      <c r="E18" s="191">
        <f t="shared" si="7"/>
        <v>1.0000000000000002</v>
      </c>
      <c r="F18" s="191">
        <f t="shared" si="7"/>
        <v>1</v>
      </c>
      <c r="G18" s="191">
        <f t="shared" si="7"/>
        <v>0.99999999999999989</v>
      </c>
      <c r="H18" s="191">
        <f t="shared" si="7"/>
        <v>0.99999999999999978</v>
      </c>
      <c r="I18" s="191">
        <f t="shared" si="7"/>
        <v>1</v>
      </c>
      <c r="J18" s="191">
        <f t="shared" si="7"/>
        <v>0.99999999999999989</v>
      </c>
      <c r="K18" s="191">
        <f t="shared" si="7"/>
        <v>1</v>
      </c>
      <c r="L18" s="191">
        <f t="shared" si="7"/>
        <v>0.99999999999999989</v>
      </c>
      <c r="M18" s="191">
        <f t="shared" si="7"/>
        <v>1.0000000000000002</v>
      </c>
      <c r="N18" s="191">
        <f t="shared" si="7"/>
        <v>1</v>
      </c>
    </row>
    <row r="19" spans="1:14" ht="2.25" customHeight="1" x14ac:dyDescent="0.2"/>
    <row r="20" spans="1:14" ht="1.5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19</v>
      </c>
      <c r="B21" s="199" t="s">
        <v>40</v>
      </c>
      <c r="C21" s="199" t="s">
        <v>54</v>
      </c>
      <c r="D21" s="199" t="s">
        <v>55</v>
      </c>
      <c r="E21" s="199" t="s">
        <v>56</v>
      </c>
      <c r="F21" s="199" t="s">
        <v>57</v>
      </c>
      <c r="G21" s="199" t="s">
        <v>58</v>
      </c>
      <c r="H21" s="199" t="s">
        <v>59</v>
      </c>
      <c r="I21" s="199" t="s">
        <v>60</v>
      </c>
      <c r="J21" s="199" t="s">
        <v>61</v>
      </c>
      <c r="K21" s="199" t="s">
        <v>62</v>
      </c>
      <c r="L21" s="199" t="s">
        <v>63</v>
      </c>
      <c r="M21" s="199" t="s">
        <v>64</v>
      </c>
      <c r="N21" s="4" t="s">
        <v>0</v>
      </c>
    </row>
    <row r="22" spans="1:14" x14ac:dyDescent="0.2">
      <c r="A22" s="5" t="s">
        <v>8</v>
      </c>
      <c r="B22" s="7">
        <f>+'[1]Oct 2020 '!$I$15</f>
        <v>958</v>
      </c>
      <c r="C22" s="7">
        <f>+'[1]Nov 2020'!$I$9</f>
        <v>865</v>
      </c>
      <c r="D22" s="7">
        <f>+'[1]Dec 2020'!$I$9</f>
        <v>924</v>
      </c>
      <c r="E22" s="7">
        <f>+'[1]Jan 2021'!$I$9</f>
        <v>883</v>
      </c>
      <c r="F22" s="7">
        <f>+'[1]Feb 2021'!$I$9</f>
        <v>794</v>
      </c>
      <c r="G22" s="7">
        <f>+'[1]Mar 2021'!$I$9</f>
        <v>1091</v>
      </c>
      <c r="H22" s="7">
        <f>+'[1]Apr 2021'!$I$9</f>
        <v>1105</v>
      </c>
      <c r="I22" s="7">
        <f>+'[1]May 2021'!$I$9</f>
        <v>919</v>
      </c>
      <c r="J22" s="7">
        <f>+'[1]Jun 2021'!$I$9</f>
        <v>1000</v>
      </c>
      <c r="K22" s="7">
        <f>+'[1]Jul 2021'!$I$9</f>
        <v>844</v>
      </c>
      <c r="L22" s="7">
        <f>+'[1]Aug 2021'!$I$9</f>
        <v>828</v>
      </c>
      <c r="M22" s="7">
        <f>+'[1]Sep 2021'!$I$9</f>
        <v>830</v>
      </c>
      <c r="N22" s="7">
        <f t="shared" ref="N22:N26" si="8">SUM(B22:M22)</f>
        <v>11041</v>
      </c>
    </row>
    <row r="23" spans="1:14" x14ac:dyDescent="0.2">
      <c r="A23" s="5" t="s">
        <v>9</v>
      </c>
      <c r="B23" s="7">
        <f>+'[2]Oct 2020'!$I$9</f>
        <v>438</v>
      </c>
      <c r="C23" s="7">
        <f>+'[2]Nov 2020'!$I$9</f>
        <v>404</v>
      </c>
      <c r="D23" s="7">
        <f>+'[2]Dec 2020'!$I$9</f>
        <v>473</v>
      </c>
      <c r="E23" s="7">
        <f>+'[2]Jan 2021'!$I$9</f>
        <v>406</v>
      </c>
      <c r="F23" s="7">
        <f>+'[2]Feb 2021'!$I$9</f>
        <v>469</v>
      </c>
      <c r="G23" s="7">
        <f>+'[2]Mar 2021'!$I$9</f>
        <v>519</v>
      </c>
      <c r="H23" s="7">
        <f>+'[2]Apr 2021'!$I$9</f>
        <v>503</v>
      </c>
      <c r="I23" s="7">
        <f>+'[2]May 2021'!$I$9</f>
        <v>490</v>
      </c>
      <c r="J23" s="7">
        <f>+'[2]Jun 2021'!$I$9</f>
        <v>487</v>
      </c>
      <c r="K23" s="7">
        <f>+'[2]Jul 2021'!$I$9</f>
        <v>421</v>
      </c>
      <c r="L23" s="7">
        <f>+'[2]Aug 2021'!$I$9</f>
        <v>438</v>
      </c>
      <c r="M23" s="7">
        <f>+'[2]Sep 2021'!$I$9</f>
        <v>426</v>
      </c>
      <c r="N23" s="7">
        <f t="shared" si="8"/>
        <v>5474</v>
      </c>
    </row>
    <row r="24" spans="1:14" x14ac:dyDescent="0.2">
      <c r="A24" s="5" t="s">
        <v>23</v>
      </c>
      <c r="B24" s="7">
        <f>+'[3]OCT 2020'!$I$12</f>
        <v>183</v>
      </c>
      <c r="C24" s="7">
        <f>+'[3]NOV 2020'!$I$12</f>
        <v>170</v>
      </c>
      <c r="D24" s="7">
        <f>+'[3]DEC 2020'!$I$12</f>
        <v>188</v>
      </c>
      <c r="E24" s="7">
        <f>+'[3]JAN 2021'!$I$12</f>
        <v>171</v>
      </c>
      <c r="F24" s="7">
        <f>+'[3]FEB 2021'!$I$12</f>
        <v>193</v>
      </c>
      <c r="G24" s="7">
        <f>+'[3]MAR 2021'!$I$12</f>
        <v>230</v>
      </c>
      <c r="H24" s="7">
        <f>+'[3]APR 2021'!$I$12</f>
        <v>236</v>
      </c>
      <c r="I24" s="7">
        <f>+'[3]MAY 2021'!$I$12</f>
        <v>207</v>
      </c>
      <c r="J24" s="7">
        <f>+'[3]JUN 2021'!$I$12</f>
        <v>265</v>
      </c>
      <c r="K24" s="7">
        <f>+'[3]JUL 2021'!$I$12</f>
        <v>232</v>
      </c>
      <c r="L24" s="7">
        <f>+'[3]AUG 2021'!$I$12</f>
        <v>221</v>
      </c>
      <c r="M24" s="7">
        <f>+'[3]SEP 2021'!$I$12</f>
        <v>240</v>
      </c>
      <c r="N24" s="7">
        <f>SUM(B24:M24)</f>
        <v>2536</v>
      </c>
    </row>
    <row r="25" spans="1:14" x14ac:dyDescent="0.2">
      <c r="A25" s="5" t="s">
        <v>24</v>
      </c>
      <c r="B25" s="7">
        <f>+'[4]OCT 2020'!$I$14</f>
        <v>4405</v>
      </c>
      <c r="C25" s="7">
        <f>+'[4]NOV 2020'!$I$14</f>
        <v>3799</v>
      </c>
      <c r="D25" s="7">
        <f>+'[4]DEC 2020'!$I$14</f>
        <v>3930</v>
      </c>
      <c r="E25" s="7">
        <f>+'[4]JAN 2021'!$I$14</f>
        <v>3920</v>
      </c>
      <c r="F25" s="7">
        <f>+'[4]FEB 2021'!$I$14</f>
        <v>3939</v>
      </c>
      <c r="G25" s="7">
        <f>+'[4]MAR 2021'!$I$14</f>
        <v>5157</v>
      </c>
      <c r="H25" s="7">
        <f>+'[4]APR 2021'!$I$14</f>
        <v>5091</v>
      </c>
      <c r="I25" s="7">
        <f>+'[4]MAY 2021'!$I$14</f>
        <v>4675</v>
      </c>
      <c r="J25" s="7">
        <f>+'[4]JUN 2021'!$I$14</f>
        <v>4903</v>
      </c>
      <c r="K25" s="7">
        <f>+'[4]JUL 2021'!$I$14</f>
        <v>4579</v>
      </c>
      <c r="L25" s="7">
        <f>+'[4]AUG 2021'!$I$14</f>
        <v>4645</v>
      </c>
      <c r="M25" s="7">
        <f>+'[4]SEP 2021'!$I$14</f>
        <v>4294</v>
      </c>
      <c r="N25" s="7">
        <f t="shared" si="8"/>
        <v>53337</v>
      </c>
    </row>
    <row r="26" spans="1:14" x14ac:dyDescent="0.2">
      <c r="A26" s="5" t="s">
        <v>1</v>
      </c>
      <c r="B26" s="7">
        <f>+'[5]OCT 2020'!$I$9</f>
        <v>1747</v>
      </c>
      <c r="C26" s="7">
        <f>+'[5]NOV 2020'!$I$9</f>
        <v>1507</v>
      </c>
      <c r="D26" s="7">
        <f>+'[5]DEC 2020'!$I$9</f>
        <v>1443</v>
      </c>
      <c r="E26" s="7">
        <f>+'[5]JAN 2021'!$I$9</f>
        <v>1508</v>
      </c>
      <c r="F26" s="7">
        <f>+'[5]FEB 2021'!$I$9</f>
        <v>1549</v>
      </c>
      <c r="G26" s="7">
        <f>+'[5]MAR 2021'!$I$9</f>
        <v>1874</v>
      </c>
      <c r="H26" s="7">
        <f>+'[5]APR 2021'!$I$9</f>
        <v>2155</v>
      </c>
      <c r="I26" s="7">
        <f>+'[5]MAY 2021'!$I$9</f>
        <v>2076</v>
      </c>
      <c r="J26" s="7">
        <f>+'[5]JUN 2021'!$I$9</f>
        <v>2150</v>
      </c>
      <c r="K26" s="7">
        <f>+'[5]JUL 2021'!$I$9</f>
        <v>1780</v>
      </c>
      <c r="L26" s="7">
        <f>+'[5]AUG 2021'!$I$9</f>
        <v>1937</v>
      </c>
      <c r="M26" s="7">
        <f>+'[5]SEP 2021'!$I$9</f>
        <v>1892</v>
      </c>
      <c r="N26" s="7">
        <f t="shared" si="8"/>
        <v>21618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" customHeight="1" x14ac:dyDescent="0.2">
      <c r="A28" s="6" t="s">
        <v>11</v>
      </c>
      <c r="B28" s="160">
        <f>SUM(B22:B27)</f>
        <v>7731</v>
      </c>
      <c r="C28" s="160">
        <f t="shared" ref="C28:N28" si="9">SUM(C22:C27)</f>
        <v>6745</v>
      </c>
      <c r="D28" s="160">
        <f t="shared" si="9"/>
        <v>6958</v>
      </c>
      <c r="E28" s="160">
        <f t="shared" si="9"/>
        <v>6888</v>
      </c>
      <c r="F28" s="160">
        <f t="shared" si="9"/>
        <v>6944</v>
      </c>
      <c r="G28" s="160">
        <f t="shared" si="9"/>
        <v>8871</v>
      </c>
      <c r="H28" s="160">
        <f t="shared" si="9"/>
        <v>9090</v>
      </c>
      <c r="I28" s="160">
        <f t="shared" si="9"/>
        <v>8367</v>
      </c>
      <c r="J28" s="160">
        <f t="shared" si="9"/>
        <v>8805</v>
      </c>
      <c r="K28" s="160">
        <f t="shared" si="9"/>
        <v>7856</v>
      </c>
      <c r="L28" s="160">
        <f t="shared" si="9"/>
        <v>8069</v>
      </c>
      <c r="M28" s="160">
        <f t="shared" si="9"/>
        <v>7682</v>
      </c>
      <c r="N28" s="160">
        <f t="shared" si="9"/>
        <v>94006</v>
      </c>
    </row>
    <row r="29" spans="1:14" ht="1.5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6" t="s">
        <v>20</v>
      </c>
      <c r="B30" s="199" t="s">
        <v>40</v>
      </c>
      <c r="C30" s="199" t="s">
        <v>54</v>
      </c>
      <c r="D30" s="199" t="s">
        <v>55</v>
      </c>
      <c r="E30" s="199" t="s">
        <v>56</v>
      </c>
      <c r="F30" s="199" t="s">
        <v>57</v>
      </c>
      <c r="G30" s="199" t="s">
        <v>58</v>
      </c>
      <c r="H30" s="199" t="s">
        <v>59</v>
      </c>
      <c r="I30" s="199" t="s">
        <v>60</v>
      </c>
      <c r="J30" s="199" t="s">
        <v>61</v>
      </c>
      <c r="K30" s="199" t="s">
        <v>62</v>
      </c>
      <c r="L30" s="199" t="s">
        <v>63</v>
      </c>
      <c r="M30" s="199" t="s">
        <v>64</v>
      </c>
      <c r="N30" s="4" t="s">
        <v>0</v>
      </c>
    </row>
    <row r="31" spans="1:14" x14ac:dyDescent="0.2">
      <c r="A31" s="5" t="s">
        <v>8</v>
      </c>
      <c r="B31" s="46">
        <f t="shared" ref="B31:N31" si="10">B22/B28</f>
        <v>0.12391669900400983</v>
      </c>
      <c r="C31" s="46">
        <f t="shared" si="10"/>
        <v>0.12824314306893997</v>
      </c>
      <c r="D31" s="46">
        <f t="shared" si="10"/>
        <v>0.13279678068410464</v>
      </c>
      <c r="E31" s="46">
        <f t="shared" si="10"/>
        <v>0.12819396051103368</v>
      </c>
      <c r="F31" s="46">
        <f t="shared" si="10"/>
        <v>0.11434331797235023</v>
      </c>
      <c r="G31" s="46">
        <f t="shared" si="10"/>
        <v>0.12298500732724608</v>
      </c>
      <c r="H31" s="46">
        <f t="shared" si="10"/>
        <v>0.12156215621562157</v>
      </c>
      <c r="I31" s="46">
        <f t="shared" si="10"/>
        <v>0.10983626150352575</v>
      </c>
      <c r="J31" s="46">
        <f t="shared" si="10"/>
        <v>0.11357183418512209</v>
      </c>
      <c r="K31" s="46">
        <f t="shared" si="10"/>
        <v>0.10743380855397149</v>
      </c>
      <c r="L31" s="46">
        <f t="shared" si="10"/>
        <v>0.10261494608997397</v>
      </c>
      <c r="M31" s="46">
        <f t="shared" si="10"/>
        <v>0.10804478000520698</v>
      </c>
      <c r="N31" s="46">
        <f t="shared" si="10"/>
        <v>0.11744995000319129</v>
      </c>
    </row>
    <row r="32" spans="1:14" x14ac:dyDescent="0.2">
      <c r="A32" s="5" t="s">
        <v>9</v>
      </c>
      <c r="B32" s="46">
        <f t="shared" ref="B32:N32" si="11">B23/B28</f>
        <v>5.6655025223127667E-2</v>
      </c>
      <c r="C32" s="46">
        <f t="shared" si="11"/>
        <v>5.989621942179392E-2</v>
      </c>
      <c r="D32" s="46">
        <f t="shared" si="11"/>
        <v>6.7979304397815465E-2</v>
      </c>
      <c r="E32" s="46">
        <f t="shared" si="11"/>
        <v>5.894308943089431E-2</v>
      </c>
      <c r="F32" s="46">
        <f t="shared" si="11"/>
        <v>6.7540322580645157E-2</v>
      </c>
      <c r="G32" s="46">
        <f t="shared" si="11"/>
        <v>5.8505241799120727E-2</v>
      </c>
      <c r="H32" s="46">
        <f t="shared" si="11"/>
        <v>5.5335533553355333E-2</v>
      </c>
      <c r="I32" s="46">
        <f t="shared" si="11"/>
        <v>5.8563403848452253E-2</v>
      </c>
      <c r="J32" s="46">
        <f t="shared" si="11"/>
        <v>5.5309483248154455E-2</v>
      </c>
      <c r="K32" s="46">
        <f t="shared" si="11"/>
        <v>5.3589613034623215E-2</v>
      </c>
      <c r="L32" s="46">
        <f t="shared" si="11"/>
        <v>5.4281819308464492E-2</v>
      </c>
      <c r="M32" s="46">
        <f t="shared" si="11"/>
        <v>5.5454308773756837E-2</v>
      </c>
      <c r="N32" s="46">
        <f t="shared" si="11"/>
        <v>5.8230325723889961E-2</v>
      </c>
    </row>
    <row r="33" spans="1:14" x14ac:dyDescent="0.2">
      <c r="A33" s="5" t="s">
        <v>23</v>
      </c>
      <c r="B33" s="46">
        <f t="shared" ref="B33:N33" si="12">B24/B28</f>
        <v>2.3670935195964301E-2</v>
      </c>
      <c r="C33" s="46">
        <f t="shared" si="12"/>
        <v>2.5203854707190512E-2</v>
      </c>
      <c r="D33" s="46">
        <f t="shared" si="12"/>
        <v>2.7019258407588388E-2</v>
      </c>
      <c r="E33" s="46">
        <f t="shared" si="12"/>
        <v>2.4825783972125436E-2</v>
      </c>
      <c r="F33" s="46">
        <f t="shared" si="12"/>
        <v>2.7793778801843319E-2</v>
      </c>
      <c r="G33" s="46">
        <f t="shared" si="12"/>
        <v>2.592717844662383E-2</v>
      </c>
      <c r="H33" s="46">
        <f t="shared" si="12"/>
        <v>2.5962596259625964E-2</v>
      </c>
      <c r="I33" s="46">
        <f t="shared" si="12"/>
        <v>2.4740050197203298E-2</v>
      </c>
      <c r="J33" s="46">
        <f t="shared" si="12"/>
        <v>3.0096536059057353E-2</v>
      </c>
      <c r="K33" s="46">
        <f t="shared" si="12"/>
        <v>2.9531568228105907E-2</v>
      </c>
      <c r="L33" s="46">
        <f t="shared" si="12"/>
        <v>2.7388771842855372E-2</v>
      </c>
      <c r="M33" s="46">
        <f t="shared" si="12"/>
        <v>3.1241864097891175E-2</v>
      </c>
      <c r="N33" s="46">
        <f t="shared" si="12"/>
        <v>2.6977001467991406E-2</v>
      </c>
    </row>
    <row r="34" spans="1:14" ht="13.5" customHeight="1" x14ac:dyDescent="0.2">
      <c r="A34" s="5" t="s">
        <v>24</v>
      </c>
      <c r="B34" s="46">
        <f t="shared" ref="B34:N34" si="13">B25/B28</f>
        <v>0.56978398654766527</v>
      </c>
      <c r="C34" s="46">
        <f t="shared" si="13"/>
        <v>0.56323202372127501</v>
      </c>
      <c r="D34" s="46">
        <f t="shared" si="13"/>
        <v>0.5648174762862892</v>
      </c>
      <c r="E34" s="46">
        <f t="shared" si="13"/>
        <v>0.56910569105691056</v>
      </c>
      <c r="F34" s="46">
        <f t="shared" si="13"/>
        <v>0.56725230414746541</v>
      </c>
      <c r="G34" s="46">
        <f t="shared" si="13"/>
        <v>0.58133243151843084</v>
      </c>
      <c r="H34" s="46">
        <f t="shared" si="13"/>
        <v>0.56006600660066008</v>
      </c>
      <c r="I34" s="46">
        <f t="shared" si="13"/>
        <v>0.55874267957451895</v>
      </c>
      <c r="J34" s="46">
        <f t="shared" si="13"/>
        <v>0.55684270300965366</v>
      </c>
      <c r="K34" s="46">
        <f t="shared" si="13"/>
        <v>0.58286659877800406</v>
      </c>
      <c r="L34" s="46">
        <f t="shared" si="13"/>
        <v>0.57565993307720909</v>
      </c>
      <c r="M34" s="46">
        <f t="shared" si="13"/>
        <v>0.55896901848476954</v>
      </c>
      <c r="N34" s="46">
        <f t="shared" si="13"/>
        <v>0.56737867795672614</v>
      </c>
    </row>
    <row r="35" spans="1:14" x14ac:dyDescent="0.2">
      <c r="A35" s="5" t="s">
        <v>1</v>
      </c>
      <c r="B35" s="46">
        <f t="shared" ref="B35:N35" si="14">B26/B28</f>
        <v>0.22597335402923296</v>
      </c>
      <c r="C35" s="46">
        <f t="shared" si="14"/>
        <v>0.22342475908080059</v>
      </c>
      <c r="D35" s="46">
        <f t="shared" si="14"/>
        <v>0.20738718022420236</v>
      </c>
      <c r="E35" s="46">
        <f t="shared" si="14"/>
        <v>0.21893147502903601</v>
      </c>
      <c r="F35" s="46">
        <f t="shared" si="14"/>
        <v>0.22307027649769584</v>
      </c>
      <c r="G35" s="46">
        <f t="shared" si="14"/>
        <v>0.21125014090857852</v>
      </c>
      <c r="H35" s="46">
        <f t="shared" si="14"/>
        <v>0.23707370737073707</v>
      </c>
      <c r="I35" s="46">
        <f t="shared" si="14"/>
        <v>0.24811760487629975</v>
      </c>
      <c r="J35" s="46">
        <f t="shared" si="14"/>
        <v>0.24417944349801249</v>
      </c>
      <c r="K35" s="46">
        <f t="shared" si="14"/>
        <v>0.2265784114052953</v>
      </c>
      <c r="L35" s="46">
        <f t="shared" si="14"/>
        <v>0.2400545296814971</v>
      </c>
      <c r="M35" s="46">
        <f t="shared" si="14"/>
        <v>0.24629002863837543</v>
      </c>
      <c r="N35" s="46">
        <f t="shared" si="14"/>
        <v>0.22996404484820118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s="8" customFormat="1" x14ac:dyDescent="0.2">
      <c r="A37" s="10" t="s">
        <v>12</v>
      </c>
      <c r="B37" s="193">
        <f>SUM(B31:B36)</f>
        <v>1</v>
      </c>
      <c r="C37" s="193">
        <f t="shared" ref="C37:N37" si="15">SUM(C31:C36)</f>
        <v>1</v>
      </c>
      <c r="D37" s="193">
        <f t="shared" si="15"/>
        <v>1</v>
      </c>
      <c r="E37" s="193">
        <f t="shared" si="15"/>
        <v>0.99999999999999989</v>
      </c>
      <c r="F37" s="193">
        <f t="shared" si="15"/>
        <v>0.99999999999999989</v>
      </c>
      <c r="G37" s="193">
        <f t="shared" si="15"/>
        <v>1</v>
      </c>
      <c r="H37" s="193">
        <f t="shared" si="15"/>
        <v>1</v>
      </c>
      <c r="I37" s="193">
        <f t="shared" si="15"/>
        <v>1</v>
      </c>
      <c r="J37" s="193">
        <f>SUM(J31:J36)</f>
        <v>1</v>
      </c>
      <c r="K37" s="193">
        <f t="shared" si="15"/>
        <v>1</v>
      </c>
      <c r="L37" s="193">
        <f t="shared" si="15"/>
        <v>1</v>
      </c>
      <c r="M37" s="193">
        <f t="shared" si="15"/>
        <v>1</v>
      </c>
      <c r="N37" s="193">
        <f t="shared" si="15"/>
        <v>1</v>
      </c>
    </row>
    <row r="38" spans="1:14" ht="2.4500000000000002" customHeight="1" x14ac:dyDescent="0.2">
      <c r="A38" s="11"/>
      <c r="B38" s="96" t="s">
        <v>26</v>
      </c>
      <c r="C38" s="96" t="s">
        <v>27</v>
      </c>
      <c r="D38" s="96" t="s">
        <v>35</v>
      </c>
      <c r="E38" s="96" t="s">
        <v>36</v>
      </c>
      <c r="F38" s="96" t="s">
        <v>37</v>
      </c>
      <c r="G38" s="96" t="s">
        <v>28</v>
      </c>
      <c r="H38" s="96" t="s">
        <v>29</v>
      </c>
      <c r="I38" s="96" t="s">
        <v>30</v>
      </c>
      <c r="J38" s="96" t="s">
        <v>31</v>
      </c>
      <c r="K38" s="96" t="s">
        <v>32</v>
      </c>
      <c r="L38" s="96" t="s">
        <v>33</v>
      </c>
      <c r="M38" s="96" t="s">
        <v>34</v>
      </c>
      <c r="N38" s="11"/>
    </row>
    <row r="39" spans="1:14" x14ac:dyDescent="0.2">
      <c r="A39" s="16" t="s">
        <v>10</v>
      </c>
      <c r="B39" s="199" t="s">
        <v>40</v>
      </c>
      <c r="C39" s="199" t="s">
        <v>54</v>
      </c>
      <c r="D39" s="199" t="s">
        <v>55</v>
      </c>
      <c r="E39" s="199" t="s">
        <v>56</v>
      </c>
      <c r="F39" s="199" t="s">
        <v>57</v>
      </c>
      <c r="G39" s="199" t="s">
        <v>58</v>
      </c>
      <c r="H39" s="199" t="s">
        <v>59</v>
      </c>
      <c r="I39" s="199" t="s">
        <v>60</v>
      </c>
      <c r="J39" s="199" t="s">
        <v>61</v>
      </c>
      <c r="K39" s="199" t="s">
        <v>62</v>
      </c>
      <c r="L39" s="199" t="s">
        <v>63</v>
      </c>
      <c r="M39" s="199" t="s">
        <v>64</v>
      </c>
      <c r="N39" s="4" t="s">
        <v>0</v>
      </c>
    </row>
    <row r="40" spans="1:14" x14ac:dyDescent="0.2">
      <c r="A40" s="5" t="s">
        <v>8</v>
      </c>
      <c r="B40" s="171">
        <f t="shared" ref="B40:N40" si="16">B3/B22</f>
        <v>359.72275574112729</v>
      </c>
      <c r="C40" s="171">
        <f t="shared" si="16"/>
        <v>361.68554913294798</v>
      </c>
      <c r="D40" s="171">
        <f t="shared" si="16"/>
        <v>360.52207792207793</v>
      </c>
      <c r="E40" s="171">
        <f t="shared" si="16"/>
        <v>362.10962627406565</v>
      </c>
      <c r="F40" s="172">
        <f t="shared" si="16"/>
        <v>361.17078085642316</v>
      </c>
      <c r="G40" s="172">
        <f t="shared" si="16"/>
        <v>361.62639780018327</v>
      </c>
      <c r="H40" s="172">
        <f t="shared" si="16"/>
        <v>360.7670588235294</v>
      </c>
      <c r="I40" s="172">
        <f t="shared" si="16"/>
        <v>362.93623503808482</v>
      </c>
      <c r="J40" s="172">
        <f t="shared" si="16"/>
        <v>362.27360000000004</v>
      </c>
      <c r="K40" s="172">
        <f t="shared" si="16"/>
        <v>359.82274881516582</v>
      </c>
      <c r="L40" s="172">
        <f t="shared" si="16"/>
        <v>362.53671497584537</v>
      </c>
      <c r="M40" s="172">
        <f t="shared" si="16"/>
        <v>359.91518072289153</v>
      </c>
      <c r="N40" s="172">
        <f t="shared" si="16"/>
        <v>361.2627117108957</v>
      </c>
    </row>
    <row r="41" spans="1:14" x14ac:dyDescent="0.2">
      <c r="A41" s="5" t="s">
        <v>9</v>
      </c>
      <c r="B41" s="171">
        <f t="shared" ref="B41:N41" si="17">B4/B23</f>
        <v>348.4</v>
      </c>
      <c r="C41" s="171">
        <f t="shared" si="17"/>
        <v>348.40000000000003</v>
      </c>
      <c r="D41" s="171">
        <f t="shared" si="17"/>
        <v>348.40000000000003</v>
      </c>
      <c r="E41" s="171">
        <f t="shared" si="17"/>
        <v>350.11625615763541</v>
      </c>
      <c r="F41" s="172">
        <f t="shared" si="17"/>
        <v>351.37142857142862</v>
      </c>
      <c r="G41" s="172">
        <f t="shared" si="17"/>
        <v>349.74258188824655</v>
      </c>
      <c r="H41" s="172">
        <f t="shared" si="17"/>
        <v>349.78528827037781</v>
      </c>
      <c r="I41" s="172">
        <f t="shared" si="17"/>
        <v>349.82204081632659</v>
      </c>
      <c r="J41" s="172">
        <f t="shared" si="17"/>
        <v>348.40000000000003</v>
      </c>
      <c r="K41" s="172">
        <f t="shared" si="17"/>
        <v>350.05510688836108</v>
      </c>
      <c r="L41" s="172">
        <f t="shared" si="17"/>
        <v>349.99086757990875</v>
      </c>
      <c r="M41" s="172">
        <f t="shared" si="17"/>
        <v>348.4</v>
      </c>
      <c r="N41" s="172">
        <f t="shared" si="17"/>
        <v>349.41834124954323</v>
      </c>
    </row>
    <row r="42" spans="1:14" x14ac:dyDescent="0.2">
      <c r="A42" s="5" t="s">
        <v>23</v>
      </c>
      <c r="B42" s="171">
        <f t="shared" ref="B42:N42" si="18">B5/B24</f>
        <v>352.20765027322403</v>
      </c>
      <c r="C42" s="171">
        <f t="shared" si="18"/>
        <v>348.4</v>
      </c>
      <c r="D42" s="171">
        <f t="shared" si="18"/>
        <v>352.10638297872339</v>
      </c>
      <c r="E42" s="171">
        <f t="shared" si="18"/>
        <v>352.47485380116962</v>
      </c>
      <c r="F42" s="172">
        <f t="shared" si="18"/>
        <v>352.01036269430051</v>
      </c>
      <c r="G42" s="172">
        <f t="shared" si="18"/>
        <v>351.42956521739131</v>
      </c>
      <c r="H42" s="172">
        <f t="shared" si="18"/>
        <v>348.4</v>
      </c>
      <c r="I42" s="172">
        <f t="shared" si="18"/>
        <v>348.40000000000003</v>
      </c>
      <c r="J42" s="172">
        <f t="shared" si="18"/>
        <v>348.4</v>
      </c>
      <c r="K42" s="172">
        <f t="shared" si="18"/>
        <v>348.40000000000003</v>
      </c>
      <c r="L42" s="172">
        <f t="shared" si="18"/>
        <v>348.40000000000003</v>
      </c>
      <c r="M42" s="172">
        <f t="shared" si="18"/>
        <v>351.30333333333334</v>
      </c>
      <c r="N42" s="172">
        <f t="shared" si="18"/>
        <v>350.04858044164047</v>
      </c>
    </row>
    <row r="43" spans="1:14" x14ac:dyDescent="0.2">
      <c r="A43" s="5" t="s">
        <v>24</v>
      </c>
      <c r="B43" s="171">
        <f t="shared" ref="B43:N43" si="19">B6/B25</f>
        <v>373.54835414301931</v>
      </c>
      <c r="C43" s="171">
        <f t="shared" si="19"/>
        <v>372.83883653593051</v>
      </c>
      <c r="D43" s="171">
        <f t="shared" si="19"/>
        <v>372.9954503816794</v>
      </c>
      <c r="E43" s="171">
        <f t="shared" si="19"/>
        <v>372.71376020408161</v>
      </c>
      <c r="F43" s="172">
        <f t="shared" si="19"/>
        <v>372.61523736989079</v>
      </c>
      <c r="G43" s="172">
        <f t="shared" si="19"/>
        <v>372.79740159007167</v>
      </c>
      <c r="H43" s="172">
        <f t="shared" si="19"/>
        <v>372.80955411510513</v>
      </c>
      <c r="I43" s="172">
        <f t="shared" si="19"/>
        <v>372.81450695187169</v>
      </c>
      <c r="J43" s="172">
        <f t="shared" si="19"/>
        <v>372.77012033448909</v>
      </c>
      <c r="K43" s="172">
        <f t="shared" si="19"/>
        <v>372.83451845381086</v>
      </c>
      <c r="L43" s="172">
        <f t="shared" si="19"/>
        <v>372.42039181916044</v>
      </c>
      <c r="M43" s="172">
        <f t="shared" si="19"/>
        <v>373.50539823008842</v>
      </c>
      <c r="N43" s="172">
        <f t="shared" si="19"/>
        <v>372.88486866527921</v>
      </c>
    </row>
    <row r="44" spans="1:14" x14ac:dyDescent="0.2">
      <c r="A44" s="5" t="s">
        <v>1</v>
      </c>
      <c r="B44" s="171">
        <f t="shared" ref="B44:N44" si="20">B7/B26</f>
        <v>361.58752146536921</v>
      </c>
      <c r="C44" s="171">
        <f t="shared" si="20"/>
        <v>361.77611147976108</v>
      </c>
      <c r="D44" s="171">
        <f t="shared" si="20"/>
        <v>361.16666666666669</v>
      </c>
      <c r="E44" s="171">
        <f t="shared" si="20"/>
        <v>362.85344827586209</v>
      </c>
      <c r="F44" s="172">
        <f t="shared" si="20"/>
        <v>362.18721755971592</v>
      </c>
      <c r="G44" s="172">
        <f t="shared" si="20"/>
        <v>362.19983991462112</v>
      </c>
      <c r="H44" s="172">
        <f t="shared" si="20"/>
        <v>361.76496519721576</v>
      </c>
      <c r="I44" s="172">
        <f t="shared" si="20"/>
        <v>362.07316955684007</v>
      </c>
      <c r="J44" s="172">
        <f t="shared" si="20"/>
        <v>362.35776744186046</v>
      </c>
      <c r="K44" s="172">
        <f t="shared" si="20"/>
        <v>363.2696629213483</v>
      </c>
      <c r="L44" s="172">
        <f t="shared" si="20"/>
        <v>362.50671140939596</v>
      </c>
      <c r="M44" s="172">
        <f t="shared" si="20"/>
        <v>362.66083509513743</v>
      </c>
      <c r="N44" s="172">
        <f t="shared" si="20"/>
        <v>362.21266537144976</v>
      </c>
    </row>
    <row r="45" spans="1:14" ht="13.5" customHeight="1" x14ac:dyDescent="0.2">
      <c r="A45" s="5"/>
      <c r="B45" s="171"/>
      <c r="C45" s="171"/>
      <c r="D45" s="171"/>
      <c r="E45" s="171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4" s="13" customFormat="1" x14ac:dyDescent="0.2">
      <c r="A46" s="94" t="s">
        <v>10</v>
      </c>
      <c r="B46" s="159">
        <f t="shared" ref="B46:N46" si="21">B9/B28</f>
        <v>367.20236709351957</v>
      </c>
      <c r="C46" s="174">
        <f t="shared" si="21"/>
        <v>366.85707042253523</v>
      </c>
      <c r="D46" s="174">
        <f t="shared" si="21"/>
        <v>366.64949985628056</v>
      </c>
      <c r="E46" s="174">
        <f t="shared" si="21"/>
        <v>367.36122822299649</v>
      </c>
      <c r="F46" s="175">
        <f t="shared" si="21"/>
        <v>366.97295794930869</v>
      </c>
      <c r="G46" s="175">
        <f t="shared" si="21"/>
        <v>367.28196370195013</v>
      </c>
      <c r="H46" s="175">
        <f t="shared" si="21"/>
        <v>366.81946534653468</v>
      </c>
      <c r="I46" s="175">
        <f t="shared" si="21"/>
        <v>367.11386637982554</v>
      </c>
      <c r="J46" s="175">
        <f t="shared" si="21"/>
        <v>366.95417376490633</v>
      </c>
      <c r="K46" s="175">
        <f t="shared" si="21"/>
        <v>367.3270952138493</v>
      </c>
      <c r="L46" s="175">
        <f t="shared" si="21"/>
        <v>367.15095055149345</v>
      </c>
      <c r="M46" s="175">
        <f t="shared" si="21"/>
        <v>367.28030200468618</v>
      </c>
      <c r="N46" s="175">
        <f t="shared" si="21"/>
        <v>367.08310575920683</v>
      </c>
    </row>
    <row r="47" spans="1:14" ht="11.25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81B9-385D-4596-AD99-B0F40F2F504A}">
  <dimension ref="A1:N22"/>
  <sheetViews>
    <sheetView topLeftCell="G1" zoomScale="115" zoomScaleNormal="115" zoomScalePageLayoutView="110" workbookViewId="0">
      <selection activeCell="S3" sqref="S3"/>
    </sheetView>
  </sheetViews>
  <sheetFormatPr defaultColWidth="9.140625" defaultRowHeight="11.25" x14ac:dyDescent="0.2"/>
  <cols>
    <col min="1" max="1" width="12.28515625" style="3" customWidth="1"/>
    <col min="2" max="2" width="12" style="1" bestFit="1" customWidth="1"/>
    <col min="3" max="3" width="12.28515625" style="1" bestFit="1" customWidth="1"/>
    <col min="4" max="4" width="12" style="1" bestFit="1" customWidth="1"/>
    <col min="5" max="6" width="12.85546875" style="1" bestFit="1" customWidth="1"/>
    <col min="7" max="7" width="14.140625" style="1" bestFit="1" customWidth="1"/>
    <col min="8" max="11" width="12" style="1" bestFit="1" customWidth="1"/>
    <col min="12" max="13" width="12.28515625" style="1" bestFit="1" customWidth="1"/>
    <col min="14" max="14" width="12" style="1" customWidth="1"/>
    <col min="15" max="16384" width="9.140625" style="1"/>
  </cols>
  <sheetData>
    <row r="1" spans="1:14" x14ac:dyDescent="0.2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2" customFormat="1" x14ac:dyDescent="0.2">
      <c r="A2" s="17" t="s">
        <v>2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5" t="s">
        <v>1</v>
      </c>
      <c r="B3" s="144">
        <f>+'[5]OCT 2020'!$J$17</f>
        <v>2636691.2000000002</v>
      </c>
      <c r="C3" s="144">
        <f>+'[5]NOV 2020'!$J$17</f>
        <v>2603286.4</v>
      </c>
      <c r="D3" s="144">
        <f>+'[5]DEC 2020'!$J$17</f>
        <v>2561644.7999999998</v>
      </c>
      <c r="E3" s="144">
        <f>+'[5]JAN 2021'!$J$17</f>
        <v>2681535.9999999995</v>
      </c>
      <c r="F3" s="144">
        <f>+'[5]FEB 2021'!$J$17</f>
        <v>2690230.4</v>
      </c>
      <c r="G3" s="144">
        <f>+'[5]MAR 2021'!$J$17</f>
        <v>3713881.5999999996</v>
      </c>
      <c r="H3" s="144">
        <f>+'[5]APR 2021'!$J$17</f>
        <v>3791216.0000000005</v>
      </c>
      <c r="I3" s="144">
        <f>+'[5]MAY 2021'!$J$17</f>
        <v>3474099.2</v>
      </c>
      <c r="J3" s="144">
        <f>+'[5]JUN 2021'!$J$17</f>
        <v>3656681.5999999996</v>
      </c>
      <c r="K3" s="144">
        <f>+'[5]JUL 2021'!$J$17</f>
        <v>3484624</v>
      </c>
      <c r="L3" s="144">
        <f>+'[5]AUG 2021'!$J$17</f>
        <v>3631971.1999999997</v>
      </c>
      <c r="M3" s="144">
        <f>+'[5]SEP 2021'!$J$17</f>
        <v>3480963.2</v>
      </c>
      <c r="N3" s="145">
        <f t="shared" ref="N3" si="0">SUM(B3:M3)</f>
        <v>38406825.600000001</v>
      </c>
    </row>
    <row r="4" spans="1:14" x14ac:dyDescent="0.2">
      <c r="A4" s="6" t="s">
        <v>5</v>
      </c>
      <c r="B4" s="159">
        <f t="shared" ref="B4:N4" si="1">SUM(B3:B3)</f>
        <v>2636691.2000000002</v>
      </c>
      <c r="C4" s="159">
        <f t="shared" si="1"/>
        <v>2603286.4</v>
      </c>
      <c r="D4" s="159">
        <f t="shared" si="1"/>
        <v>2561644.7999999998</v>
      </c>
      <c r="E4" s="159">
        <f t="shared" si="1"/>
        <v>2681535.9999999995</v>
      </c>
      <c r="F4" s="158">
        <f t="shared" si="1"/>
        <v>2690230.4</v>
      </c>
      <c r="G4" s="158">
        <f t="shared" si="1"/>
        <v>3713881.5999999996</v>
      </c>
      <c r="H4" s="158">
        <f t="shared" si="1"/>
        <v>3791216.0000000005</v>
      </c>
      <c r="I4" s="158">
        <f t="shared" si="1"/>
        <v>3474099.2</v>
      </c>
      <c r="J4" s="158">
        <f t="shared" si="1"/>
        <v>3656681.5999999996</v>
      </c>
      <c r="K4" s="158">
        <f t="shared" si="1"/>
        <v>3484624</v>
      </c>
      <c r="L4" s="158">
        <f t="shared" si="1"/>
        <v>3631971.1999999997</v>
      </c>
      <c r="M4" s="158">
        <f t="shared" si="1"/>
        <v>3480963.2</v>
      </c>
      <c r="N4" s="158">
        <f t="shared" si="1"/>
        <v>38406825.600000001</v>
      </c>
    </row>
    <row r="5" spans="1:14" ht="1.5" customHeight="1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x14ac:dyDescent="0.2">
      <c r="A6" s="16" t="s">
        <v>6</v>
      </c>
      <c r="B6" s="199" t="s">
        <v>40</v>
      </c>
      <c r="C6" s="199" t="s">
        <v>54</v>
      </c>
      <c r="D6" s="199" t="s">
        <v>55</v>
      </c>
      <c r="E6" s="199" t="s">
        <v>56</v>
      </c>
      <c r="F6" s="199" t="s">
        <v>57</v>
      </c>
      <c r="G6" s="199" t="s">
        <v>58</v>
      </c>
      <c r="H6" s="199" t="s">
        <v>59</v>
      </c>
      <c r="I6" s="199" t="s">
        <v>60</v>
      </c>
      <c r="J6" s="199" t="s">
        <v>61</v>
      </c>
      <c r="K6" s="199" t="s">
        <v>62</v>
      </c>
      <c r="L6" s="199" t="s">
        <v>63</v>
      </c>
      <c r="M6" s="199" t="s">
        <v>64</v>
      </c>
      <c r="N6" s="4" t="s">
        <v>0</v>
      </c>
    </row>
    <row r="7" spans="1:14" x14ac:dyDescent="0.2">
      <c r="A7" s="5" t="s">
        <v>1</v>
      </c>
      <c r="B7" s="45">
        <f>+B3/B4</f>
        <v>1</v>
      </c>
      <c r="C7" s="45">
        <f t="shared" ref="C7:M7" si="2">+C3/C4</f>
        <v>1</v>
      </c>
      <c r="D7" s="45">
        <f t="shared" si="2"/>
        <v>1</v>
      </c>
      <c r="E7" s="45">
        <f t="shared" si="2"/>
        <v>1</v>
      </c>
      <c r="F7" s="45">
        <f t="shared" si="2"/>
        <v>1</v>
      </c>
      <c r="G7" s="45">
        <f t="shared" si="2"/>
        <v>1</v>
      </c>
      <c r="H7" s="45">
        <f t="shared" si="2"/>
        <v>1</v>
      </c>
      <c r="I7" s="45">
        <f t="shared" si="2"/>
        <v>1</v>
      </c>
      <c r="J7" s="45">
        <f t="shared" si="2"/>
        <v>1</v>
      </c>
      <c r="K7" s="45">
        <f t="shared" si="2"/>
        <v>1</v>
      </c>
      <c r="L7" s="45">
        <f t="shared" si="2"/>
        <v>1</v>
      </c>
      <c r="M7" s="45">
        <f t="shared" si="2"/>
        <v>1</v>
      </c>
      <c r="N7" s="46">
        <f>N3/N4</f>
        <v>1</v>
      </c>
    </row>
    <row r="8" spans="1:14" ht="12" thickBot="1" x14ac:dyDescent="0.25">
      <c r="A8" s="19" t="s">
        <v>12</v>
      </c>
      <c r="B8" s="191">
        <f>+B7</f>
        <v>1</v>
      </c>
      <c r="C8" s="191">
        <f t="shared" ref="C8:M8" si="3">+C7</f>
        <v>1</v>
      </c>
      <c r="D8" s="191">
        <f t="shared" si="3"/>
        <v>1</v>
      </c>
      <c r="E8" s="191">
        <f t="shared" si="3"/>
        <v>1</v>
      </c>
      <c r="F8" s="191">
        <f t="shared" si="3"/>
        <v>1</v>
      </c>
      <c r="G8" s="191">
        <f t="shared" si="3"/>
        <v>1</v>
      </c>
      <c r="H8" s="191">
        <f t="shared" si="3"/>
        <v>1</v>
      </c>
      <c r="I8" s="191">
        <f t="shared" si="3"/>
        <v>1</v>
      </c>
      <c r="J8" s="191">
        <f t="shared" si="3"/>
        <v>1</v>
      </c>
      <c r="K8" s="191">
        <f t="shared" si="3"/>
        <v>1</v>
      </c>
      <c r="L8" s="191">
        <f t="shared" si="3"/>
        <v>1</v>
      </c>
      <c r="M8" s="191">
        <f t="shared" si="3"/>
        <v>1</v>
      </c>
      <c r="N8" s="191">
        <f>SUM(N7:N7)</f>
        <v>1</v>
      </c>
    </row>
    <row r="9" spans="1:14" ht="2.25" customHeight="1" x14ac:dyDescent="0.2"/>
    <row r="10" spans="1:14" ht="1.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19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4" t="s">
        <v>0</v>
      </c>
    </row>
    <row r="12" spans="1:14" x14ac:dyDescent="0.2">
      <c r="A12" s="5" t="s">
        <v>1</v>
      </c>
      <c r="B12" s="7">
        <f>+'[5]OCT 2020'!$I$17</f>
        <v>5748</v>
      </c>
      <c r="C12" s="7">
        <f>+'[5]NOV 2020'!$I$17</f>
        <v>5685</v>
      </c>
      <c r="D12" s="7">
        <f>+'[5]DEC 2020'!$I$17</f>
        <v>5585</v>
      </c>
      <c r="E12" s="7">
        <f>+'[5]JAN 2021'!$I$17</f>
        <v>5854</v>
      </c>
      <c r="F12" s="7">
        <f>+'[5]FEB 2021'!$I$17</f>
        <v>5877</v>
      </c>
      <c r="G12" s="7">
        <f>+'[5]MAR 2021'!$I$17</f>
        <v>8106</v>
      </c>
      <c r="H12" s="7">
        <f>+'[5]APR 2021'!$I$17</f>
        <v>8279</v>
      </c>
      <c r="I12" s="7">
        <f>+'[5]MAY 2021'!$I$17</f>
        <v>7581</v>
      </c>
      <c r="J12" s="7">
        <f>+'[5]JUN 2021'!$I$17</f>
        <v>7975</v>
      </c>
      <c r="K12" s="7">
        <f>+'[5]JUL 2021'!$I$17</f>
        <v>7602</v>
      </c>
      <c r="L12" s="7">
        <f>+'[5]AUG 2021'!$I$17</f>
        <v>7926</v>
      </c>
      <c r="M12" s="7">
        <f>+'[5]SEP 2021'!$I$17</f>
        <v>7596</v>
      </c>
      <c r="N12" s="7">
        <f t="shared" ref="N12" si="4">SUM(B12:M12)</f>
        <v>83814</v>
      </c>
    </row>
    <row r="13" spans="1:14" x14ac:dyDescent="0.2">
      <c r="A13" s="6" t="s">
        <v>11</v>
      </c>
      <c r="B13" s="160">
        <f t="shared" ref="B13:N13" si="5">SUM(B12:B12)</f>
        <v>5748</v>
      </c>
      <c r="C13" s="160">
        <f t="shared" ref="C13:M13" si="6">SUM(C12:C12)</f>
        <v>5685</v>
      </c>
      <c r="D13" s="160">
        <f t="shared" si="6"/>
        <v>5585</v>
      </c>
      <c r="E13" s="160">
        <f t="shared" si="6"/>
        <v>5854</v>
      </c>
      <c r="F13" s="160">
        <f t="shared" si="6"/>
        <v>5877</v>
      </c>
      <c r="G13" s="160">
        <f t="shared" si="6"/>
        <v>8106</v>
      </c>
      <c r="H13" s="160">
        <f t="shared" si="6"/>
        <v>8279</v>
      </c>
      <c r="I13" s="160">
        <f t="shared" si="6"/>
        <v>7581</v>
      </c>
      <c r="J13" s="160">
        <f t="shared" si="6"/>
        <v>7975</v>
      </c>
      <c r="K13" s="160">
        <f t="shared" si="6"/>
        <v>7602</v>
      </c>
      <c r="L13" s="160">
        <f t="shared" si="6"/>
        <v>7926</v>
      </c>
      <c r="M13" s="160">
        <f t="shared" si="6"/>
        <v>7596</v>
      </c>
      <c r="N13" s="160">
        <f t="shared" si="5"/>
        <v>83814</v>
      </c>
    </row>
    <row r="14" spans="1:14" ht="1.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1:14" x14ac:dyDescent="0.2">
      <c r="A15" s="16" t="s">
        <v>20</v>
      </c>
      <c r="B15" s="199" t="s">
        <v>40</v>
      </c>
      <c r="C15" s="199" t="s">
        <v>54</v>
      </c>
      <c r="D15" s="199" t="s">
        <v>55</v>
      </c>
      <c r="E15" s="199" t="s">
        <v>56</v>
      </c>
      <c r="F15" s="199" t="s">
        <v>57</v>
      </c>
      <c r="G15" s="199" t="s">
        <v>58</v>
      </c>
      <c r="H15" s="199" t="s">
        <v>59</v>
      </c>
      <c r="I15" s="199" t="s">
        <v>60</v>
      </c>
      <c r="J15" s="199" t="s">
        <v>61</v>
      </c>
      <c r="K15" s="199" t="s">
        <v>62</v>
      </c>
      <c r="L15" s="199" t="s">
        <v>63</v>
      </c>
      <c r="M15" s="199" t="s">
        <v>64</v>
      </c>
      <c r="N15" s="4" t="s">
        <v>0</v>
      </c>
    </row>
    <row r="16" spans="1:14" x14ac:dyDescent="0.2">
      <c r="A16" s="5" t="s">
        <v>1</v>
      </c>
      <c r="B16" s="46">
        <f>+B12/B13</f>
        <v>1</v>
      </c>
      <c r="C16" s="46">
        <f t="shared" ref="C16:M16" si="7">+C12/C13</f>
        <v>1</v>
      </c>
      <c r="D16" s="46">
        <f t="shared" si="7"/>
        <v>1</v>
      </c>
      <c r="E16" s="46">
        <f t="shared" si="7"/>
        <v>1</v>
      </c>
      <c r="F16" s="46">
        <f t="shared" si="7"/>
        <v>1</v>
      </c>
      <c r="G16" s="46">
        <f t="shared" si="7"/>
        <v>1</v>
      </c>
      <c r="H16" s="46">
        <f t="shared" si="7"/>
        <v>1</v>
      </c>
      <c r="I16" s="46">
        <f t="shared" si="7"/>
        <v>1</v>
      </c>
      <c r="J16" s="46">
        <f t="shared" si="7"/>
        <v>1</v>
      </c>
      <c r="K16" s="46">
        <f t="shared" si="7"/>
        <v>1</v>
      </c>
      <c r="L16" s="46">
        <f t="shared" si="7"/>
        <v>1</v>
      </c>
      <c r="M16" s="46">
        <f t="shared" si="7"/>
        <v>1</v>
      </c>
      <c r="N16" s="46">
        <f t="shared" ref="N16" si="8">N12/N13</f>
        <v>1</v>
      </c>
    </row>
    <row r="17" spans="1:14" s="8" customFormat="1" x14ac:dyDescent="0.2">
      <c r="A17" s="10" t="s">
        <v>12</v>
      </c>
      <c r="B17" s="193">
        <f>+B16</f>
        <v>1</v>
      </c>
      <c r="C17" s="193">
        <f t="shared" ref="C17:M17" si="9">+C16</f>
        <v>1</v>
      </c>
      <c r="D17" s="193">
        <f t="shared" si="9"/>
        <v>1</v>
      </c>
      <c r="E17" s="193">
        <f t="shared" si="9"/>
        <v>1</v>
      </c>
      <c r="F17" s="193">
        <f t="shared" si="9"/>
        <v>1</v>
      </c>
      <c r="G17" s="193">
        <f t="shared" si="9"/>
        <v>1</v>
      </c>
      <c r="H17" s="193">
        <f t="shared" si="9"/>
        <v>1</v>
      </c>
      <c r="I17" s="193">
        <f t="shared" si="9"/>
        <v>1</v>
      </c>
      <c r="J17" s="193">
        <f t="shared" si="9"/>
        <v>1</v>
      </c>
      <c r="K17" s="193">
        <f t="shared" si="9"/>
        <v>1</v>
      </c>
      <c r="L17" s="193">
        <f t="shared" si="9"/>
        <v>1</v>
      </c>
      <c r="M17" s="193">
        <f t="shared" si="9"/>
        <v>1</v>
      </c>
      <c r="N17" s="193">
        <f t="shared" ref="N17" si="10">SUM(N16:N16)</f>
        <v>1</v>
      </c>
    </row>
    <row r="18" spans="1:14" ht="2.4500000000000002" customHeight="1" x14ac:dyDescent="0.2">
      <c r="A18" s="96"/>
      <c r="B18" s="96" t="s">
        <v>26</v>
      </c>
      <c r="C18" s="96" t="s">
        <v>27</v>
      </c>
      <c r="D18" s="96" t="s">
        <v>35</v>
      </c>
      <c r="E18" s="96" t="s">
        <v>36</v>
      </c>
      <c r="F18" s="96" t="s">
        <v>37</v>
      </c>
      <c r="G18" s="96" t="s">
        <v>28</v>
      </c>
      <c r="H18" s="96" t="s">
        <v>29</v>
      </c>
      <c r="I18" s="96" t="s">
        <v>30</v>
      </c>
      <c r="J18" s="96" t="s">
        <v>31</v>
      </c>
      <c r="K18" s="96" t="s">
        <v>32</v>
      </c>
      <c r="L18" s="96" t="s">
        <v>33</v>
      </c>
      <c r="M18" s="96" t="s">
        <v>34</v>
      </c>
      <c r="N18" s="96"/>
    </row>
    <row r="19" spans="1:14" x14ac:dyDescent="0.2">
      <c r="A19" s="16" t="s">
        <v>10</v>
      </c>
      <c r="B19" s="199" t="s">
        <v>40</v>
      </c>
      <c r="C19" s="199" t="s">
        <v>54</v>
      </c>
      <c r="D19" s="199" t="s">
        <v>55</v>
      </c>
      <c r="E19" s="199" t="s">
        <v>56</v>
      </c>
      <c r="F19" s="199" t="s">
        <v>57</v>
      </c>
      <c r="G19" s="199" t="s">
        <v>58</v>
      </c>
      <c r="H19" s="199" t="s">
        <v>59</v>
      </c>
      <c r="I19" s="199" t="s">
        <v>60</v>
      </c>
      <c r="J19" s="199" t="s">
        <v>61</v>
      </c>
      <c r="K19" s="199" t="s">
        <v>62</v>
      </c>
      <c r="L19" s="199" t="s">
        <v>63</v>
      </c>
      <c r="M19" s="199" t="s">
        <v>64</v>
      </c>
      <c r="N19" s="4" t="s">
        <v>0</v>
      </c>
    </row>
    <row r="20" spans="1:14" x14ac:dyDescent="0.2">
      <c r="A20" s="5" t="s">
        <v>1</v>
      </c>
      <c r="B20" s="171">
        <f>+B3/B12</f>
        <v>458.71454418928329</v>
      </c>
      <c r="C20" s="171">
        <f t="shared" ref="C20:M20" si="11">+C3/C12</f>
        <v>457.92197009674578</v>
      </c>
      <c r="D20" s="171">
        <f t="shared" si="11"/>
        <v>458.66513876454786</v>
      </c>
      <c r="E20" s="171">
        <f t="shared" si="11"/>
        <v>458.0690126409292</v>
      </c>
      <c r="F20" s="171">
        <f t="shared" si="11"/>
        <v>457.75572571039646</v>
      </c>
      <c r="G20" s="171">
        <f t="shared" si="11"/>
        <v>458.16452010856153</v>
      </c>
      <c r="H20" s="171">
        <f t="shared" si="11"/>
        <v>457.93163425534493</v>
      </c>
      <c r="I20" s="171">
        <f t="shared" si="11"/>
        <v>458.26397572879569</v>
      </c>
      <c r="J20" s="171">
        <f t="shared" si="11"/>
        <v>458.51806896551722</v>
      </c>
      <c r="K20" s="171">
        <f t="shared" si="11"/>
        <v>458.38253091291767</v>
      </c>
      <c r="L20" s="171">
        <f t="shared" si="11"/>
        <v>458.23507443855664</v>
      </c>
      <c r="M20" s="171">
        <f t="shared" si="11"/>
        <v>458.26266456029492</v>
      </c>
      <c r="N20" s="172">
        <f t="shared" ref="N20:N21" si="12">N3/N12</f>
        <v>458.23878588302671</v>
      </c>
    </row>
    <row r="21" spans="1:14" s="13" customFormat="1" x14ac:dyDescent="0.2">
      <c r="A21" s="94" t="s">
        <v>10</v>
      </c>
      <c r="B21" s="159">
        <f>+B4/B13</f>
        <v>458.71454418928329</v>
      </c>
      <c r="C21" s="159">
        <f t="shared" ref="C21:M21" si="13">+C4/C13</f>
        <v>457.92197009674578</v>
      </c>
      <c r="D21" s="159">
        <f t="shared" si="13"/>
        <v>458.66513876454786</v>
      </c>
      <c r="E21" s="159">
        <f t="shared" si="13"/>
        <v>458.0690126409292</v>
      </c>
      <c r="F21" s="159">
        <f t="shared" si="13"/>
        <v>457.75572571039646</v>
      </c>
      <c r="G21" s="159">
        <f t="shared" si="13"/>
        <v>458.16452010856153</v>
      </c>
      <c r="H21" s="159">
        <f t="shared" si="13"/>
        <v>457.93163425534493</v>
      </c>
      <c r="I21" s="159">
        <f t="shared" si="13"/>
        <v>458.26397572879569</v>
      </c>
      <c r="J21" s="159">
        <f t="shared" si="13"/>
        <v>458.51806896551722</v>
      </c>
      <c r="K21" s="159">
        <f t="shared" si="13"/>
        <v>458.38253091291767</v>
      </c>
      <c r="L21" s="159">
        <f t="shared" si="13"/>
        <v>458.23507443855664</v>
      </c>
      <c r="M21" s="159">
        <f t="shared" si="13"/>
        <v>458.26266456029492</v>
      </c>
      <c r="N21" s="175">
        <f t="shared" si="12"/>
        <v>458.23878588302671</v>
      </c>
    </row>
    <row r="22" spans="1:14" ht="11.25" customHeight="1" x14ac:dyDescent="0.2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</sheetData>
  <pageMargins left="0.45" right="0.45" top="0.5" bottom="0.5" header="0.3" footer="0.3"/>
  <pageSetup scale="90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zoomScale="130" zoomScaleNormal="130" zoomScalePageLayoutView="110" workbookViewId="0">
      <selection activeCell="B3" sqref="B3"/>
    </sheetView>
  </sheetViews>
  <sheetFormatPr defaultColWidth="9.140625" defaultRowHeight="11.25" x14ac:dyDescent="0.2"/>
  <cols>
    <col min="1" max="1" width="11.7109375" style="3" customWidth="1"/>
    <col min="2" max="2" width="12" style="1" bestFit="1" customWidth="1"/>
    <col min="3" max="3" width="10.7109375" style="1" bestFit="1" customWidth="1"/>
    <col min="4" max="5" width="12" style="1" bestFit="1" customWidth="1"/>
    <col min="6" max="11" width="10.7109375" style="1" bestFit="1" customWidth="1"/>
    <col min="12" max="12" width="11.140625" style="1" bestFit="1" customWidth="1"/>
    <col min="13" max="13" width="12.28515625" style="1" bestFit="1" customWidth="1"/>
    <col min="14" max="14" width="12" style="1" bestFit="1" customWidth="1"/>
    <col min="15" max="16384" width="9.140625" style="1"/>
  </cols>
  <sheetData>
    <row r="1" spans="1:14" x14ac:dyDescent="0.2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3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5" t="s">
        <v>8</v>
      </c>
      <c r="B3" s="144">
        <f>+'[1]Oct 2020 '!$J$27</f>
        <v>169712.402</v>
      </c>
      <c r="C3" s="144">
        <f>+'[1]Nov 2020'!$J$18</f>
        <v>151772.4</v>
      </c>
      <c r="D3" s="144">
        <f>+'[1]Dec 2020'!$J$18</f>
        <v>146749.20000000001</v>
      </c>
      <c r="E3" s="144">
        <f>+'[1]Jan 2021'!$J$18</f>
        <v>144237.6</v>
      </c>
      <c r="F3" s="144">
        <f>+'[1]Feb 2021'!$J$18</f>
        <v>135267.59999999998</v>
      </c>
      <c r="G3" s="144">
        <f>+'[1]Mar 2021'!$J$18</f>
        <v>207027.6</v>
      </c>
      <c r="H3" s="144">
        <f>+'[1]Apr 2021'!$J$18</f>
        <v>154642.79999999999</v>
      </c>
      <c r="I3" s="144">
        <f>+'[1]May 2021'!$J$18</f>
        <v>148184.40000000002</v>
      </c>
      <c r="J3" s="144">
        <f>+'[1]Jun 2021'!$J$18</f>
        <v>156795.6</v>
      </c>
      <c r="K3" s="144">
        <f>+'[1]Jul 2021'!$J$18</f>
        <v>146031.6</v>
      </c>
      <c r="L3" s="144">
        <f>+'[1]Aug 2021'!$J$18</f>
        <v>150696</v>
      </c>
      <c r="M3" s="144">
        <f>+'[1]Sep 2021'!$J$18</f>
        <v>134550</v>
      </c>
      <c r="N3" s="145">
        <f>SUM(B3:M3)</f>
        <v>1845667.202</v>
      </c>
    </row>
    <row r="4" spans="1:14" x14ac:dyDescent="0.2">
      <c r="A4" s="5" t="s">
        <v>9</v>
      </c>
      <c r="B4" s="144">
        <f>+'[2]Oct 2020'!$J$16</f>
        <v>119224.56</v>
      </c>
      <c r="C4" s="144">
        <f>+'[2]Nov 2020'!$J$16</f>
        <v>109583.76</v>
      </c>
      <c r="D4" s="144">
        <f>+'[2]Dec 2020'!$J$16</f>
        <v>97050.72</v>
      </c>
      <c r="E4" s="144">
        <f>+'[2]Jan 2021'!$J$16</f>
        <v>99942.96</v>
      </c>
      <c r="F4" s="144">
        <f>+'[2]Feb 2021'!$J$16</f>
        <v>92551.679999999993</v>
      </c>
      <c r="G4" s="144">
        <f>+'[2]Mar 2021'!$J$16</f>
        <v>135613.91999999998</v>
      </c>
      <c r="H4" s="144">
        <f>+'[2]Apr 2021'!$J$16</f>
        <v>131757.6</v>
      </c>
      <c r="I4" s="144">
        <f>+'[2]May 2021'!$J$16</f>
        <v>117296.40000000001</v>
      </c>
      <c r="J4" s="144">
        <f>+'[2]Jun 2021'!$J$16</f>
        <v>124687.67999999999</v>
      </c>
      <c r="K4" s="144">
        <f>+'[2]Jul 2021'!$J$16</f>
        <v>122438.16</v>
      </c>
      <c r="L4" s="144">
        <f>+'[2]Aug 2021'!$J$16</f>
        <v>126937.2</v>
      </c>
      <c r="M4" s="144">
        <f>+'[2]Sep 2021'!$J$16</f>
        <v>121474.07999999999</v>
      </c>
      <c r="N4" s="145">
        <f t="shared" ref="N4:N7" si="0">SUM(B4:M4)</f>
        <v>1398558.72</v>
      </c>
    </row>
    <row r="5" spans="1:14" x14ac:dyDescent="0.2">
      <c r="A5" s="5" t="s">
        <v>23</v>
      </c>
      <c r="B5" s="144">
        <f>+'[3]OCT 2020'!$J$18</f>
        <v>5908.24</v>
      </c>
      <c r="C5" s="144">
        <f>+'[3]NOV 2020'!$J$18</f>
        <v>4975.3599999999997</v>
      </c>
      <c r="D5" s="144">
        <f>+'[3]DEC 2020'!$J$18</f>
        <v>3731.5199999999995</v>
      </c>
      <c r="E5" s="144">
        <f>+'[3]JAN 2021'!$J$18</f>
        <v>3731.5199999999995</v>
      </c>
      <c r="F5" s="144">
        <f>+'[3]FEB 2021'!$J$18</f>
        <v>7774</v>
      </c>
      <c r="G5" s="144">
        <f>+'[3]MAR 2021'!$J$18</f>
        <v>6530.16</v>
      </c>
      <c r="H5" s="144">
        <f>+'[3]APR 2021'!$J$18</f>
        <v>5597.28</v>
      </c>
      <c r="I5" s="144">
        <f>+'[3]MAY 2021'!$J$18</f>
        <v>3109.6</v>
      </c>
      <c r="J5" s="144">
        <f>+'[3]JUN 2021'!$J$18</f>
        <v>6219.2</v>
      </c>
      <c r="K5" s="144">
        <f>+'[3]JUL 2021'!$J$18</f>
        <v>3420.56</v>
      </c>
      <c r="L5" s="144">
        <f>+'[3]AUG 2021'!$J$18</f>
        <v>4975.3599999999997</v>
      </c>
      <c r="M5" s="144">
        <f>+'[3]SEP 2021'!$J$18</f>
        <v>3420.56</v>
      </c>
      <c r="N5" s="145">
        <f>SUM(B5:M5)</f>
        <v>59393.359999999993</v>
      </c>
    </row>
    <row r="6" spans="1:14" x14ac:dyDescent="0.2">
      <c r="A6" s="5" t="s">
        <v>24</v>
      </c>
      <c r="B6" s="144">
        <f>+'[4]OCT 2020'!$J$25</f>
        <v>564913.67999999993</v>
      </c>
      <c r="C6" s="144">
        <f>+'[4]NOV 2020'!$J$25</f>
        <v>420760.92</v>
      </c>
      <c r="D6" s="144">
        <f>+'[4]DEC 2020'!$J$25</f>
        <v>409407.6</v>
      </c>
      <c r="E6" s="144">
        <f>+'[4]JAN 2021'!$J$25</f>
        <v>405279.12</v>
      </c>
      <c r="F6" s="144">
        <f>+'[4]FEB 2021'!$J$25</f>
        <v>380852.28</v>
      </c>
      <c r="G6" s="144">
        <f>+'[4]MAR 2021'!$J$25</f>
        <v>530853.72</v>
      </c>
      <c r="H6" s="144">
        <f>+'[4]APR 2021'!$J$25</f>
        <v>492665.27999999997</v>
      </c>
      <c r="I6" s="144">
        <f>+'[4]MAY 2021'!$J$26</f>
        <v>521564.64</v>
      </c>
      <c r="J6" s="144">
        <f>+'[4]JUN 2021'!$J$26</f>
        <v>510899.4</v>
      </c>
      <c r="K6" s="144">
        <f>+'[4]JUL 2021'!$J$26</f>
        <v>524661</v>
      </c>
      <c r="L6" s="144">
        <f>+'[4]AUG 2021'!$J$26</f>
        <v>574202.76</v>
      </c>
      <c r="M6" s="144">
        <f>+'[4]SEP 2021'!$J$26</f>
        <v>523284.84</v>
      </c>
      <c r="N6" s="145">
        <f t="shared" si="0"/>
        <v>5859345.2399999993</v>
      </c>
    </row>
    <row r="7" spans="1:14" x14ac:dyDescent="0.2">
      <c r="A7" s="5" t="s">
        <v>1</v>
      </c>
      <c r="B7" s="144">
        <f>+'[5]OCT 2020'!$J$24</f>
        <v>72142.720000000001</v>
      </c>
      <c r="C7" s="144">
        <f>+'[5]NOV 2020'!$J$24</f>
        <v>57216.639999999999</v>
      </c>
      <c r="D7" s="144">
        <f>+'[5]DEC 2020'!$J$24</f>
        <v>41357.68</v>
      </c>
      <c r="E7" s="144">
        <f>+'[5]JAN 2021'!$J$24</f>
        <v>38870</v>
      </c>
      <c r="F7" s="144">
        <f>+'[5]FEB 2021'!$J$24</f>
        <v>47887.839999999997</v>
      </c>
      <c r="G7" s="144">
        <f>+'[5]MAR 2021'!$J$24</f>
        <v>57838.559999999998</v>
      </c>
      <c r="H7" s="144">
        <f>+'[5]APR 2021'!$J$24</f>
        <v>48820.72</v>
      </c>
      <c r="I7" s="144">
        <f>+'[5]MAY 2021'!$J$23</f>
        <v>54418</v>
      </c>
      <c r="J7" s="144">
        <f>+'[5]JUN 2021'!$J$23</f>
        <v>52863.199999999997</v>
      </c>
      <c r="K7" s="144">
        <f>+'[5]JUL 2021'!$J$23</f>
        <v>55661.84</v>
      </c>
      <c r="L7" s="144">
        <f>+'[5]AUG 2021'!$J$23</f>
        <v>55039.92</v>
      </c>
      <c r="M7" s="144">
        <f>+'[5]SEP 2021'!$J$23</f>
        <v>55039.92</v>
      </c>
      <c r="N7" s="145">
        <f t="shared" si="0"/>
        <v>637157.04000000015</v>
      </c>
    </row>
    <row r="8" spans="1:14" x14ac:dyDescent="0.2">
      <c r="A8" s="5"/>
      <c r="B8" s="145"/>
      <c r="C8" s="145"/>
      <c r="D8" s="145"/>
      <c r="E8" s="145"/>
      <c r="F8" s="145"/>
      <c r="G8" s="145"/>
      <c r="H8" s="144"/>
      <c r="I8" s="145"/>
      <c r="J8" s="145"/>
      <c r="K8" s="145"/>
      <c r="L8" s="144"/>
      <c r="M8" s="145"/>
      <c r="N8" s="145"/>
    </row>
    <row r="9" spans="1:14" x14ac:dyDescent="0.2">
      <c r="A9" s="6" t="s">
        <v>5</v>
      </c>
      <c r="B9" s="158">
        <f>SUM(B3:B8)</f>
        <v>931901.60199999996</v>
      </c>
      <c r="C9" s="158">
        <f t="shared" ref="C9:N9" si="1">SUM(C3:C8)</f>
        <v>744309.08</v>
      </c>
      <c r="D9" s="158">
        <f t="shared" si="1"/>
        <v>698296.72000000009</v>
      </c>
      <c r="E9" s="159">
        <f t="shared" si="1"/>
        <v>692061.2</v>
      </c>
      <c r="F9" s="158">
        <f t="shared" si="1"/>
        <v>664333.4</v>
      </c>
      <c r="G9" s="159">
        <f t="shared" si="1"/>
        <v>937863.96</v>
      </c>
      <c r="H9" s="159">
        <f>SUM(H3:H8)</f>
        <v>833483.67999999993</v>
      </c>
      <c r="I9" s="158">
        <f t="shared" si="1"/>
        <v>844573.04</v>
      </c>
      <c r="J9" s="158">
        <f t="shared" si="1"/>
        <v>851465.08000000007</v>
      </c>
      <c r="K9" s="158">
        <f t="shared" si="1"/>
        <v>852213.16</v>
      </c>
      <c r="L9" s="158">
        <f t="shared" si="1"/>
        <v>911851.24000000011</v>
      </c>
      <c r="M9" s="159">
        <f t="shared" si="1"/>
        <v>837769.4</v>
      </c>
      <c r="N9" s="158">
        <f t="shared" si="1"/>
        <v>9800121.5620000008</v>
      </c>
    </row>
    <row r="10" spans="1:14" ht="4.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4" t="s">
        <v>0</v>
      </c>
    </row>
    <row r="12" spans="1:14" x14ac:dyDescent="0.2">
      <c r="A12" s="5" t="s">
        <v>8</v>
      </c>
      <c r="B12" s="45">
        <f t="shared" ref="B12:M12" si="2">B3/B9</f>
        <v>0.18211407903556753</v>
      </c>
      <c r="C12" s="46">
        <f t="shared" si="2"/>
        <v>0.20391045074984171</v>
      </c>
      <c r="D12" s="46">
        <f t="shared" si="2"/>
        <v>0.21015307074620082</v>
      </c>
      <c r="E12" s="46">
        <f t="shared" si="2"/>
        <v>0.20841740585948182</v>
      </c>
      <c r="F12" s="46">
        <f t="shared" si="2"/>
        <v>0.20361402873918422</v>
      </c>
      <c r="G12" s="46">
        <f t="shared" si="2"/>
        <v>0.22074374198151298</v>
      </c>
      <c r="H12" s="46">
        <f t="shared" si="2"/>
        <v>0.18553788599676002</v>
      </c>
      <c r="I12" s="46">
        <f t="shared" si="2"/>
        <v>0.17545480731897387</v>
      </c>
      <c r="J12" s="46">
        <f t="shared" si="2"/>
        <v>0.18414800992191011</v>
      </c>
      <c r="K12" s="46">
        <f t="shared" si="2"/>
        <v>0.17135572043970784</v>
      </c>
      <c r="L12" s="46">
        <f t="shared" si="2"/>
        <v>0.16526379895036386</v>
      </c>
      <c r="M12" s="46">
        <f t="shared" si="2"/>
        <v>0.16060505432640532</v>
      </c>
      <c r="N12" s="46">
        <f>N3/N9</f>
        <v>0.18833105184700769</v>
      </c>
    </row>
    <row r="13" spans="1:14" x14ac:dyDescent="0.2">
      <c r="A13" s="5" t="s">
        <v>9</v>
      </c>
      <c r="B13" s="45">
        <f t="shared" ref="B13:N13" si="3">B4/B9</f>
        <v>0.12793685486120668</v>
      </c>
      <c r="C13" s="46">
        <f t="shared" si="3"/>
        <v>0.14722883670853512</v>
      </c>
      <c r="D13" s="46">
        <f t="shared" si="3"/>
        <v>0.13898206481622882</v>
      </c>
      <c r="E13" s="46">
        <f t="shared" si="3"/>
        <v>0.14441347094736709</v>
      </c>
      <c r="F13" s="46">
        <f t="shared" si="3"/>
        <v>0.13931510894981344</v>
      </c>
      <c r="G13" s="46">
        <f t="shared" si="3"/>
        <v>0.1445987113099004</v>
      </c>
      <c r="H13" s="46">
        <f t="shared" si="3"/>
        <v>0.15808059973051905</v>
      </c>
      <c r="I13" s="46">
        <f t="shared" si="3"/>
        <v>0.13888248196982467</v>
      </c>
      <c r="J13" s="46">
        <f t="shared" si="3"/>
        <v>0.14643898255933172</v>
      </c>
      <c r="K13" s="46">
        <f t="shared" si="3"/>
        <v>0.14367081587897562</v>
      </c>
      <c r="L13" s="46">
        <f t="shared" si="3"/>
        <v>0.13920823313241312</v>
      </c>
      <c r="M13" s="46">
        <f t="shared" si="3"/>
        <v>0.14499703617725831</v>
      </c>
      <c r="N13" s="46">
        <f t="shared" si="3"/>
        <v>0.14270830327482012</v>
      </c>
    </row>
    <row r="14" spans="1:14" x14ac:dyDescent="0.2">
      <c r="A14" s="5" t="s">
        <v>23</v>
      </c>
      <c r="B14" s="45">
        <f t="shared" ref="B14:N14" si="4">B5/B9</f>
        <v>6.3399826626760105E-3</v>
      </c>
      <c r="C14" s="46">
        <f t="shared" si="4"/>
        <v>6.6845348709167968E-3</v>
      </c>
      <c r="D14" s="46">
        <f t="shared" si="4"/>
        <v>5.3437455642065725E-3</v>
      </c>
      <c r="E14" s="46">
        <f t="shared" si="4"/>
        <v>5.3918930869119664E-3</v>
      </c>
      <c r="F14" s="46">
        <f t="shared" si="4"/>
        <v>1.1701955674665762E-2</v>
      </c>
      <c r="G14" s="46">
        <f t="shared" si="4"/>
        <v>6.9628008735936504E-3</v>
      </c>
      <c r="H14" s="46">
        <f t="shared" si="4"/>
        <v>6.7155244119476943E-3</v>
      </c>
      <c r="I14" s="46">
        <f t="shared" si="4"/>
        <v>3.6818603634328653E-3</v>
      </c>
      <c r="J14" s="46">
        <f t="shared" si="4"/>
        <v>7.304116335575382E-3</v>
      </c>
      <c r="K14" s="46">
        <f t="shared" si="4"/>
        <v>4.0137375958850478E-3</v>
      </c>
      <c r="L14" s="46">
        <f t="shared" si="4"/>
        <v>5.4563286002659809E-3</v>
      </c>
      <c r="M14" s="46">
        <f t="shared" si="4"/>
        <v>4.0829373810979484E-3</v>
      </c>
      <c r="N14" s="46">
        <f t="shared" si="4"/>
        <v>6.0604717629521984E-3</v>
      </c>
    </row>
    <row r="15" spans="1:14" x14ac:dyDescent="0.2">
      <c r="A15" s="5" t="s">
        <v>24</v>
      </c>
      <c r="B15" s="45">
        <f t="shared" ref="B15:N15" si="5">B6/B9</f>
        <v>0.60619455829629532</v>
      </c>
      <c r="C15" s="46">
        <f t="shared" si="5"/>
        <v>0.56530402665516322</v>
      </c>
      <c r="D15" s="46">
        <f t="shared" si="5"/>
        <v>0.58629460553674073</v>
      </c>
      <c r="E15" s="46">
        <f t="shared" si="5"/>
        <v>0.58561167711757289</v>
      </c>
      <c r="F15" s="46">
        <f t="shared" si="5"/>
        <v>0.57328485968039544</v>
      </c>
      <c r="G15" s="46">
        <f t="shared" si="5"/>
        <v>0.56602422381173489</v>
      </c>
      <c r="H15" s="46">
        <f t="shared" si="5"/>
        <v>0.59109169360100733</v>
      </c>
      <c r="I15" s="46">
        <f t="shared" si="5"/>
        <v>0.61754829398769351</v>
      </c>
      <c r="J15" s="46">
        <f t="shared" si="5"/>
        <v>0.60002390233079195</v>
      </c>
      <c r="K15" s="46">
        <f t="shared" si="5"/>
        <v>0.61564526884330206</v>
      </c>
      <c r="L15" s="46">
        <f t="shared" si="5"/>
        <v>0.62971100417651449</v>
      </c>
      <c r="M15" s="46">
        <f t="shared" si="5"/>
        <v>0.62461679789211688</v>
      </c>
      <c r="N15" s="46">
        <f t="shared" si="5"/>
        <v>0.59788495509276407</v>
      </c>
    </row>
    <row r="16" spans="1:14" x14ac:dyDescent="0.2">
      <c r="A16" s="5" t="s">
        <v>1</v>
      </c>
      <c r="B16" s="45">
        <f t="shared" ref="B16:N16" si="6">B7/B9</f>
        <v>7.7414525144254454E-2</v>
      </c>
      <c r="C16" s="46">
        <f t="shared" si="6"/>
        <v>7.6872151015543164E-2</v>
      </c>
      <c r="D16" s="46">
        <f t="shared" si="6"/>
        <v>5.9226513336622856E-2</v>
      </c>
      <c r="E16" s="46">
        <f t="shared" si="6"/>
        <v>5.6165552988666323E-2</v>
      </c>
      <c r="F16" s="46">
        <f t="shared" si="6"/>
        <v>7.2084046955941089E-2</v>
      </c>
      <c r="G16" s="46">
        <f t="shared" si="6"/>
        <v>6.167052202325804E-2</v>
      </c>
      <c r="H16" s="46">
        <f t="shared" si="6"/>
        <v>5.8574296259766005E-2</v>
      </c>
      <c r="I16" s="46">
        <f t="shared" si="6"/>
        <v>6.4432556360075138E-2</v>
      </c>
      <c r="J16" s="46">
        <f t="shared" si="6"/>
        <v>6.2084988852390742E-2</v>
      </c>
      <c r="K16" s="46">
        <f t="shared" si="6"/>
        <v>6.531445724212942E-2</v>
      </c>
      <c r="L16" s="46">
        <f t="shared" si="6"/>
        <v>6.0360635140442417E-2</v>
      </c>
      <c r="M16" s="46">
        <f t="shared" si="6"/>
        <v>6.5698174223121533E-2</v>
      </c>
      <c r="N16" s="46">
        <f t="shared" si="6"/>
        <v>6.5015218022455801E-2</v>
      </c>
    </row>
    <row r="17" spans="1:14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2" thickBot="1" x14ac:dyDescent="0.25">
      <c r="A18" s="12" t="s">
        <v>12</v>
      </c>
      <c r="B18" s="191">
        <f t="shared" ref="B18:N18" si="7">SUM(B12:B17)</f>
        <v>1</v>
      </c>
      <c r="C18" s="191">
        <f t="shared" si="7"/>
        <v>1</v>
      </c>
      <c r="D18" s="191">
        <f t="shared" si="7"/>
        <v>0.99999999999999989</v>
      </c>
      <c r="E18" s="191">
        <f t="shared" si="7"/>
        <v>1</v>
      </c>
      <c r="F18" s="191">
        <f t="shared" si="7"/>
        <v>0.99999999999999989</v>
      </c>
      <c r="G18" s="191">
        <f t="shared" si="7"/>
        <v>1</v>
      </c>
      <c r="H18" s="191">
        <f t="shared" si="7"/>
        <v>1</v>
      </c>
      <c r="I18" s="191">
        <f>SUM(I12:I17)</f>
        <v>1</v>
      </c>
      <c r="J18" s="191">
        <f t="shared" si="7"/>
        <v>0.99999999999999989</v>
      </c>
      <c r="K18" s="191">
        <f t="shared" si="7"/>
        <v>1</v>
      </c>
      <c r="L18" s="191">
        <f t="shared" si="7"/>
        <v>0.99999999999999978</v>
      </c>
      <c r="M18" s="191">
        <f t="shared" si="7"/>
        <v>1</v>
      </c>
      <c r="N18" s="191">
        <f t="shared" si="7"/>
        <v>0.99999999999999989</v>
      </c>
    </row>
    <row r="19" spans="1:14" ht="1.5" customHeight="1" x14ac:dyDescent="0.2"/>
    <row r="20" spans="1:14" ht="3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19</v>
      </c>
      <c r="B21" s="199" t="s">
        <v>40</v>
      </c>
      <c r="C21" s="199" t="s">
        <v>54</v>
      </c>
      <c r="D21" s="199" t="s">
        <v>55</v>
      </c>
      <c r="E21" s="199" t="s">
        <v>56</v>
      </c>
      <c r="F21" s="199" t="s">
        <v>57</v>
      </c>
      <c r="G21" s="199" t="s">
        <v>58</v>
      </c>
      <c r="H21" s="199" t="s">
        <v>59</v>
      </c>
      <c r="I21" s="199" t="s">
        <v>60</v>
      </c>
      <c r="J21" s="199" t="s">
        <v>61</v>
      </c>
      <c r="K21" s="199" t="s">
        <v>62</v>
      </c>
      <c r="L21" s="199" t="s">
        <v>63</v>
      </c>
      <c r="M21" s="199" t="s">
        <v>64</v>
      </c>
      <c r="N21" s="4" t="s">
        <v>0</v>
      </c>
    </row>
    <row r="22" spans="1:14" x14ac:dyDescent="0.2">
      <c r="A22" s="5" t="s">
        <v>8</v>
      </c>
      <c r="B22" s="7">
        <f>+'[1]Oct 2020 '!$I$27</f>
        <v>469</v>
      </c>
      <c r="C22" s="7">
        <f>+'[1]Nov 2020'!$I$18</f>
        <v>423</v>
      </c>
      <c r="D22" s="7">
        <f>+'[1]Dec 2020'!$I$18</f>
        <v>408</v>
      </c>
      <c r="E22" s="7">
        <f>+'[1]Jan 2021'!$I$18</f>
        <v>402</v>
      </c>
      <c r="F22" s="7">
        <f>+'[1]Feb 2021'!$I$18</f>
        <v>374</v>
      </c>
      <c r="G22" s="7">
        <f>+'[1]Mar 2021'!$I$18</f>
        <v>574</v>
      </c>
      <c r="H22" s="7">
        <f>+'[1]Apr 2021'!$I$18</f>
        <v>429</v>
      </c>
      <c r="I22" s="7">
        <f>+'[1]May 2021'!$I$18</f>
        <v>412</v>
      </c>
      <c r="J22" s="7">
        <f>+'[1]Jun 2021'!$I$18</f>
        <v>435</v>
      </c>
      <c r="K22" s="7">
        <f>+'[1]Jul 2021'!$I$18</f>
        <v>407</v>
      </c>
      <c r="L22" s="7">
        <f>+'[1]Aug 2021'!$I$18</f>
        <v>420</v>
      </c>
      <c r="M22" s="7">
        <f>+'[1]Sep 2021'!$I$18</f>
        <v>373</v>
      </c>
      <c r="N22" s="7">
        <f t="shared" ref="N22:N26" si="8">SUM(B22:M22)</f>
        <v>5126</v>
      </c>
    </row>
    <row r="23" spans="1:14" x14ac:dyDescent="0.2">
      <c r="A23" s="5" t="s">
        <v>9</v>
      </c>
      <c r="B23" s="7">
        <f>+'[2]Oct 2020'!$I$16</f>
        <v>370</v>
      </c>
      <c r="C23" s="7">
        <f>+'[2]Nov 2020'!$I$16</f>
        <v>339</v>
      </c>
      <c r="D23" s="7">
        <f>+'[2]Dec 2020'!$I$16</f>
        <v>300</v>
      </c>
      <c r="E23" s="7">
        <f>+'[2]Jan 2021'!$I$16</f>
        <v>311</v>
      </c>
      <c r="F23" s="7">
        <f>+'[2]Feb 2021'!$I$16</f>
        <v>288</v>
      </c>
      <c r="G23" s="7">
        <f>+'[2]Mar 2021'!$I$16</f>
        <v>422</v>
      </c>
      <c r="H23" s="7">
        <f>+'[2]Apr 2021'!$I$16</f>
        <v>410</v>
      </c>
      <c r="I23" s="7">
        <f>+'[2]May 2021'!$I$16</f>
        <v>363</v>
      </c>
      <c r="J23" s="7">
        <f>+'[2]Jun 2021'!$I$16</f>
        <v>386</v>
      </c>
      <c r="K23" s="7">
        <f>+'[2]Jul 2021'!$I$16</f>
        <v>381</v>
      </c>
      <c r="L23" s="7">
        <f>+'[2]Aug 2021'!$I$16</f>
        <v>395</v>
      </c>
      <c r="M23" s="7">
        <f>+'[2]Sep 2021'!$I$16</f>
        <v>376</v>
      </c>
      <c r="N23" s="7">
        <f t="shared" si="8"/>
        <v>4341</v>
      </c>
    </row>
    <row r="24" spans="1:14" x14ac:dyDescent="0.2">
      <c r="A24" s="5" t="s">
        <v>23</v>
      </c>
      <c r="B24" s="7">
        <f>+'[3]OCT 2020'!$I$18</f>
        <v>19</v>
      </c>
      <c r="C24" s="7">
        <f>+'[3]NOV 2020'!$I$18</f>
        <v>16</v>
      </c>
      <c r="D24" s="7">
        <f>+'[3]DEC 2020'!$I$18</f>
        <v>12</v>
      </c>
      <c r="E24" s="7">
        <f>+'[3]JAN 2021'!$I$18</f>
        <v>12</v>
      </c>
      <c r="F24" s="7">
        <f>+'[3]FEB 2021'!$I$18</f>
        <v>25</v>
      </c>
      <c r="G24" s="7">
        <f>+'[3]MAR 2021'!$I$18</f>
        <v>21</v>
      </c>
      <c r="H24" s="7">
        <f>+'[3]APR 2021'!$I$18</f>
        <v>18</v>
      </c>
      <c r="I24" s="7">
        <f>+'[3]MAY 2021'!$I$18</f>
        <v>10</v>
      </c>
      <c r="J24" s="7">
        <f>+'[3]JUN 2021'!$I$18</f>
        <v>20</v>
      </c>
      <c r="K24" s="7">
        <f>+'[3]JUL 2021'!$I$18</f>
        <v>11</v>
      </c>
      <c r="L24" s="7">
        <f>+'[3]AUG 2021'!$I$18</f>
        <v>16</v>
      </c>
      <c r="M24" s="7">
        <f>+'[3]SEP 2021'!$I$18</f>
        <v>10</v>
      </c>
      <c r="N24" s="7">
        <f>SUM(B24:M24)</f>
        <v>190</v>
      </c>
    </row>
    <row r="25" spans="1:14" x14ac:dyDescent="0.2">
      <c r="A25" s="5" t="s">
        <v>24</v>
      </c>
      <c r="B25" s="7">
        <f>+'[4]OCT 2020'!$I$25</f>
        <v>1639</v>
      </c>
      <c r="C25" s="7">
        <f>+'[4]NOV 2020'!$I$25</f>
        <v>1217</v>
      </c>
      <c r="D25" s="7">
        <f>+'[4]DEC 2020'!$I$25</f>
        <v>1186</v>
      </c>
      <c r="E25" s="7">
        <f>+'[4]JAN 2021'!$I$25</f>
        <v>1176</v>
      </c>
      <c r="F25" s="7">
        <f>+'[4]FEB 2021'!$I$25</f>
        <v>1106</v>
      </c>
      <c r="G25" s="7">
        <f>+'[4]MAR 2021'!$I$25</f>
        <v>1539</v>
      </c>
      <c r="H25" s="7">
        <f>+'[4]APR 2021'!$I$25</f>
        <v>1429</v>
      </c>
      <c r="I25" s="7">
        <f>+'[4]MAY 2021'!$I$26</f>
        <v>1512</v>
      </c>
      <c r="J25" s="7">
        <f>+'[4]JUN 2021'!$I$26</f>
        <v>1479</v>
      </c>
      <c r="K25" s="7">
        <f>+'[4]JUL 2021'!$I$26</f>
        <v>1523</v>
      </c>
      <c r="L25" s="7">
        <f>+'[4]AUG 2021'!$I$26</f>
        <v>1666</v>
      </c>
      <c r="M25" s="7">
        <f>+'[4]SEP 2021'!$I$26</f>
        <v>1515</v>
      </c>
      <c r="N25" s="7">
        <f t="shared" si="8"/>
        <v>16987</v>
      </c>
    </row>
    <row r="26" spans="1:14" x14ac:dyDescent="0.2">
      <c r="A26" s="5" t="s">
        <v>1</v>
      </c>
      <c r="B26" s="7">
        <f>+'[5]OCT 2020'!$I$24</f>
        <v>232</v>
      </c>
      <c r="C26" s="7">
        <f>+'[5]NOV 2020'!$I$24</f>
        <v>183</v>
      </c>
      <c r="D26" s="7">
        <f>+'[5]DEC 2020'!$I$24</f>
        <v>129</v>
      </c>
      <c r="E26" s="7">
        <f>+'[5]JAN 2021'!$I$24</f>
        <v>125</v>
      </c>
      <c r="F26" s="7">
        <f>+'[5]FEB 2021'!$I$24</f>
        <v>154</v>
      </c>
      <c r="G26" s="7">
        <f>+'[5]MAR 2021'!$I$24</f>
        <v>186</v>
      </c>
      <c r="H26" s="7">
        <f>+'[5]APR 2021'!$I$24</f>
        <v>157</v>
      </c>
      <c r="I26" s="7">
        <f>+'[5]MAY 2021'!$I$23</f>
        <v>174</v>
      </c>
      <c r="J26" s="7">
        <f>+'[5]JUN 2021'!$I$23</f>
        <v>170</v>
      </c>
      <c r="K26" s="7">
        <f>+'[5]JUL 2021'!$I$23</f>
        <v>177</v>
      </c>
      <c r="L26" s="7">
        <f>+'[5]AUG 2021'!$I$23</f>
        <v>177</v>
      </c>
      <c r="M26" s="7">
        <f>+'[5]SEP 2021'!$I$23</f>
        <v>177</v>
      </c>
      <c r="N26" s="7">
        <f t="shared" si="8"/>
        <v>2041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60">
        <f>SUM(B22:B27)</f>
        <v>2729</v>
      </c>
      <c r="C28" s="160">
        <f t="shared" ref="C28:N28" si="9">SUM(C22:C27)</f>
        <v>2178</v>
      </c>
      <c r="D28" s="160">
        <f t="shared" si="9"/>
        <v>2035</v>
      </c>
      <c r="E28" s="160">
        <f t="shared" si="9"/>
        <v>2026</v>
      </c>
      <c r="F28" s="160">
        <f t="shared" si="9"/>
        <v>1947</v>
      </c>
      <c r="G28" s="160">
        <f t="shared" si="9"/>
        <v>2742</v>
      </c>
      <c r="H28" s="160">
        <f>SUM(H22:H27)</f>
        <v>2443</v>
      </c>
      <c r="I28" s="160">
        <f t="shared" si="9"/>
        <v>2471</v>
      </c>
      <c r="J28" s="160">
        <f t="shared" si="9"/>
        <v>2490</v>
      </c>
      <c r="K28" s="160">
        <f t="shared" si="9"/>
        <v>2499</v>
      </c>
      <c r="L28" s="160">
        <f t="shared" si="9"/>
        <v>2674</v>
      </c>
      <c r="M28" s="160">
        <f t="shared" si="9"/>
        <v>2451</v>
      </c>
      <c r="N28" s="160">
        <f t="shared" si="9"/>
        <v>28685</v>
      </c>
    </row>
    <row r="29" spans="1:14" ht="2.25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6" t="s">
        <v>20</v>
      </c>
      <c r="B30" s="199" t="s">
        <v>40</v>
      </c>
      <c r="C30" s="199" t="s">
        <v>54</v>
      </c>
      <c r="D30" s="199" t="s">
        <v>55</v>
      </c>
      <c r="E30" s="199" t="s">
        <v>56</v>
      </c>
      <c r="F30" s="199" t="s">
        <v>57</v>
      </c>
      <c r="G30" s="199" t="s">
        <v>58</v>
      </c>
      <c r="H30" s="199" t="s">
        <v>59</v>
      </c>
      <c r="I30" s="199" t="s">
        <v>60</v>
      </c>
      <c r="J30" s="199" t="s">
        <v>61</v>
      </c>
      <c r="K30" s="199" t="s">
        <v>62</v>
      </c>
      <c r="L30" s="199" t="s">
        <v>63</v>
      </c>
      <c r="M30" s="199" t="s">
        <v>64</v>
      </c>
      <c r="N30" s="4" t="s">
        <v>0</v>
      </c>
    </row>
    <row r="31" spans="1:14" x14ac:dyDescent="0.2">
      <c r="A31" s="5" t="s">
        <v>8</v>
      </c>
      <c r="B31" s="46">
        <f t="shared" ref="B31:N31" si="10">B22/B28</f>
        <v>0.17185782337852692</v>
      </c>
      <c r="C31" s="46">
        <f t="shared" si="10"/>
        <v>0.19421487603305784</v>
      </c>
      <c r="D31" s="46">
        <f t="shared" si="10"/>
        <v>0.20049140049140049</v>
      </c>
      <c r="E31" s="46">
        <f t="shared" si="10"/>
        <v>0.19842053307008883</v>
      </c>
      <c r="F31" s="46">
        <f t="shared" si="10"/>
        <v>0.19209039548022599</v>
      </c>
      <c r="G31" s="46">
        <f t="shared" si="10"/>
        <v>0.20933625091174327</v>
      </c>
      <c r="H31" s="46">
        <f t="shared" si="10"/>
        <v>0.17560376586164553</v>
      </c>
      <c r="I31" s="46">
        <f t="shared" si="10"/>
        <v>0.16673411574261432</v>
      </c>
      <c r="J31" s="46">
        <f t="shared" si="10"/>
        <v>0.1746987951807229</v>
      </c>
      <c r="K31" s="46">
        <f t="shared" si="10"/>
        <v>0.16286514605842337</v>
      </c>
      <c r="L31" s="46">
        <f t="shared" si="10"/>
        <v>0.15706806282722513</v>
      </c>
      <c r="M31" s="46">
        <f t="shared" si="10"/>
        <v>0.1521827825377397</v>
      </c>
      <c r="N31" s="46">
        <f t="shared" si="10"/>
        <v>0.1786996688164546</v>
      </c>
    </row>
    <row r="32" spans="1:14" x14ac:dyDescent="0.2">
      <c r="A32" s="5" t="s">
        <v>9</v>
      </c>
      <c r="B32" s="46">
        <f t="shared" ref="B32:N32" si="11">B23/B28</f>
        <v>0.13558079882740931</v>
      </c>
      <c r="C32" s="46">
        <f t="shared" si="11"/>
        <v>0.15564738292011018</v>
      </c>
      <c r="D32" s="46">
        <f t="shared" si="11"/>
        <v>0.14742014742014742</v>
      </c>
      <c r="E32" s="46">
        <f t="shared" si="11"/>
        <v>0.15350444225074036</v>
      </c>
      <c r="F32" s="46">
        <f t="shared" si="11"/>
        <v>0.14791987673343607</v>
      </c>
      <c r="G32" s="46">
        <f t="shared" si="11"/>
        <v>0.15390226112326769</v>
      </c>
      <c r="H32" s="46">
        <f t="shared" si="11"/>
        <v>0.16782644289807613</v>
      </c>
      <c r="I32" s="46">
        <f t="shared" si="11"/>
        <v>0.14690408741400243</v>
      </c>
      <c r="J32" s="46">
        <f t="shared" si="11"/>
        <v>0.15502008032128514</v>
      </c>
      <c r="K32" s="46">
        <f t="shared" si="11"/>
        <v>0.15246098439375749</v>
      </c>
      <c r="L32" s="46">
        <f t="shared" si="11"/>
        <v>0.14771877337322364</v>
      </c>
      <c r="M32" s="46">
        <f t="shared" si="11"/>
        <v>0.15340677274581804</v>
      </c>
      <c r="N32" s="46">
        <f t="shared" si="11"/>
        <v>0.15133344953808611</v>
      </c>
    </row>
    <row r="33" spans="1:14" x14ac:dyDescent="0.2">
      <c r="A33" s="5" t="s">
        <v>23</v>
      </c>
      <c r="B33" s="46">
        <f t="shared" ref="B33:N33" si="12">B24/B28</f>
        <v>6.9622572370831807E-3</v>
      </c>
      <c r="C33" s="46">
        <f t="shared" si="12"/>
        <v>7.3461891643709825E-3</v>
      </c>
      <c r="D33" s="46">
        <f t="shared" si="12"/>
        <v>5.8968058968058967E-3</v>
      </c>
      <c r="E33" s="46">
        <f t="shared" si="12"/>
        <v>5.9230009871668312E-3</v>
      </c>
      <c r="F33" s="46">
        <f t="shared" si="12"/>
        <v>1.2840267077555213E-2</v>
      </c>
      <c r="G33" s="46">
        <f t="shared" si="12"/>
        <v>7.658643326039387E-3</v>
      </c>
      <c r="H33" s="46">
        <f t="shared" si="12"/>
        <v>7.3679901760130987E-3</v>
      </c>
      <c r="I33" s="46">
        <f t="shared" si="12"/>
        <v>4.0469445568595708E-3</v>
      </c>
      <c r="J33" s="46">
        <f t="shared" si="12"/>
        <v>8.0321285140562242E-3</v>
      </c>
      <c r="K33" s="46">
        <f t="shared" si="12"/>
        <v>4.401760704281713E-3</v>
      </c>
      <c r="L33" s="46">
        <f t="shared" si="12"/>
        <v>5.9835452505609572E-3</v>
      </c>
      <c r="M33" s="46">
        <f t="shared" si="12"/>
        <v>4.0799673602611181E-3</v>
      </c>
      <c r="N33" s="46">
        <f t="shared" si="12"/>
        <v>6.6236709081401429E-3</v>
      </c>
    </row>
    <row r="34" spans="1:14" x14ac:dyDescent="0.2">
      <c r="A34" s="5" t="s">
        <v>24</v>
      </c>
      <c r="B34" s="46">
        <f t="shared" ref="B34:N34" si="13">B25/B28</f>
        <v>0.60058629534628072</v>
      </c>
      <c r="C34" s="46">
        <f t="shared" si="13"/>
        <v>0.55876951331496783</v>
      </c>
      <c r="D34" s="46">
        <f t="shared" si="13"/>
        <v>0.5828009828009828</v>
      </c>
      <c r="E34" s="46">
        <f t="shared" si="13"/>
        <v>0.58045409674234949</v>
      </c>
      <c r="F34" s="46">
        <f t="shared" si="13"/>
        <v>0.5680534155110426</v>
      </c>
      <c r="G34" s="46">
        <f t="shared" si="13"/>
        <v>0.56126914660831506</v>
      </c>
      <c r="H34" s="46">
        <f t="shared" si="13"/>
        <v>0.58493655341792883</v>
      </c>
      <c r="I34" s="46">
        <f t="shared" si="13"/>
        <v>0.61189801699716717</v>
      </c>
      <c r="J34" s="46">
        <f t="shared" si="13"/>
        <v>0.59397590361445785</v>
      </c>
      <c r="K34" s="46">
        <f t="shared" si="13"/>
        <v>0.60944377751100443</v>
      </c>
      <c r="L34" s="46">
        <f t="shared" si="13"/>
        <v>0.62303664921465973</v>
      </c>
      <c r="M34" s="46">
        <f t="shared" si="13"/>
        <v>0.61811505507955933</v>
      </c>
      <c r="N34" s="46">
        <f t="shared" si="13"/>
        <v>0.59219104061356109</v>
      </c>
    </row>
    <row r="35" spans="1:14" x14ac:dyDescent="0.2">
      <c r="A35" s="5" t="s">
        <v>1</v>
      </c>
      <c r="B35" s="46">
        <f t="shared" ref="B35:N35" si="14">B26/B28</f>
        <v>8.5012825210699888E-2</v>
      </c>
      <c r="C35" s="46">
        <f t="shared" si="14"/>
        <v>8.4022038567493115E-2</v>
      </c>
      <c r="D35" s="46">
        <f t="shared" si="14"/>
        <v>6.339066339066339E-2</v>
      </c>
      <c r="E35" s="46">
        <f t="shared" si="14"/>
        <v>6.1697926949654494E-2</v>
      </c>
      <c r="F35" s="46">
        <f t="shared" si="14"/>
        <v>7.909604519774012E-2</v>
      </c>
      <c r="G35" s="46">
        <f t="shared" si="14"/>
        <v>6.7833698030634576E-2</v>
      </c>
      <c r="H35" s="46">
        <f t="shared" si="14"/>
        <v>6.4265247646336468E-2</v>
      </c>
      <c r="I35" s="46">
        <f t="shared" si="14"/>
        <v>7.0416835289356536E-2</v>
      </c>
      <c r="J35" s="46">
        <f t="shared" si="14"/>
        <v>6.8273092369477914E-2</v>
      </c>
      <c r="K35" s="46">
        <f t="shared" si="14"/>
        <v>7.0828331332533009E-2</v>
      </c>
      <c r="L35" s="46">
        <f t="shared" si="14"/>
        <v>6.6192969334330595E-2</v>
      </c>
      <c r="M35" s="46">
        <f t="shared" si="14"/>
        <v>7.2215422276621782E-2</v>
      </c>
      <c r="N35" s="46">
        <f t="shared" si="14"/>
        <v>7.115217012375806E-2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10" t="s">
        <v>12</v>
      </c>
      <c r="B37" s="193">
        <f>SUM(B31:B36)</f>
        <v>1</v>
      </c>
      <c r="C37" s="193">
        <f>SUM(C31:C36)</f>
        <v>0.99999999999999989</v>
      </c>
      <c r="D37" s="193">
        <f>SUM(D31:D36)</f>
        <v>1</v>
      </c>
      <c r="E37" s="193">
        <f>SUM(E31:E36)</f>
        <v>1</v>
      </c>
      <c r="F37" s="193">
        <f>SUM(F31:F36)</f>
        <v>1</v>
      </c>
      <c r="G37" s="193">
        <f t="shared" ref="G37" si="15">SUM(G31:G36)</f>
        <v>0.99999999999999989</v>
      </c>
      <c r="H37" s="193">
        <f t="shared" ref="H37:N37" si="16">SUM(H31:H36)</f>
        <v>1</v>
      </c>
      <c r="I37" s="193">
        <f t="shared" si="16"/>
        <v>0.99999999999999989</v>
      </c>
      <c r="J37" s="193">
        <f t="shared" si="16"/>
        <v>1</v>
      </c>
      <c r="K37" s="193">
        <f t="shared" si="16"/>
        <v>0.99999999999999989</v>
      </c>
      <c r="L37" s="193">
        <f t="shared" si="16"/>
        <v>1</v>
      </c>
      <c r="M37" s="193">
        <f t="shared" si="16"/>
        <v>1</v>
      </c>
      <c r="N37" s="193">
        <f t="shared" si="16"/>
        <v>1</v>
      </c>
    </row>
    <row r="38" spans="1:14" ht="2.25" customHeight="1" x14ac:dyDescent="0.2">
      <c r="A38" s="14"/>
      <c r="B38" s="14"/>
      <c r="C38" s="41"/>
      <c r="D38" s="42"/>
      <c r="E38" s="43"/>
      <c r="F38" s="44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199" t="s">
        <v>40</v>
      </c>
      <c r="C39" s="199" t="s">
        <v>54</v>
      </c>
      <c r="D39" s="199" t="s">
        <v>55</v>
      </c>
      <c r="E39" s="199" t="s">
        <v>56</v>
      </c>
      <c r="F39" s="199" t="s">
        <v>57</v>
      </c>
      <c r="G39" s="199" t="s">
        <v>58</v>
      </c>
      <c r="H39" s="199" t="s">
        <v>59</v>
      </c>
      <c r="I39" s="199" t="s">
        <v>60</v>
      </c>
      <c r="J39" s="199" t="s">
        <v>61</v>
      </c>
      <c r="K39" s="199" t="s">
        <v>62</v>
      </c>
      <c r="L39" s="199" t="s">
        <v>63</v>
      </c>
      <c r="M39" s="199" t="s">
        <v>64</v>
      </c>
      <c r="N39" s="4" t="s">
        <v>0</v>
      </c>
    </row>
    <row r="40" spans="1:14" x14ac:dyDescent="0.2">
      <c r="A40" s="5" t="s">
        <v>8</v>
      </c>
      <c r="B40" s="172">
        <f t="shared" ref="B40:N40" si="17">B3/B22</f>
        <v>361.86013219616206</v>
      </c>
      <c r="C40" s="172">
        <f t="shared" si="17"/>
        <v>358.8</v>
      </c>
      <c r="D40" s="172">
        <f t="shared" si="17"/>
        <v>359.67941176470589</v>
      </c>
      <c r="E40" s="172">
        <f t="shared" si="17"/>
        <v>358.8</v>
      </c>
      <c r="F40" s="172">
        <f t="shared" si="17"/>
        <v>361.67807486631011</v>
      </c>
      <c r="G40" s="172">
        <f t="shared" si="17"/>
        <v>360.6752613240418</v>
      </c>
      <c r="H40" s="172">
        <f t="shared" si="17"/>
        <v>360.47272727272724</v>
      </c>
      <c r="I40" s="172">
        <f t="shared" si="17"/>
        <v>359.67087378640781</v>
      </c>
      <c r="J40" s="172">
        <f t="shared" si="17"/>
        <v>360.44965517241383</v>
      </c>
      <c r="K40" s="172">
        <f t="shared" si="17"/>
        <v>358.8</v>
      </c>
      <c r="L40" s="172">
        <f t="shared" si="17"/>
        <v>358.8</v>
      </c>
      <c r="M40" s="172">
        <f t="shared" si="17"/>
        <v>360.72386058981232</v>
      </c>
      <c r="N40" s="172">
        <f t="shared" si="17"/>
        <v>360.05993015996881</v>
      </c>
    </row>
    <row r="41" spans="1:14" x14ac:dyDescent="0.2">
      <c r="A41" s="5" t="s">
        <v>9</v>
      </c>
      <c r="B41" s="172">
        <f t="shared" ref="B41:N41" si="18">B4/B23</f>
        <v>322.22854054054051</v>
      </c>
      <c r="C41" s="172">
        <f t="shared" si="18"/>
        <v>323.25592920353984</v>
      </c>
      <c r="D41" s="172">
        <f t="shared" si="18"/>
        <v>323.50240000000002</v>
      </c>
      <c r="E41" s="172">
        <f t="shared" si="18"/>
        <v>321.36</v>
      </c>
      <c r="F41" s="172">
        <f t="shared" si="18"/>
        <v>321.35999999999996</v>
      </c>
      <c r="G41" s="172">
        <f t="shared" si="18"/>
        <v>321.35999999999996</v>
      </c>
      <c r="H41" s="172">
        <f t="shared" si="18"/>
        <v>321.36</v>
      </c>
      <c r="I41" s="172">
        <f t="shared" si="18"/>
        <v>323.13057851239671</v>
      </c>
      <c r="J41" s="172">
        <f t="shared" si="18"/>
        <v>323.02507772020726</v>
      </c>
      <c r="K41" s="172">
        <f t="shared" si="18"/>
        <v>321.36</v>
      </c>
      <c r="L41" s="172">
        <f t="shared" si="18"/>
        <v>321.36</v>
      </c>
      <c r="M41" s="172">
        <f t="shared" si="18"/>
        <v>323.06936170212765</v>
      </c>
      <c r="N41" s="172">
        <f t="shared" si="18"/>
        <v>322.17431928127161</v>
      </c>
    </row>
    <row r="42" spans="1:14" x14ac:dyDescent="0.2">
      <c r="A42" s="5" t="s">
        <v>23</v>
      </c>
      <c r="B42" s="172">
        <f t="shared" ref="B42:N42" si="19">B5/B24</f>
        <v>310.95999999999998</v>
      </c>
      <c r="C42" s="172">
        <f t="shared" si="19"/>
        <v>310.95999999999998</v>
      </c>
      <c r="D42" s="172">
        <f t="shared" si="19"/>
        <v>310.95999999999998</v>
      </c>
      <c r="E42" s="172">
        <f t="shared" si="19"/>
        <v>310.95999999999998</v>
      </c>
      <c r="F42" s="172">
        <f t="shared" si="19"/>
        <v>310.95999999999998</v>
      </c>
      <c r="G42" s="172">
        <f t="shared" si="19"/>
        <v>310.95999999999998</v>
      </c>
      <c r="H42" s="172">
        <f t="shared" si="19"/>
        <v>310.95999999999998</v>
      </c>
      <c r="I42" s="172">
        <f t="shared" si="19"/>
        <v>310.95999999999998</v>
      </c>
      <c r="J42" s="172">
        <f t="shared" si="19"/>
        <v>310.95999999999998</v>
      </c>
      <c r="K42" s="172">
        <f t="shared" si="19"/>
        <v>310.95999999999998</v>
      </c>
      <c r="L42" s="172">
        <f t="shared" si="19"/>
        <v>310.95999999999998</v>
      </c>
      <c r="M42" s="172">
        <f t="shared" si="19"/>
        <v>342.05599999999998</v>
      </c>
      <c r="N42" s="172">
        <f t="shared" si="19"/>
        <v>312.59663157894732</v>
      </c>
    </row>
    <row r="43" spans="1:14" x14ac:dyDescent="0.2">
      <c r="A43" s="5" t="s">
        <v>24</v>
      </c>
      <c r="B43" s="172">
        <f t="shared" ref="B43:N43" si="20">B6/B25</f>
        <v>344.66972544234284</v>
      </c>
      <c r="C43" s="172">
        <f t="shared" si="20"/>
        <v>345.73617091207888</v>
      </c>
      <c r="D43" s="172">
        <f t="shared" si="20"/>
        <v>345.20033726812812</v>
      </c>
      <c r="E43" s="172">
        <f t="shared" si="20"/>
        <v>344.62510204081633</v>
      </c>
      <c r="F43" s="172">
        <f t="shared" si="20"/>
        <v>344.35106690777582</v>
      </c>
      <c r="G43" s="172">
        <f t="shared" si="20"/>
        <v>344.9341910331384</v>
      </c>
      <c r="H43" s="172">
        <f t="shared" si="20"/>
        <v>344.76226731980404</v>
      </c>
      <c r="I43" s="172">
        <f t="shared" si="20"/>
        <v>344.95015873015876</v>
      </c>
      <c r="J43" s="172">
        <f t="shared" si="20"/>
        <v>345.43569979716028</v>
      </c>
      <c r="K43" s="172">
        <f t="shared" si="20"/>
        <v>344.49179251477346</v>
      </c>
      <c r="L43" s="172">
        <f t="shared" si="20"/>
        <v>344.65951980792317</v>
      </c>
      <c r="M43" s="172">
        <f t="shared" si="20"/>
        <v>345.40253465346535</v>
      </c>
      <c r="N43" s="172">
        <f t="shared" si="20"/>
        <v>344.93113792900448</v>
      </c>
    </row>
    <row r="44" spans="1:14" x14ac:dyDescent="0.2">
      <c r="A44" s="5" t="s">
        <v>1</v>
      </c>
      <c r="B44" s="172">
        <f t="shared" ref="B44:N44" si="21">B7/B26</f>
        <v>310.95999999999998</v>
      </c>
      <c r="C44" s="172">
        <f t="shared" si="21"/>
        <v>312.65923497267761</v>
      </c>
      <c r="D44" s="172">
        <f t="shared" si="21"/>
        <v>320.60217054263563</v>
      </c>
      <c r="E44" s="172">
        <f t="shared" si="21"/>
        <v>310.95999999999998</v>
      </c>
      <c r="F44" s="172">
        <f t="shared" si="21"/>
        <v>310.95999999999998</v>
      </c>
      <c r="G44" s="172">
        <f t="shared" si="21"/>
        <v>310.95999999999998</v>
      </c>
      <c r="H44" s="172">
        <f t="shared" si="21"/>
        <v>310.95999999999998</v>
      </c>
      <c r="I44" s="172">
        <f t="shared" si="21"/>
        <v>312.74712643678163</v>
      </c>
      <c r="J44" s="172">
        <f t="shared" si="21"/>
        <v>310.95999999999998</v>
      </c>
      <c r="K44" s="172">
        <f t="shared" si="21"/>
        <v>314.47367231638418</v>
      </c>
      <c r="L44" s="172">
        <f t="shared" si="21"/>
        <v>310.95999999999998</v>
      </c>
      <c r="M44" s="172">
        <f t="shared" si="21"/>
        <v>310.95999999999998</v>
      </c>
      <c r="N44" s="172">
        <f t="shared" si="21"/>
        <v>312.17885350318477</v>
      </c>
    </row>
    <row r="45" spans="1:14" x14ac:dyDescent="0.2">
      <c r="A45" s="5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4" x14ac:dyDescent="0.2">
      <c r="A46" s="94" t="s">
        <v>10</v>
      </c>
      <c r="B46" s="158">
        <f>B9/B28</f>
        <v>341.48098277757418</v>
      </c>
      <c r="C46" s="175">
        <f t="shared" ref="C46:N46" si="22">C9/C28</f>
        <v>341.73970615243343</v>
      </c>
      <c r="D46" s="175">
        <f t="shared" si="22"/>
        <v>343.14335135135138</v>
      </c>
      <c r="E46" s="174">
        <f t="shared" si="22"/>
        <v>341.58993089832177</v>
      </c>
      <c r="F46" s="174">
        <f t="shared" si="22"/>
        <v>341.20873138161272</v>
      </c>
      <c r="G46" s="175">
        <f t="shared" si="22"/>
        <v>342.03645514223194</v>
      </c>
      <c r="H46" s="175">
        <f t="shared" si="22"/>
        <v>341.17219811706917</v>
      </c>
      <c r="I46" s="175">
        <f t="shared" si="22"/>
        <v>341.7940267098341</v>
      </c>
      <c r="J46" s="175">
        <f t="shared" si="22"/>
        <v>341.95384738955829</v>
      </c>
      <c r="K46" s="175">
        <f t="shared" si="22"/>
        <v>341.02167266906764</v>
      </c>
      <c r="L46" s="175">
        <f t="shared" si="22"/>
        <v>341.00644727000753</v>
      </c>
      <c r="M46" s="175">
        <f t="shared" si="22"/>
        <v>341.80718074255407</v>
      </c>
      <c r="N46" s="175">
        <f t="shared" si="22"/>
        <v>341.64621098134916</v>
      </c>
    </row>
    <row r="47" spans="1:14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zoomScale="120" zoomScaleNormal="120" zoomScalePageLayoutView="90" workbookViewId="0">
      <selection activeCell="M4" sqref="M4"/>
    </sheetView>
  </sheetViews>
  <sheetFormatPr defaultColWidth="9.140625" defaultRowHeight="11.25" x14ac:dyDescent="0.2"/>
  <cols>
    <col min="1" max="1" width="15.7109375" style="51" customWidth="1"/>
    <col min="2" max="12" width="10.7109375" style="51" bestFit="1" customWidth="1"/>
    <col min="13" max="13" width="12.140625" style="51" customWidth="1"/>
    <col min="14" max="14" width="12" style="51" bestFit="1" customWidth="1"/>
    <col min="15" max="16384" width="9.140625" style="51"/>
  </cols>
  <sheetData>
    <row r="1" spans="1:14" x14ac:dyDescent="0.2">
      <c r="A1" s="108" t="s">
        <v>39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x14ac:dyDescent="0.2">
      <c r="A2" s="17" t="s">
        <v>44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52" t="s">
        <v>0</v>
      </c>
    </row>
    <row r="3" spans="1:14" x14ac:dyDescent="0.2">
      <c r="A3" s="54" t="s">
        <v>23</v>
      </c>
      <c r="B3" s="176">
        <f>+'[3]OCT 2020'!$J$21</f>
        <v>13911.04</v>
      </c>
      <c r="C3" s="176">
        <f>+'[3]NOV 2020'!$J$21</f>
        <v>11737.44</v>
      </c>
      <c r="D3" s="176">
        <f>+'[3]DEC 2020'!$J$21</f>
        <v>10868</v>
      </c>
      <c r="E3" s="176">
        <f>+'[3]JAN 2021'!$J$21</f>
        <v>8694.4</v>
      </c>
      <c r="F3" s="176">
        <f>+'[3]FEB 2021'!$J$21</f>
        <v>11302.72</v>
      </c>
      <c r="G3" s="176">
        <f>+'[3]MAR 2021'!$J$21</f>
        <v>16084.64</v>
      </c>
      <c r="H3" s="176">
        <f>+'[3]APR 2021'!$J$21</f>
        <v>18692.96</v>
      </c>
      <c r="I3" s="176">
        <f>+'[3]MAY 2021'!$J$25</f>
        <v>99985.600000000006</v>
      </c>
      <c r="J3" s="176">
        <f>+'[3]JUN 2021'!$J$25</f>
        <v>81727.360000000001</v>
      </c>
      <c r="K3" s="176">
        <f>+'[3]JUL 2021'!$J$25</f>
        <v>96073.12</v>
      </c>
      <c r="L3" s="176">
        <f>+'[3]AUG 2021'!$J$25</f>
        <v>92160.639999999999</v>
      </c>
      <c r="M3" s="176">
        <f>+'[3]SEP 2021'!$J$25</f>
        <v>90421.760000000009</v>
      </c>
      <c r="N3" s="177">
        <f>SUM(B3:M3)</f>
        <v>551659.68000000005</v>
      </c>
    </row>
    <row r="4" spans="1:14" ht="11.25" customHeight="1" x14ac:dyDescent="0.2">
      <c r="A4" s="54" t="s">
        <v>24</v>
      </c>
      <c r="B4" s="176">
        <f>+'[4]OCT 2020'!$J$29</f>
        <v>240807.33</v>
      </c>
      <c r="C4" s="176">
        <f>+'[4]NOV 2020'!$J$29</f>
        <v>223908.57</v>
      </c>
      <c r="D4" s="176">
        <f>+'[4]DEC 2020'!$J$29</f>
        <v>207948.63</v>
      </c>
      <c r="E4" s="176">
        <f>+'[4]JAN 2021'!$J$29</f>
        <v>232827.36</v>
      </c>
      <c r="F4" s="176">
        <f>+'[4]FEB 2021'!$J$29</f>
        <v>211703.91</v>
      </c>
      <c r="G4" s="176">
        <f>+'[4]MAR 2021'!$J$29</f>
        <v>291973.02</v>
      </c>
      <c r="H4" s="176">
        <f>+'[4]APR 2021'!$J$29</f>
        <v>261461.37</v>
      </c>
      <c r="I4" s="176">
        <f>+'[4]MAY 2021'!$J$32</f>
        <v>341261.06999999995</v>
      </c>
      <c r="J4" s="176">
        <f>+'[4]JUN 2021'!$J$32</f>
        <v>385855.02</v>
      </c>
      <c r="K4" s="176">
        <f>+'[4]JUL 2021'!$J$32</f>
        <v>153497.07</v>
      </c>
      <c r="L4" s="176">
        <f>+'[4]AUG 2021'!$J$32</f>
        <v>0</v>
      </c>
      <c r="M4" s="176">
        <f>+'[4]SEP 2021'!$J$32</f>
        <v>0</v>
      </c>
      <c r="N4" s="177">
        <f>SUM(B4:M4)</f>
        <v>2551243.3499999996</v>
      </c>
    </row>
    <row r="5" spans="1:14" ht="11.25" customHeight="1" x14ac:dyDescent="0.2">
      <c r="A5" s="15" t="s">
        <v>1</v>
      </c>
      <c r="B5" s="144"/>
      <c r="C5" s="144">
        <f>+'[5]NOV 2020'!$J$30</f>
        <v>55473.599999999999</v>
      </c>
      <c r="D5" s="144">
        <f>+'[5]DEC 2020'!$J$30</f>
        <v>51105.599999999999</v>
      </c>
      <c r="E5" s="144">
        <f>+'[5]JAN 2021'!$J$30</f>
        <v>49358.400000000001</v>
      </c>
      <c r="F5" s="144">
        <f>+'[5]FEB 2021'!$J$30</f>
        <v>40622.400000000001</v>
      </c>
      <c r="G5" s="144">
        <f>+'[5]MAR 2021'!$J$30</f>
        <v>65956.800000000003</v>
      </c>
      <c r="H5" s="144">
        <f>+'[5]APR 2021'!$J$30</f>
        <v>69888</v>
      </c>
      <c r="I5" s="144">
        <f>+'[5]MAY 2021'!$J$29</f>
        <v>55473.599999999999</v>
      </c>
      <c r="J5" s="144">
        <f>+'[5]JUN 2021'!$J$29</f>
        <v>50668.800000000003</v>
      </c>
      <c r="K5" s="144">
        <f>+'[5]JUL 2021'!$J$29</f>
        <v>56784</v>
      </c>
      <c r="L5" s="144">
        <f>+'[5]AUG 2021'!$J$29</f>
        <v>80371.200000000012</v>
      </c>
      <c r="M5" s="144">
        <f>+'[5]SEP 2021'!$J$29</f>
        <v>78624</v>
      </c>
      <c r="N5" s="177">
        <f>SUM(B5:M5)</f>
        <v>654326.39999999991</v>
      </c>
    </row>
    <row r="6" spans="1:14" x14ac:dyDescent="0.2">
      <c r="A6" s="55" t="s">
        <v>5</v>
      </c>
      <c r="B6" s="159">
        <f>SUM(B3:B5)</f>
        <v>254718.37</v>
      </c>
      <c r="C6" s="159">
        <f t="shared" ref="C6:N6" si="0">SUM(C3:C5)</f>
        <v>291119.61</v>
      </c>
      <c r="D6" s="159">
        <f t="shared" si="0"/>
        <v>269922.23</v>
      </c>
      <c r="E6" s="159">
        <f t="shared" si="0"/>
        <v>290880.15999999997</v>
      </c>
      <c r="F6" s="159">
        <f t="shared" si="0"/>
        <v>263629.03000000003</v>
      </c>
      <c r="G6" s="159">
        <f t="shared" si="0"/>
        <v>374014.46</v>
      </c>
      <c r="H6" s="159">
        <f t="shared" si="0"/>
        <v>350042.33</v>
      </c>
      <c r="I6" s="159">
        <f t="shared" si="0"/>
        <v>496720.2699999999</v>
      </c>
      <c r="J6" s="159">
        <f t="shared" si="0"/>
        <v>518251.18</v>
      </c>
      <c r="K6" s="159">
        <f t="shared" si="0"/>
        <v>306354.19</v>
      </c>
      <c r="L6" s="159">
        <f t="shared" si="0"/>
        <v>172531.84000000003</v>
      </c>
      <c r="M6" s="159">
        <f t="shared" si="0"/>
        <v>169045.76000000001</v>
      </c>
      <c r="N6" s="159">
        <f t="shared" si="0"/>
        <v>3757229.4299999997</v>
      </c>
    </row>
    <row r="7" spans="1:14" x14ac:dyDescent="0.2">
      <c r="A7" s="97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</row>
    <row r="8" spans="1:14" x14ac:dyDescent="0.2">
      <c r="A8" s="56" t="s">
        <v>6</v>
      </c>
      <c r="B8" s="199" t="s">
        <v>40</v>
      </c>
      <c r="C8" s="199" t="s">
        <v>54</v>
      </c>
      <c r="D8" s="199" t="s">
        <v>55</v>
      </c>
      <c r="E8" s="199" t="s">
        <v>56</v>
      </c>
      <c r="F8" s="199" t="s">
        <v>57</v>
      </c>
      <c r="G8" s="199" t="s">
        <v>58</v>
      </c>
      <c r="H8" s="199" t="s">
        <v>59</v>
      </c>
      <c r="I8" s="199" t="s">
        <v>60</v>
      </c>
      <c r="J8" s="199" t="s">
        <v>61</v>
      </c>
      <c r="K8" s="199" t="s">
        <v>62</v>
      </c>
      <c r="L8" s="199" t="s">
        <v>63</v>
      </c>
      <c r="M8" s="199" t="s">
        <v>64</v>
      </c>
      <c r="N8" s="52" t="s">
        <v>0</v>
      </c>
    </row>
    <row r="9" spans="1:14" x14ac:dyDescent="0.2">
      <c r="A9" s="58" t="s">
        <v>23</v>
      </c>
      <c r="B9" s="57">
        <f t="shared" ref="B9:N9" si="1">B3/B6</f>
        <v>5.4613414807891558E-2</v>
      </c>
      <c r="C9" s="57">
        <f t="shared" si="1"/>
        <v>4.0318273303540084E-2</v>
      </c>
      <c r="D9" s="45">
        <f t="shared" si="1"/>
        <v>4.0263449216465054E-2</v>
      </c>
      <c r="E9" s="45">
        <f t="shared" si="1"/>
        <v>2.9889972557770872E-2</v>
      </c>
      <c r="F9" s="45">
        <f t="shared" si="1"/>
        <v>4.2873578831587697E-2</v>
      </c>
      <c r="G9" s="45">
        <f t="shared" si="1"/>
        <v>4.3005396101530403E-2</v>
      </c>
      <c r="H9" s="57">
        <f t="shared" si="1"/>
        <v>5.3401998552575047E-2</v>
      </c>
      <c r="I9" s="57">
        <f t="shared" si="1"/>
        <v>0.2012915639621472</v>
      </c>
      <c r="J9" s="45">
        <f t="shared" si="1"/>
        <v>0.1576983577731555</v>
      </c>
      <c r="K9" s="45">
        <f t="shared" si="1"/>
        <v>0.31360145588346611</v>
      </c>
      <c r="L9" s="45">
        <f t="shared" si="1"/>
        <v>0.53416598350773969</v>
      </c>
      <c r="M9" s="45">
        <f t="shared" si="1"/>
        <v>0.53489516684713068</v>
      </c>
      <c r="N9" s="57">
        <f t="shared" si="1"/>
        <v>0.14682618942437062</v>
      </c>
    </row>
    <row r="10" spans="1:14" ht="11.25" customHeight="1" x14ac:dyDescent="0.2">
      <c r="A10" s="9" t="s">
        <v>24</v>
      </c>
      <c r="B10" s="57">
        <f t="shared" ref="B10:N10" si="2">B4/B6</f>
        <v>0.94538658519210839</v>
      </c>
      <c r="C10" s="57">
        <f t="shared" si="2"/>
        <v>0.76912912187536941</v>
      </c>
      <c r="D10" s="57">
        <f t="shared" si="2"/>
        <v>0.77040201542496156</v>
      </c>
      <c r="E10" s="45">
        <f t="shared" si="2"/>
        <v>0.80042365213220457</v>
      </c>
      <c r="F10" s="57">
        <f t="shared" si="2"/>
        <v>0.80303716931325808</v>
      </c>
      <c r="G10" s="57">
        <f t="shared" si="2"/>
        <v>0.78064634185533899</v>
      </c>
      <c r="H10" s="57">
        <f t="shared" si="2"/>
        <v>0.74694214839673811</v>
      </c>
      <c r="I10" s="57">
        <f t="shared" si="2"/>
        <v>0.68702867712646398</v>
      </c>
      <c r="J10" s="57">
        <f t="shared" si="2"/>
        <v>0.74453283444525886</v>
      </c>
      <c r="K10" s="45">
        <f t="shared" si="2"/>
        <v>0.50104446098811317</v>
      </c>
      <c r="L10" s="57">
        <f t="shared" si="2"/>
        <v>0</v>
      </c>
      <c r="M10" s="57">
        <f t="shared" si="2"/>
        <v>0</v>
      </c>
      <c r="N10" s="57">
        <f t="shared" si="2"/>
        <v>0.67902250781635121</v>
      </c>
    </row>
    <row r="11" spans="1:14" ht="11.25" customHeight="1" x14ac:dyDescent="0.2">
      <c r="A11" s="9" t="s">
        <v>1</v>
      </c>
      <c r="B11" s="57"/>
      <c r="C11" s="57">
        <f>C5/C6</f>
        <v>0.19055260482109054</v>
      </c>
      <c r="D11" s="57">
        <f t="shared" ref="D11:M11" si="3">D5/D6</f>
        <v>0.18933453535857347</v>
      </c>
      <c r="E11" s="57">
        <f t="shared" si="3"/>
        <v>0.16968637531002459</v>
      </c>
      <c r="F11" s="57">
        <f t="shared" si="3"/>
        <v>0.15408925185515418</v>
      </c>
      <c r="G11" s="57">
        <f t="shared" si="3"/>
        <v>0.17634826204313064</v>
      </c>
      <c r="H11" s="57">
        <f t="shared" si="3"/>
        <v>0.19965585305068675</v>
      </c>
      <c r="I11" s="57">
        <f t="shared" si="3"/>
        <v>0.11167975891138891</v>
      </c>
      <c r="J11" s="57">
        <f t="shared" si="3"/>
        <v>9.7768807781585768E-2</v>
      </c>
      <c r="K11" s="57">
        <f t="shared" si="3"/>
        <v>0.18535408312842072</v>
      </c>
      <c r="L11" s="57">
        <f t="shared" si="3"/>
        <v>0.46583401649226019</v>
      </c>
      <c r="M11" s="57">
        <f t="shared" si="3"/>
        <v>0.46510483315286932</v>
      </c>
      <c r="N11" s="57">
        <f>+N5/N6</f>
        <v>0.17415130275927812</v>
      </c>
    </row>
    <row r="12" spans="1:14" x14ac:dyDescent="0.2">
      <c r="A12" s="53" t="s">
        <v>13</v>
      </c>
      <c r="B12" s="190">
        <f t="shared" ref="B12:N12" si="4">SUM(B9:B11)</f>
        <v>1</v>
      </c>
      <c r="C12" s="190">
        <f t="shared" si="4"/>
        <v>1</v>
      </c>
      <c r="D12" s="190">
        <f t="shared" si="4"/>
        <v>1</v>
      </c>
      <c r="E12" s="190">
        <f t="shared" si="4"/>
        <v>1</v>
      </c>
      <c r="F12" s="190">
        <f t="shared" si="4"/>
        <v>1</v>
      </c>
      <c r="G12" s="190">
        <f t="shared" si="4"/>
        <v>1</v>
      </c>
      <c r="H12" s="190">
        <f t="shared" si="4"/>
        <v>0.99999999999999989</v>
      </c>
      <c r="I12" s="190">
        <f t="shared" si="4"/>
        <v>1</v>
      </c>
      <c r="J12" s="190">
        <f t="shared" si="4"/>
        <v>1</v>
      </c>
      <c r="K12" s="190">
        <f t="shared" si="4"/>
        <v>1</v>
      </c>
      <c r="L12" s="190">
        <f t="shared" si="4"/>
        <v>0.99999999999999989</v>
      </c>
      <c r="M12" s="190">
        <f t="shared" si="4"/>
        <v>1</v>
      </c>
      <c r="N12" s="190">
        <f t="shared" si="4"/>
        <v>1</v>
      </c>
    </row>
    <row r="13" spans="1:14" x14ac:dyDescent="0.2">
      <c r="A13" s="97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</row>
    <row r="14" spans="1:14" x14ac:dyDescent="0.2">
      <c r="A14" s="56" t="s">
        <v>19</v>
      </c>
      <c r="B14" s="199" t="s">
        <v>40</v>
      </c>
      <c r="C14" s="199" t="s">
        <v>54</v>
      </c>
      <c r="D14" s="199" t="s">
        <v>55</v>
      </c>
      <c r="E14" s="199" t="s">
        <v>56</v>
      </c>
      <c r="F14" s="199" t="s">
        <v>57</v>
      </c>
      <c r="G14" s="199" t="s">
        <v>58</v>
      </c>
      <c r="H14" s="199" t="s">
        <v>59</v>
      </c>
      <c r="I14" s="199" t="s">
        <v>60</v>
      </c>
      <c r="J14" s="199" t="s">
        <v>61</v>
      </c>
      <c r="K14" s="199" t="s">
        <v>62</v>
      </c>
      <c r="L14" s="199" t="s">
        <v>63</v>
      </c>
      <c r="M14" s="199" t="s">
        <v>64</v>
      </c>
      <c r="N14" s="52" t="s">
        <v>0</v>
      </c>
    </row>
    <row r="15" spans="1:14" x14ac:dyDescent="0.2">
      <c r="A15" s="53" t="s">
        <v>23</v>
      </c>
      <c r="B15" s="60">
        <f>+'[3]OCT 2020'!$I$21</f>
        <v>32</v>
      </c>
      <c r="C15" s="60">
        <f>+'[3]NOV 2020'!$I$21</f>
        <v>27</v>
      </c>
      <c r="D15" s="60">
        <f>+'[3]DEC 2020'!$I$21</f>
        <v>25</v>
      </c>
      <c r="E15" s="60">
        <f>+'[3]JAN 2021'!$I$21</f>
        <v>20</v>
      </c>
      <c r="F15" s="60">
        <f>+'[3]FEB 2021'!$I$21</f>
        <v>26</v>
      </c>
      <c r="G15" s="60">
        <f>+'[3]MAR 2021'!$I$21</f>
        <v>37</v>
      </c>
      <c r="H15" s="60">
        <f>+'[3]APR 2021'!$I$21</f>
        <v>43</v>
      </c>
      <c r="I15" s="60">
        <f>+'[3]MAY 2021'!$I$25</f>
        <v>225</v>
      </c>
      <c r="J15" s="60">
        <f>+'[3]JUN 2021'!$I$25</f>
        <v>186</v>
      </c>
      <c r="K15" s="60">
        <f>+'[3]JUL 2021'!$I$25</f>
        <v>221</v>
      </c>
      <c r="L15" s="60">
        <f>+'[3]AUG 2021'!$I$25</f>
        <v>212</v>
      </c>
      <c r="M15" s="60">
        <f>+'[3]SEP 2021'!$I$25</f>
        <v>208</v>
      </c>
      <c r="N15" s="60">
        <f>SUM(B15:M15)</f>
        <v>1262</v>
      </c>
    </row>
    <row r="16" spans="1:14" ht="11.25" customHeight="1" x14ac:dyDescent="0.2">
      <c r="A16" s="53" t="s">
        <v>24</v>
      </c>
      <c r="B16" s="60">
        <f>+'[4]OCT 2020'!$I$29</f>
        <v>511</v>
      </c>
      <c r="C16" s="60">
        <f>+'[4]NOV 2020'!$I$29</f>
        <v>475</v>
      </c>
      <c r="D16" s="60">
        <f>+'[4]DEC 2020'!$I$29</f>
        <v>443</v>
      </c>
      <c r="E16" s="60">
        <f>+'[4]JAN 2021'!$I$29</f>
        <v>496</v>
      </c>
      <c r="F16" s="60">
        <f>+'[4]FEB 2021'!$I$29</f>
        <v>451</v>
      </c>
      <c r="G16" s="60">
        <f>+'[4]MAR 2021'!$I$29</f>
        <v>620</v>
      </c>
      <c r="H16" s="60">
        <f>+'[4]APR 2021'!$I$29</f>
        <v>557</v>
      </c>
      <c r="I16" s="60">
        <f>+'[4]MAY 2021'!$I$32</f>
        <v>725</v>
      </c>
      <c r="J16" s="60">
        <f>+'[4]JUN 2021'!$I$32</f>
        <v>820</v>
      </c>
      <c r="K16" s="60">
        <f>+'[4]JUL 2021'!$I$32</f>
        <v>327</v>
      </c>
      <c r="L16" s="60">
        <f>+'[4]AUG 2021'!$I$32</f>
        <v>0</v>
      </c>
      <c r="M16" s="60">
        <f>+'[4]SEP 2021'!$I$32</f>
        <v>0</v>
      </c>
      <c r="N16" s="60">
        <f>SUM(B16:M16)</f>
        <v>5425</v>
      </c>
    </row>
    <row r="17" spans="1:14" ht="11.25" customHeight="1" x14ac:dyDescent="0.2">
      <c r="A17" s="5" t="s">
        <v>1</v>
      </c>
      <c r="B17" s="60"/>
      <c r="C17" s="60">
        <f>+'[5]NOV 2020'!$I$30</f>
        <v>125</v>
      </c>
      <c r="D17" s="60">
        <f>+'[5]DEC 2020'!$I$30</f>
        <v>117</v>
      </c>
      <c r="E17" s="60">
        <f>+'[5]JAN 2021'!$I$30</f>
        <v>113</v>
      </c>
      <c r="F17" s="60">
        <f>+'[5]FEB 2021'!$I$30</f>
        <v>93</v>
      </c>
      <c r="G17" s="60">
        <f>+'[5]MAR 2021'!$I$30</f>
        <v>149</v>
      </c>
      <c r="H17" s="60">
        <f>+'[5]APR 2021'!$I$30</f>
        <v>160</v>
      </c>
      <c r="I17" s="60">
        <f>+'[5]MAY 2021'!$I$29</f>
        <v>127</v>
      </c>
      <c r="J17" s="60">
        <f>+'[5]JUN 2021'!$I$29</f>
        <v>116</v>
      </c>
      <c r="K17" s="60">
        <f>+'[5]JUL 2021'!$I$29</f>
        <v>130</v>
      </c>
      <c r="L17" s="60">
        <f>+'[5]AUG 2021'!$I$29</f>
        <v>184</v>
      </c>
      <c r="M17" s="60">
        <f>+'[5]SEP 2021'!$I$29</f>
        <v>180</v>
      </c>
      <c r="N17" s="60">
        <f>SUM(B17:M17)</f>
        <v>1494</v>
      </c>
    </row>
    <row r="18" spans="1:14" x14ac:dyDescent="0.2">
      <c r="A18" s="55" t="s">
        <v>7</v>
      </c>
      <c r="B18" s="161">
        <f>SUM(B15:B17)</f>
        <v>543</v>
      </c>
      <c r="C18" s="161">
        <f>SUM(C15:C17)</f>
        <v>627</v>
      </c>
      <c r="D18" s="161">
        <f t="shared" ref="D18:N18" si="5">SUM(D15:D17)</f>
        <v>585</v>
      </c>
      <c r="E18" s="161">
        <f t="shared" si="5"/>
        <v>629</v>
      </c>
      <c r="F18" s="161">
        <f t="shared" si="5"/>
        <v>570</v>
      </c>
      <c r="G18" s="161">
        <f t="shared" si="5"/>
        <v>806</v>
      </c>
      <c r="H18" s="161">
        <f t="shared" si="5"/>
        <v>760</v>
      </c>
      <c r="I18" s="161">
        <f t="shared" si="5"/>
        <v>1077</v>
      </c>
      <c r="J18" s="161">
        <f t="shared" si="5"/>
        <v>1122</v>
      </c>
      <c r="K18" s="161">
        <f t="shared" si="5"/>
        <v>678</v>
      </c>
      <c r="L18" s="161">
        <f t="shared" si="5"/>
        <v>396</v>
      </c>
      <c r="M18" s="161">
        <f t="shared" si="5"/>
        <v>388</v>
      </c>
      <c r="N18" s="161">
        <f t="shared" si="5"/>
        <v>8181</v>
      </c>
    </row>
    <row r="19" spans="1:14" x14ac:dyDescent="0.2">
      <c r="A19" s="113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x14ac:dyDescent="0.2">
      <c r="A20" s="56" t="s">
        <v>20</v>
      </c>
      <c r="B20" s="199" t="s">
        <v>40</v>
      </c>
      <c r="C20" s="199" t="s">
        <v>54</v>
      </c>
      <c r="D20" s="199" t="s">
        <v>55</v>
      </c>
      <c r="E20" s="199" t="s">
        <v>56</v>
      </c>
      <c r="F20" s="199" t="s">
        <v>57</v>
      </c>
      <c r="G20" s="199" t="s">
        <v>58</v>
      </c>
      <c r="H20" s="199" t="s">
        <v>59</v>
      </c>
      <c r="I20" s="199" t="s">
        <v>60</v>
      </c>
      <c r="J20" s="199" t="s">
        <v>61</v>
      </c>
      <c r="K20" s="199" t="s">
        <v>62</v>
      </c>
      <c r="L20" s="199" t="s">
        <v>63</v>
      </c>
      <c r="M20" s="199" t="s">
        <v>64</v>
      </c>
      <c r="N20" s="52" t="s">
        <v>0</v>
      </c>
    </row>
    <row r="21" spans="1:14" x14ac:dyDescent="0.2">
      <c r="A21" s="58" t="s">
        <v>23</v>
      </c>
      <c r="B21" s="57">
        <f t="shared" ref="B21:L21" si="6">B15/B18</f>
        <v>5.8931860036832415E-2</v>
      </c>
      <c r="C21" s="57">
        <f t="shared" si="6"/>
        <v>4.3062200956937802E-2</v>
      </c>
      <c r="D21" s="45">
        <f t="shared" si="6"/>
        <v>4.2735042735042736E-2</v>
      </c>
      <c r="E21" s="45">
        <f t="shared" si="6"/>
        <v>3.1796502384737677E-2</v>
      </c>
      <c r="F21" s="45">
        <f t="shared" si="6"/>
        <v>4.5614035087719301E-2</v>
      </c>
      <c r="G21" s="45">
        <f t="shared" si="6"/>
        <v>4.590570719602978E-2</v>
      </c>
      <c r="H21" s="57">
        <f t="shared" si="6"/>
        <v>5.6578947368421055E-2</v>
      </c>
      <c r="I21" s="57">
        <f t="shared" si="6"/>
        <v>0.20891364902506965</v>
      </c>
      <c r="J21" s="45">
        <f t="shared" si="6"/>
        <v>0.16577540106951871</v>
      </c>
      <c r="K21" s="45">
        <f t="shared" si="6"/>
        <v>0.32595870206489674</v>
      </c>
      <c r="L21" s="45">
        <f t="shared" si="6"/>
        <v>0.53535353535353536</v>
      </c>
      <c r="M21" s="57" t="e">
        <f>M15/M16</f>
        <v>#DIV/0!</v>
      </c>
      <c r="N21" s="57">
        <f>N15/N18</f>
        <v>0.15425987043148759</v>
      </c>
    </row>
    <row r="22" spans="1:14" ht="11.25" customHeight="1" x14ac:dyDescent="0.2">
      <c r="A22" s="58" t="s">
        <v>24</v>
      </c>
      <c r="B22" s="57">
        <f t="shared" ref="B22:L22" si="7">B16/B18</f>
        <v>0.94106813996316763</v>
      </c>
      <c r="C22" s="57">
        <f>C16/C18</f>
        <v>0.75757575757575757</v>
      </c>
      <c r="D22" s="57">
        <f t="shared" si="7"/>
        <v>0.75726495726495724</v>
      </c>
      <c r="E22" s="45">
        <f t="shared" si="7"/>
        <v>0.78855325914149443</v>
      </c>
      <c r="F22" s="57">
        <f t="shared" si="7"/>
        <v>0.79122807017543861</v>
      </c>
      <c r="G22" s="57">
        <f t="shared" si="7"/>
        <v>0.76923076923076927</v>
      </c>
      <c r="H22" s="57">
        <f t="shared" si="7"/>
        <v>0.73289473684210527</v>
      </c>
      <c r="I22" s="57">
        <f t="shared" si="7"/>
        <v>0.67316620241411329</v>
      </c>
      <c r="J22" s="57">
        <f t="shared" si="7"/>
        <v>0.73083778966131907</v>
      </c>
      <c r="K22" s="45">
        <f t="shared" si="7"/>
        <v>0.48230088495575218</v>
      </c>
      <c r="L22" s="57">
        <f t="shared" si="7"/>
        <v>0</v>
      </c>
      <c r="M22" s="46" t="e">
        <f>SUM(M20:M21)</f>
        <v>#DIV/0!</v>
      </c>
      <c r="N22" s="57">
        <f>N16/N18</f>
        <v>0.66312186774232984</v>
      </c>
    </row>
    <row r="23" spans="1:14" ht="11.25" customHeight="1" x14ac:dyDescent="0.2">
      <c r="A23" s="9" t="s">
        <v>1</v>
      </c>
      <c r="B23" s="57"/>
      <c r="C23" s="57">
        <f>+C17/C18</f>
        <v>0.19936204146730463</v>
      </c>
      <c r="D23" s="57">
        <f t="shared" ref="D23:M23" si="8">+D17/D18</f>
        <v>0.2</v>
      </c>
      <c r="E23" s="57">
        <f t="shared" si="8"/>
        <v>0.17965023847376788</v>
      </c>
      <c r="F23" s="57">
        <f t="shared" si="8"/>
        <v>0.16315789473684211</v>
      </c>
      <c r="G23" s="57">
        <f t="shared" si="8"/>
        <v>0.18486352357320099</v>
      </c>
      <c r="H23" s="57">
        <f t="shared" si="8"/>
        <v>0.21052631578947367</v>
      </c>
      <c r="I23" s="57">
        <f t="shared" si="8"/>
        <v>0.11792014856081709</v>
      </c>
      <c r="J23" s="57">
        <f t="shared" si="8"/>
        <v>0.10338680926916222</v>
      </c>
      <c r="K23" s="57">
        <f t="shared" si="8"/>
        <v>0.19174041297935104</v>
      </c>
      <c r="L23" s="57">
        <f t="shared" si="8"/>
        <v>0.46464646464646464</v>
      </c>
      <c r="M23" s="57">
        <f t="shared" si="8"/>
        <v>0.46391752577319589</v>
      </c>
      <c r="N23" s="57">
        <f>+N17/N18</f>
        <v>0.18261826182618263</v>
      </c>
    </row>
    <row r="24" spans="1:14" x14ac:dyDescent="0.2">
      <c r="A24" s="53" t="s">
        <v>13</v>
      </c>
      <c r="B24" s="194">
        <f>SUM(B21:B22)</f>
        <v>1</v>
      </c>
      <c r="C24" s="194">
        <f>SUM(C21:C23)</f>
        <v>1</v>
      </c>
      <c r="D24" s="194">
        <f t="shared" ref="D24:M24" si="9">SUM(D21:D23)</f>
        <v>1</v>
      </c>
      <c r="E24" s="194">
        <f t="shared" si="9"/>
        <v>1</v>
      </c>
      <c r="F24" s="194">
        <f t="shared" si="9"/>
        <v>1</v>
      </c>
      <c r="G24" s="194">
        <f t="shared" si="9"/>
        <v>1</v>
      </c>
      <c r="H24" s="194">
        <f t="shared" si="9"/>
        <v>1</v>
      </c>
      <c r="I24" s="194">
        <f t="shared" si="9"/>
        <v>1</v>
      </c>
      <c r="J24" s="194">
        <f t="shared" si="9"/>
        <v>1</v>
      </c>
      <c r="K24" s="194">
        <f t="shared" si="9"/>
        <v>1</v>
      </c>
      <c r="L24" s="194">
        <f t="shared" si="9"/>
        <v>1</v>
      </c>
      <c r="M24" s="194" t="e">
        <f t="shared" si="9"/>
        <v>#DIV/0!</v>
      </c>
      <c r="N24" s="194">
        <f>SUM(N21:N23)</f>
        <v>1</v>
      </c>
    </row>
    <row r="25" spans="1:14" x14ac:dyDescent="0.2">
      <c r="A25" s="97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x14ac:dyDescent="0.2">
      <c r="A26" s="56" t="s">
        <v>10</v>
      </c>
      <c r="B26" s="199" t="s">
        <v>40</v>
      </c>
      <c r="C26" s="199" t="s">
        <v>54</v>
      </c>
      <c r="D26" s="199" t="s">
        <v>55</v>
      </c>
      <c r="E26" s="199" t="s">
        <v>56</v>
      </c>
      <c r="F26" s="199" t="s">
        <v>57</v>
      </c>
      <c r="G26" s="199" t="s">
        <v>58</v>
      </c>
      <c r="H26" s="199" t="s">
        <v>59</v>
      </c>
      <c r="I26" s="199" t="s">
        <v>60</v>
      </c>
      <c r="J26" s="199" t="s">
        <v>61</v>
      </c>
      <c r="K26" s="199" t="s">
        <v>62</v>
      </c>
      <c r="L26" s="199" t="s">
        <v>63</v>
      </c>
      <c r="M26" s="199" t="s">
        <v>64</v>
      </c>
      <c r="N26" s="52" t="s">
        <v>0</v>
      </c>
    </row>
    <row r="27" spans="1:14" x14ac:dyDescent="0.2">
      <c r="A27" s="53" t="s">
        <v>23</v>
      </c>
      <c r="B27" s="177">
        <f t="shared" ref="B27:N29" si="10">B3/B15</f>
        <v>434.72</v>
      </c>
      <c r="C27" s="177">
        <f t="shared" si="10"/>
        <v>434.72</v>
      </c>
      <c r="D27" s="177">
        <f t="shared" si="10"/>
        <v>434.72</v>
      </c>
      <c r="E27" s="177">
        <f t="shared" si="10"/>
        <v>434.71999999999997</v>
      </c>
      <c r="F27" s="177">
        <f t="shared" si="10"/>
        <v>434.71999999999997</v>
      </c>
      <c r="G27" s="177">
        <f t="shared" si="10"/>
        <v>434.71999999999997</v>
      </c>
      <c r="H27" s="177">
        <f t="shared" si="10"/>
        <v>434.71999999999997</v>
      </c>
      <c r="I27" s="177">
        <f t="shared" si="10"/>
        <v>444.38044444444449</v>
      </c>
      <c r="J27" s="177">
        <f t="shared" si="10"/>
        <v>439.39440860215052</v>
      </c>
      <c r="K27" s="177">
        <f t="shared" si="10"/>
        <v>434.71999999999997</v>
      </c>
      <c r="L27" s="177">
        <f t="shared" si="10"/>
        <v>434.71999999999997</v>
      </c>
      <c r="M27" s="177">
        <f t="shared" si="10"/>
        <v>434.72</v>
      </c>
      <c r="N27" s="177">
        <f t="shared" si="10"/>
        <v>437.13128367670367</v>
      </c>
    </row>
    <row r="28" spans="1:14" ht="11.25" customHeight="1" x14ac:dyDescent="0.2">
      <c r="A28" s="53" t="s">
        <v>24</v>
      </c>
      <c r="B28" s="177">
        <f t="shared" ref="B28:N29" si="11">B4/B16</f>
        <v>471.24722113502935</v>
      </c>
      <c r="C28" s="177">
        <f t="shared" si="11"/>
        <v>471.38646315789475</v>
      </c>
      <c r="D28" s="177">
        <f t="shared" si="11"/>
        <v>469.41</v>
      </c>
      <c r="E28" s="177">
        <f t="shared" si="11"/>
        <v>469.40999999999997</v>
      </c>
      <c r="F28" s="177">
        <f t="shared" si="11"/>
        <v>469.41</v>
      </c>
      <c r="G28" s="177">
        <f t="shared" si="11"/>
        <v>470.92422580645166</v>
      </c>
      <c r="H28" s="177">
        <f t="shared" si="11"/>
        <v>469.40999999999997</v>
      </c>
      <c r="I28" s="177">
        <f t="shared" si="11"/>
        <v>470.70492413793096</v>
      </c>
      <c r="J28" s="177">
        <f t="shared" si="11"/>
        <v>470.55490243902443</v>
      </c>
      <c r="K28" s="177">
        <f t="shared" si="11"/>
        <v>469.41</v>
      </c>
      <c r="L28" s="177" t="e">
        <f t="shared" si="11"/>
        <v>#DIV/0!</v>
      </c>
      <c r="M28" s="177" t="e">
        <f t="shared" si="11"/>
        <v>#DIV/0!</v>
      </c>
      <c r="N28" s="177">
        <f t="shared" si="11"/>
        <v>470.27527188940087</v>
      </c>
    </row>
    <row r="29" spans="1:14" ht="11.25" customHeight="1" x14ac:dyDescent="0.2">
      <c r="A29" s="5" t="s">
        <v>1</v>
      </c>
      <c r="B29" s="203"/>
      <c r="C29" s="177">
        <f t="shared" si="10"/>
        <v>443.78879999999998</v>
      </c>
      <c r="D29" s="177">
        <f t="shared" si="10"/>
        <v>436.8</v>
      </c>
      <c r="E29" s="177">
        <f t="shared" si="10"/>
        <v>436.8</v>
      </c>
      <c r="F29" s="177">
        <f t="shared" si="10"/>
        <v>436.8</v>
      </c>
      <c r="G29" s="177">
        <f t="shared" si="10"/>
        <v>442.66308724832214</v>
      </c>
      <c r="H29" s="177">
        <f t="shared" si="10"/>
        <v>436.8</v>
      </c>
      <c r="I29" s="177">
        <f t="shared" si="10"/>
        <v>436.8</v>
      </c>
      <c r="J29" s="177">
        <f t="shared" si="10"/>
        <v>436.8</v>
      </c>
      <c r="K29" s="177">
        <f t="shared" si="10"/>
        <v>436.8</v>
      </c>
      <c r="L29" s="177">
        <f t="shared" si="10"/>
        <v>436.80000000000007</v>
      </c>
      <c r="M29" s="177">
        <f t="shared" si="10"/>
        <v>436.8</v>
      </c>
      <c r="N29" s="177">
        <f t="shared" si="11"/>
        <v>437.96947791164655</v>
      </c>
    </row>
    <row r="30" spans="1:14" s="61" customFormat="1" x14ac:dyDescent="0.2">
      <c r="A30" s="55" t="s">
        <v>10</v>
      </c>
      <c r="B30" s="159">
        <f>B6/B18</f>
        <v>469.09460405156534</v>
      </c>
      <c r="C30" s="159">
        <f t="shared" ref="C30:M30" si="12">C6/C18</f>
        <v>464.30559808612441</v>
      </c>
      <c r="D30" s="159">
        <f t="shared" si="12"/>
        <v>461.40552136752132</v>
      </c>
      <c r="E30" s="159">
        <f t="shared" si="12"/>
        <v>462.44858505564383</v>
      </c>
      <c r="F30" s="159">
        <f t="shared" si="12"/>
        <v>462.50707017543863</v>
      </c>
      <c r="G30" s="159">
        <f t="shared" si="12"/>
        <v>464.03779156327545</v>
      </c>
      <c r="H30" s="159">
        <f t="shared" si="12"/>
        <v>460.58201315789478</v>
      </c>
      <c r="I30" s="159">
        <f t="shared" si="12"/>
        <v>461.20730733519025</v>
      </c>
      <c r="J30" s="159">
        <f t="shared" si="12"/>
        <v>461.89944741532975</v>
      </c>
      <c r="K30" s="159">
        <f t="shared" si="12"/>
        <v>451.84983775811207</v>
      </c>
      <c r="L30" s="159">
        <f t="shared" si="12"/>
        <v>435.68646464646469</v>
      </c>
      <c r="M30" s="159">
        <f t="shared" si="12"/>
        <v>435.68494845360829</v>
      </c>
      <c r="N30" s="159">
        <f>N6/N18</f>
        <v>459.26285661899522</v>
      </c>
    </row>
  </sheetData>
  <pageMargins left="0.5" right="0.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topLeftCell="B1" zoomScale="115" zoomScaleNormal="115" workbookViewId="0">
      <selection activeCell="M26" sqref="M26"/>
    </sheetView>
  </sheetViews>
  <sheetFormatPr defaultColWidth="9.140625" defaultRowHeight="11.25" x14ac:dyDescent="0.2"/>
  <cols>
    <col min="1" max="1" width="11.7109375" style="1" customWidth="1"/>
    <col min="2" max="9" width="12" style="1" bestFit="1" customWidth="1"/>
    <col min="10" max="10" width="12" style="40" bestFit="1" customWidth="1"/>
    <col min="11" max="12" width="12" style="1" bestFit="1" customWidth="1"/>
    <col min="13" max="13" width="11.28515625" style="1" bestFit="1" customWidth="1"/>
    <col min="14" max="14" width="12.85546875" style="1" bestFit="1" customWidth="1"/>
    <col min="15" max="16384" width="9.140625" style="1"/>
  </cols>
  <sheetData>
    <row r="1" spans="1:14" x14ac:dyDescent="0.2">
      <c r="A1" s="109" t="s">
        <v>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">
      <c r="A2" s="17" t="s">
        <v>45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5" t="s">
        <v>8</v>
      </c>
      <c r="B3" s="144">
        <f>+'[1]Oct 2020 '!$J$35</f>
        <v>537254.64</v>
      </c>
      <c r="C3" s="144">
        <f>+'[1]Nov 2020'!$J$25</f>
        <v>499710.63999999996</v>
      </c>
      <c r="D3" s="144">
        <f>+'[1]Dec 2020'!$J$25</f>
        <v>443394.63999999996</v>
      </c>
      <c r="E3" s="144">
        <f>+'[1]Jan 2021'!$J$25</f>
        <v>428377.04</v>
      </c>
      <c r="F3" s="144">
        <f>+'[1]Feb 2021'!$J$25</f>
        <v>419366.48</v>
      </c>
      <c r="G3" s="144">
        <f>+'[1]Mar 2021'!$J$25</f>
        <v>530121.28</v>
      </c>
      <c r="H3" s="144">
        <f>+'[1]Apr 2021'!$J$25</f>
        <v>547391.5199999999</v>
      </c>
      <c r="I3" s="144">
        <f>+'[1]May 2021'!$J$25</f>
        <v>414485.76000000001</v>
      </c>
      <c r="J3" s="144">
        <f>+'[1]Jun 2021'!$J$25</f>
        <v>460289.44</v>
      </c>
      <c r="K3" s="144">
        <f>+'[1]Jul 2021'!$J$25</f>
        <v>426124.39999999997</v>
      </c>
      <c r="L3" s="144">
        <f>+'[1]Aug 2021'!$J$25</f>
        <v>405850.64</v>
      </c>
      <c r="M3" s="144">
        <f>+'[1]Sep 2021'!$J$25</f>
        <v>385952.32</v>
      </c>
      <c r="N3" s="145">
        <f t="shared" ref="N3:N7" si="0">SUM(B3:M3)</f>
        <v>5498318.8000000007</v>
      </c>
    </row>
    <row r="4" spans="1:14" x14ac:dyDescent="0.2">
      <c r="A4" s="5" t="s">
        <v>9</v>
      </c>
      <c r="B4" s="144">
        <f>+'[2]Oct 2020'!$J$23</f>
        <v>605230.07999999996</v>
      </c>
      <c r="C4" s="144">
        <f>+'[2]Nov 2020'!$J$23</f>
        <v>525557.76000000001</v>
      </c>
      <c r="D4" s="144">
        <f>+'[2]Dec 2020'!$J$23</f>
        <v>504591.35999999999</v>
      </c>
      <c r="E4" s="144">
        <f>+'[2]Jan 2021'!$J$23</f>
        <v>523810.56000000006</v>
      </c>
      <c r="F4" s="144">
        <f>+'[2]Feb 2021'!$J$23</f>
        <v>521015.03999999998</v>
      </c>
      <c r="G4" s="144">
        <f>+'[2]Mar 2021'!$J$23</f>
        <v>610471.68000000005</v>
      </c>
      <c r="H4" s="144">
        <f>+'[2]Apr 2021'!$J$23</f>
        <v>592999.67999999993</v>
      </c>
      <c r="I4" s="144">
        <f>+'[2]May 2021'!$J$23</f>
        <v>481877.76000000001</v>
      </c>
      <c r="J4" s="144">
        <f>+'[2]Jun 2021'!$J$23</f>
        <v>440993.27999999997</v>
      </c>
      <c r="K4" s="144">
        <f>+'[2]Jul 2021'!$J$23</f>
        <v>407097.60000000003</v>
      </c>
      <c r="L4" s="144">
        <f>+'[2]Aug 2021'!$J$23</f>
        <v>414435.83999999997</v>
      </c>
      <c r="M4" s="144">
        <f>+'[2]Sep 2021'!$J$23</f>
        <v>401157.12</v>
      </c>
      <c r="N4" s="145">
        <f t="shared" si="0"/>
        <v>6029237.7599999998</v>
      </c>
    </row>
    <row r="5" spans="1:14" x14ac:dyDescent="0.2">
      <c r="A5" s="5" t="s">
        <v>23</v>
      </c>
      <c r="B5" s="144">
        <f>+'[3]OCT 2020'!$J$29</f>
        <v>261031.67999999999</v>
      </c>
      <c r="C5" s="144">
        <f>+'[3]NOV 2020'!$J$29</f>
        <v>206169.60000000001</v>
      </c>
      <c r="D5" s="144">
        <f>+'[3]DEC 2020'!$J$29</f>
        <v>165285.12</v>
      </c>
      <c r="E5" s="144">
        <f>+'[3]JAN 2021'!$J$29</f>
        <v>184853.76000000001</v>
      </c>
      <c r="F5" s="144">
        <f>+'[3]FEB 2021'!$J$29</f>
        <v>181359.35999999999</v>
      </c>
      <c r="G5" s="144">
        <f>+'[3]MAR 2021'!$J$29</f>
        <v>217002.24000000002</v>
      </c>
      <c r="H5" s="144">
        <f>+'[3]APR 2021'!$J$29</f>
        <v>223292.16</v>
      </c>
      <c r="I5" s="144">
        <f>+'[3]MAY 2021'!$J$29</f>
        <v>202675.20000000001</v>
      </c>
      <c r="J5" s="144">
        <f>+'[3]JUN 2021'!$J$29</f>
        <v>232727.04000000001</v>
      </c>
      <c r="K5" s="144">
        <f>+'[3]JUL 2021'!$J$29</f>
        <v>220846.07999999999</v>
      </c>
      <c r="L5" s="144">
        <f>+'[3]AUG 2021'!$J$29</f>
        <v>231329.28</v>
      </c>
      <c r="M5" s="144">
        <f>+'[3]SEP 2021'!$J$29</f>
        <v>165285.12</v>
      </c>
      <c r="N5" s="145">
        <f>SUM(B5:M5)</f>
        <v>2491856.64</v>
      </c>
    </row>
    <row r="6" spans="1:14" x14ac:dyDescent="0.2">
      <c r="A6" s="5" t="s">
        <v>24</v>
      </c>
      <c r="B6" s="144">
        <f>+'[4]OCT 2020'!$J$38</f>
        <v>2517814.8799999994</v>
      </c>
      <c r="C6" s="144">
        <f>+'[4]NOV 2020'!$J$40</f>
        <v>2295351.2000000002</v>
      </c>
      <c r="D6" s="144">
        <f>+'[4]DEC 2020'!$J$40</f>
        <v>2319814.56</v>
      </c>
      <c r="E6" s="144">
        <f>+'[4]JAN 2021'!$J$40</f>
        <v>2242219.84</v>
      </c>
      <c r="F6" s="144">
        <f>+'[4]FEB 2021'!$J$40</f>
        <v>2130988</v>
      </c>
      <c r="G6" s="144">
        <f>+'[4]MAR 2021'!$J$40</f>
        <v>2999819.52</v>
      </c>
      <c r="H6" s="144">
        <f>+'[4]APR 2021'!$J$40</f>
        <v>2893939.04</v>
      </c>
      <c r="I6" s="144">
        <f>+'[4]MAY 2021'!$J$42</f>
        <v>2543424.96</v>
      </c>
      <c r="J6" s="144">
        <f>+'[4]JUN 2021'!$J$42</f>
        <v>2780413.76</v>
      </c>
      <c r="K6" s="144">
        <f>+'[4]JUL 2021'!$J$42</f>
        <v>2712757.2800000003</v>
      </c>
      <c r="L6" s="144">
        <f>+'[4]AUG 2021'!$J$42</f>
        <v>2792645.44</v>
      </c>
      <c r="M6" s="144">
        <f>+'[4]SEP 2021'!$J$42</f>
        <v>2642042.8799999999</v>
      </c>
      <c r="N6" s="145">
        <f>SUM(B6:M6)</f>
        <v>30871231.359999999</v>
      </c>
    </row>
    <row r="7" spans="1:14" x14ac:dyDescent="0.2">
      <c r="A7" s="5" t="s">
        <v>1</v>
      </c>
      <c r="B7" s="144">
        <f>+'[5]OCT 2020'!$J$33</f>
        <v>308206.08000000002</v>
      </c>
      <c r="C7" s="144">
        <f>+'[5]NOV 2020'!$J$40</f>
        <v>273262.08000000002</v>
      </c>
      <c r="D7" s="144">
        <f>+'[5]DEC 2020'!$J$40</f>
        <v>253693.43999999997</v>
      </c>
      <c r="E7" s="144">
        <f>+'[5]JAN 2021'!$J$40</f>
        <v>246005.76000000001</v>
      </c>
      <c r="F7" s="144">
        <f>+'[5]FEB 2021'!$J$40</f>
        <v>242860.79999999999</v>
      </c>
      <c r="G7" s="144">
        <f>+'[5]MAR 2021'!$J$40</f>
        <v>348042.23999999999</v>
      </c>
      <c r="H7" s="144">
        <f>+'[5]APR 2021'!$J$40</f>
        <v>343848.96000000002</v>
      </c>
      <c r="I7" s="144">
        <f>+'[5]MAY 2021'!$J$37</f>
        <v>275358.71999999997</v>
      </c>
      <c r="J7" s="144">
        <f>+'[5]JUN 2021'!$J$37</f>
        <v>318689.28000000003</v>
      </c>
      <c r="K7" s="144">
        <f>+'[5]JUL 2021'!$J$37</f>
        <v>318689.27999999997</v>
      </c>
      <c r="L7" s="144">
        <f>+'[5]AUG 2021'!$J$37</f>
        <v>312049.92000000004</v>
      </c>
      <c r="M7" s="144">
        <f>+'[5]SEP 2021'!$J$37</f>
        <v>271514.88</v>
      </c>
      <c r="N7" s="145">
        <f t="shared" si="0"/>
        <v>3512221.44</v>
      </c>
    </row>
    <row r="8" spans="1:14" x14ac:dyDescent="0.2">
      <c r="A8" s="5"/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x14ac:dyDescent="0.2">
      <c r="A9" s="6" t="s">
        <v>5</v>
      </c>
      <c r="B9" s="159">
        <f>SUM(B3:B8)</f>
        <v>4229537.3599999994</v>
      </c>
      <c r="C9" s="159">
        <f t="shared" ref="C9:F9" si="1">SUM(C3:C8)</f>
        <v>3800051.2800000003</v>
      </c>
      <c r="D9" s="158">
        <f t="shared" si="1"/>
        <v>3686779.12</v>
      </c>
      <c r="E9" s="159">
        <f t="shared" si="1"/>
        <v>3625266.96</v>
      </c>
      <c r="F9" s="158">
        <f t="shared" si="1"/>
        <v>3495589.6799999997</v>
      </c>
      <c r="G9" s="159">
        <f>SUM(G3:G8)</f>
        <v>4705456.96</v>
      </c>
      <c r="H9" s="159">
        <f>SUM(H3:H8)</f>
        <v>4601471.3599999994</v>
      </c>
      <c r="I9" s="158">
        <f t="shared" ref="I9:N9" si="2">SUM(I3:I8)</f>
        <v>3917822.3999999994</v>
      </c>
      <c r="J9" s="158">
        <f t="shared" si="2"/>
        <v>4233112.8</v>
      </c>
      <c r="K9" s="158">
        <f t="shared" si="2"/>
        <v>4085514.64</v>
      </c>
      <c r="L9" s="158">
        <f t="shared" si="2"/>
        <v>4156311.12</v>
      </c>
      <c r="M9" s="159">
        <f t="shared" si="2"/>
        <v>3865952.32</v>
      </c>
      <c r="N9" s="158">
        <f t="shared" si="2"/>
        <v>48402866</v>
      </c>
    </row>
    <row r="10" spans="1:14" ht="3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4" t="s">
        <v>0</v>
      </c>
    </row>
    <row r="12" spans="1:14" x14ac:dyDescent="0.2">
      <c r="A12" s="5" t="s">
        <v>8</v>
      </c>
      <c r="B12" s="45">
        <f t="shared" ref="B12:N12" si="3">B3/B9</f>
        <v>0.12702444600229282</v>
      </c>
      <c r="C12" s="46">
        <f t="shared" si="3"/>
        <v>0.13150102542826736</v>
      </c>
      <c r="D12" s="46">
        <f t="shared" si="3"/>
        <v>0.12026612540867378</v>
      </c>
      <c r="E12" s="46">
        <f t="shared" si="3"/>
        <v>0.11816427444559834</v>
      </c>
      <c r="F12" s="46">
        <f t="shared" si="3"/>
        <v>0.11997016766567409</v>
      </c>
      <c r="G12" s="46">
        <f t="shared" si="3"/>
        <v>0.1126609560997876</v>
      </c>
      <c r="H12" s="46">
        <f>H3/H9</f>
        <v>0.11896010583884194</v>
      </c>
      <c r="I12" s="46">
        <f t="shared" si="3"/>
        <v>0.10579493343036685</v>
      </c>
      <c r="J12" s="46">
        <f t="shared" si="3"/>
        <v>0.10873545349417574</v>
      </c>
      <c r="K12" s="46">
        <f t="shared" si="3"/>
        <v>0.10430127843086127</v>
      </c>
      <c r="L12" s="46">
        <f t="shared" si="3"/>
        <v>9.764683833389258E-2</v>
      </c>
      <c r="M12" s="46">
        <f t="shared" si="3"/>
        <v>9.983369893191027E-2</v>
      </c>
      <c r="N12" s="46">
        <f t="shared" si="3"/>
        <v>0.11359490159115786</v>
      </c>
    </row>
    <row r="13" spans="1:14" x14ac:dyDescent="0.2">
      <c r="A13" s="5" t="s">
        <v>9</v>
      </c>
      <c r="B13" s="45">
        <f t="shared" ref="B13:N13" si="4">B4/B9</f>
        <v>0.14309604774362367</v>
      </c>
      <c r="C13" s="46">
        <f t="shared" si="4"/>
        <v>0.13830280732422115</v>
      </c>
      <c r="D13" s="46">
        <f t="shared" si="4"/>
        <v>0.13686509106626382</v>
      </c>
      <c r="E13" s="46">
        <f t="shared" si="4"/>
        <v>0.14448882407269673</v>
      </c>
      <c r="F13" s="46">
        <f t="shared" si="4"/>
        <v>0.14904925568952934</v>
      </c>
      <c r="G13" s="46">
        <f t="shared" si="4"/>
        <v>0.12973695970220925</v>
      </c>
      <c r="H13" s="46">
        <f t="shared" si="4"/>
        <v>0.12887175288210423</v>
      </c>
      <c r="I13" s="46">
        <f t="shared" si="4"/>
        <v>0.1229963257139987</v>
      </c>
      <c r="J13" s="46">
        <f t="shared" si="4"/>
        <v>0.10417706799592016</v>
      </c>
      <c r="K13" s="46">
        <f t="shared" si="4"/>
        <v>9.9644141772063266E-2</v>
      </c>
      <c r="L13" s="46">
        <f t="shared" si="4"/>
        <v>9.9712419988424728E-2</v>
      </c>
      <c r="M13" s="46">
        <f t="shared" si="4"/>
        <v>0.10376670139584132</v>
      </c>
      <c r="N13" s="46">
        <f t="shared" si="4"/>
        <v>0.12456365207795753</v>
      </c>
    </row>
    <row r="14" spans="1:14" x14ac:dyDescent="0.2">
      <c r="A14" s="5" t="s">
        <v>23</v>
      </c>
      <c r="B14" s="45">
        <f t="shared" ref="B14:N14" si="5">B5/B9</f>
        <v>6.1716367011828456E-2</v>
      </c>
      <c r="C14" s="46">
        <f t="shared" si="5"/>
        <v>5.4254425745538883E-2</v>
      </c>
      <c r="D14" s="46">
        <f t="shared" si="5"/>
        <v>4.4831847696913285E-2</v>
      </c>
      <c r="E14" s="46">
        <f t="shared" si="5"/>
        <v>5.0990385546668821E-2</v>
      </c>
      <c r="F14" s="46">
        <f t="shared" si="5"/>
        <v>5.1882336487502158E-2</v>
      </c>
      <c r="G14" s="46">
        <f t="shared" si="5"/>
        <v>4.6117144805421832E-2</v>
      </c>
      <c r="H14" s="46">
        <f t="shared" si="5"/>
        <v>4.8526252263797649E-2</v>
      </c>
      <c r="I14" s="46">
        <f t="shared" si="5"/>
        <v>5.1731594571515042E-2</v>
      </c>
      <c r="J14" s="46">
        <f t="shared" si="5"/>
        <v>5.4977755376610808E-2</v>
      </c>
      <c r="K14" s="46">
        <f t="shared" si="5"/>
        <v>5.4055877768192255E-2</v>
      </c>
      <c r="L14" s="46">
        <f t="shared" si="5"/>
        <v>5.5657354158800312E-2</v>
      </c>
      <c r="M14" s="46">
        <f t="shared" si="5"/>
        <v>4.2754050313791765E-2</v>
      </c>
      <c r="N14" s="46">
        <f t="shared" si="5"/>
        <v>5.1481592846175685E-2</v>
      </c>
    </row>
    <row r="15" spans="1:14" x14ac:dyDescent="0.2">
      <c r="A15" s="5" t="s">
        <v>24</v>
      </c>
      <c r="B15" s="45">
        <f t="shared" ref="B15:N15" si="6">B6/B9</f>
        <v>0.59529321192708406</v>
      </c>
      <c r="C15" s="46">
        <f t="shared" si="6"/>
        <v>0.60403163822568207</v>
      </c>
      <c r="D15" s="46">
        <f t="shared" si="6"/>
        <v>0.6292252626189333</v>
      </c>
      <c r="E15" s="46">
        <f t="shared" si="6"/>
        <v>0.6184978553965581</v>
      </c>
      <c r="F15" s="46">
        <f t="shared" si="6"/>
        <v>0.60962189360851993</v>
      </c>
      <c r="G15" s="46">
        <f t="shared" si="6"/>
        <v>0.63751927719258106</v>
      </c>
      <c r="H15" s="46">
        <f t="shared" si="6"/>
        <v>0.62891601698461952</v>
      </c>
      <c r="I15" s="46">
        <f t="shared" si="6"/>
        <v>0.64919353159040605</v>
      </c>
      <c r="J15" s="46">
        <f t="shared" si="6"/>
        <v>0.65682486892388026</v>
      </c>
      <c r="K15" s="46">
        <f t="shared" si="6"/>
        <v>0.66399401765452981</v>
      </c>
      <c r="L15" s="46">
        <f t="shared" si="6"/>
        <v>0.67190481159167892</v>
      </c>
      <c r="M15" s="46">
        <f t="shared" si="6"/>
        <v>0.68341320877956402</v>
      </c>
      <c r="N15" s="46">
        <f t="shared" si="6"/>
        <v>0.63779759157236682</v>
      </c>
    </row>
    <row r="16" spans="1:14" x14ac:dyDescent="0.2">
      <c r="A16" s="5" t="s">
        <v>1</v>
      </c>
      <c r="B16" s="45">
        <f t="shared" ref="B16:N16" si="7">B7/B9</f>
        <v>7.286992731517096E-2</v>
      </c>
      <c r="C16" s="46">
        <f t="shared" si="7"/>
        <v>7.1910103276290521E-2</v>
      </c>
      <c r="D16" s="46">
        <f t="shared" si="7"/>
        <v>6.8811673209215732E-2</v>
      </c>
      <c r="E16" s="46">
        <f t="shared" si="7"/>
        <v>6.7858660538477972E-2</v>
      </c>
      <c r="F16" s="46">
        <f t="shared" si="7"/>
        <v>6.9476346548774576E-2</v>
      </c>
      <c r="G16" s="46">
        <f t="shared" si="7"/>
        <v>7.3965662200000226E-2</v>
      </c>
      <c r="H16" s="46">
        <f t="shared" si="7"/>
        <v>7.4725872030636756E-2</v>
      </c>
      <c r="I16" s="46">
        <f t="shared" si="7"/>
        <v>7.0283614693713525E-2</v>
      </c>
      <c r="J16" s="46">
        <f t="shared" si="7"/>
        <v>7.5284854209412999E-2</v>
      </c>
      <c r="K16" s="46">
        <f t="shared" si="7"/>
        <v>7.8004684374353372E-2</v>
      </c>
      <c r="L16" s="46">
        <f t="shared" si="7"/>
        <v>7.5078575927203461E-2</v>
      </c>
      <c r="M16" s="46">
        <f t="shared" si="7"/>
        <v>7.0232340578892605E-2</v>
      </c>
      <c r="N16" s="46">
        <f t="shared" si="7"/>
        <v>7.2562261912342135E-2</v>
      </c>
    </row>
    <row r="17" spans="1:14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8"/>
      <c r="N17" s="194"/>
    </row>
    <row r="18" spans="1:14" ht="12" thickBot="1" x14ac:dyDescent="0.25">
      <c r="A18" s="12" t="s">
        <v>12</v>
      </c>
      <c r="B18" s="191">
        <f t="shared" ref="B18:N18" si="8">SUM(B12:B17)</f>
        <v>1</v>
      </c>
      <c r="C18" s="191">
        <f t="shared" si="8"/>
        <v>1</v>
      </c>
      <c r="D18" s="191">
        <f t="shared" si="8"/>
        <v>0.99999999999999989</v>
      </c>
      <c r="E18" s="191">
        <f t="shared" si="8"/>
        <v>1</v>
      </c>
      <c r="F18" s="191">
        <f t="shared" si="8"/>
        <v>1.0000000000000002</v>
      </c>
      <c r="G18" s="191">
        <f t="shared" si="8"/>
        <v>1</v>
      </c>
      <c r="H18" s="191">
        <f t="shared" si="8"/>
        <v>1</v>
      </c>
      <c r="I18" s="191">
        <f t="shared" si="8"/>
        <v>1.0000000000000002</v>
      </c>
      <c r="J18" s="191">
        <f t="shared" si="8"/>
        <v>0.99999999999999989</v>
      </c>
      <c r="K18" s="191">
        <f t="shared" si="8"/>
        <v>1</v>
      </c>
      <c r="L18" s="191">
        <f t="shared" si="8"/>
        <v>1</v>
      </c>
      <c r="M18" s="191">
        <f t="shared" si="8"/>
        <v>1</v>
      </c>
      <c r="N18" s="191">
        <f t="shared" si="8"/>
        <v>1</v>
      </c>
    </row>
    <row r="19" spans="1:14" ht="2.25" customHeight="1" x14ac:dyDescent="0.2"/>
    <row r="20" spans="1:14" ht="3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x14ac:dyDescent="0.2">
      <c r="A21" s="16" t="s">
        <v>19</v>
      </c>
      <c r="B21" s="199" t="s">
        <v>40</v>
      </c>
      <c r="C21" s="199" t="s">
        <v>54</v>
      </c>
      <c r="D21" s="199" t="s">
        <v>55</v>
      </c>
      <c r="E21" s="199" t="s">
        <v>56</v>
      </c>
      <c r="F21" s="199" t="s">
        <v>57</v>
      </c>
      <c r="G21" s="199" t="s">
        <v>58</v>
      </c>
      <c r="H21" s="199" t="s">
        <v>59</v>
      </c>
      <c r="I21" s="199" t="s">
        <v>60</v>
      </c>
      <c r="J21" s="199" t="s">
        <v>61</v>
      </c>
      <c r="K21" s="199" t="s">
        <v>62</v>
      </c>
      <c r="L21" s="199" t="s">
        <v>63</v>
      </c>
      <c r="M21" s="199" t="s">
        <v>64</v>
      </c>
      <c r="N21" s="4" t="s">
        <v>0</v>
      </c>
    </row>
    <row r="22" spans="1:14" x14ac:dyDescent="0.2">
      <c r="A22" s="5" t="s">
        <v>8</v>
      </c>
      <c r="B22" s="7">
        <f>+'[1]Oct 2020 '!$I$35</f>
        <v>1416</v>
      </c>
      <c r="C22" s="7">
        <f>+'[1]Nov 2020'!$I$25</f>
        <v>1315</v>
      </c>
      <c r="D22" s="7">
        <f>+'[1]Dec 2020'!$I$25</f>
        <v>1179</v>
      </c>
      <c r="E22" s="7">
        <f>+'[1]Jan 2021'!$I$25</f>
        <v>1137</v>
      </c>
      <c r="F22" s="7">
        <f>+'[1]Feb 2021'!$I$25</f>
        <v>1113</v>
      </c>
      <c r="G22" s="7">
        <f>+'[1]Mar 2021'!$I$25</f>
        <v>1404</v>
      </c>
      <c r="H22" s="7">
        <f>+'[1]Apr 2021'!$I$25</f>
        <v>1444</v>
      </c>
      <c r="I22" s="7">
        <f>+'[1]May 2021'!$I$25</f>
        <v>1094</v>
      </c>
      <c r="J22" s="7">
        <f>+'[1]Jun 2021'!$I$25</f>
        <v>1223</v>
      </c>
      <c r="K22" s="7">
        <f>+'[1]Jul 2021'!$I$25</f>
        <v>1130</v>
      </c>
      <c r="L22" s="7">
        <f>+'[1]Aug 2021'!$I$25</f>
        <v>1075</v>
      </c>
      <c r="M22" s="7">
        <f>+'[1]Sep 2021'!$I$25</f>
        <v>1026</v>
      </c>
      <c r="N22" s="7">
        <f t="shared" ref="N22:N26" si="9">SUM(B22:M22)</f>
        <v>14556</v>
      </c>
    </row>
    <row r="23" spans="1:14" x14ac:dyDescent="0.2">
      <c r="A23" s="5" t="s">
        <v>9</v>
      </c>
      <c r="B23" s="7">
        <f>+'[2]Oct 2020'!$I$23</f>
        <v>1725</v>
      </c>
      <c r="C23" s="7">
        <f>+'[2]Nov 2020'!$I$23</f>
        <v>1497</v>
      </c>
      <c r="D23" s="7">
        <f>+'[2]Dec 2020'!$I$23</f>
        <v>1442</v>
      </c>
      <c r="E23" s="7">
        <f>+'[2]Jan 2021'!$I$23</f>
        <v>1491</v>
      </c>
      <c r="F23" s="7">
        <f>+'[2]Feb 2021'!$I$23</f>
        <v>1488</v>
      </c>
      <c r="G23" s="7">
        <f>+'[2]Mar 2021'!$I$23</f>
        <v>1741</v>
      </c>
      <c r="H23" s="7">
        <f>+'[2]Apr 2021'!$I$23</f>
        <v>1683</v>
      </c>
      <c r="I23" s="7">
        <f>+'[2]May 2021'!$I$23</f>
        <v>1370</v>
      </c>
      <c r="J23" s="7">
        <f>+'[2]Jun 2021'!$I$23</f>
        <v>1258</v>
      </c>
      <c r="K23" s="7">
        <f>+'[2]Jul 2021'!$I$23</f>
        <v>1155</v>
      </c>
      <c r="L23" s="7">
        <f>+'[2]Aug 2021'!$I$23</f>
        <v>1177</v>
      </c>
      <c r="M23" s="7">
        <f>+'[2]Sep 2021'!$I$23</f>
        <v>1142</v>
      </c>
      <c r="N23" s="7">
        <f t="shared" si="9"/>
        <v>17169</v>
      </c>
    </row>
    <row r="24" spans="1:14" x14ac:dyDescent="0.2">
      <c r="A24" s="5" t="s">
        <v>23</v>
      </c>
      <c r="B24" s="7">
        <f>+'[3]OCT 2020'!$I$29</f>
        <v>747</v>
      </c>
      <c r="C24" s="7">
        <f>+'[3]NOV 2020'!$I$29</f>
        <v>590</v>
      </c>
      <c r="D24" s="7">
        <f>+'[3]DEC 2020'!$I$29</f>
        <v>467</v>
      </c>
      <c r="E24" s="7">
        <f>+'[3]JAN 2021'!$I$29</f>
        <v>526</v>
      </c>
      <c r="F24" s="7">
        <f>+'[3]FEB 2021'!$I$29</f>
        <v>519</v>
      </c>
      <c r="G24" s="7">
        <f>+'[3]MAR 2021'!$I$29</f>
        <v>621</v>
      </c>
      <c r="H24" s="7">
        <f>+'[3]APR 2021'!$I$29</f>
        <v>638</v>
      </c>
      <c r="I24" s="7">
        <f>+'[3]MAY 2021'!$I$29</f>
        <v>578</v>
      </c>
      <c r="J24" s="7">
        <f>+'[3]JUN 2021'!$I$29</f>
        <v>662</v>
      </c>
      <c r="K24" s="7">
        <f>+'[3]JUL 2021'!$I$29</f>
        <v>630</v>
      </c>
      <c r="L24" s="7">
        <f>+'[3]AUG 2021'!$I$29</f>
        <v>662</v>
      </c>
      <c r="M24" s="7">
        <f>+'[3]SEP 2021'!$I$29</f>
        <v>471</v>
      </c>
      <c r="N24" s="7">
        <f>SUM(B24:M24)</f>
        <v>7111</v>
      </c>
    </row>
    <row r="25" spans="1:14" x14ac:dyDescent="0.2">
      <c r="A25" s="5" t="s">
        <v>24</v>
      </c>
      <c r="B25" s="7">
        <f>+'[4]OCT 2020'!$I$38</f>
        <v>6569</v>
      </c>
      <c r="C25" s="7">
        <f>+'[4]NOV 2020'!$I$40</f>
        <v>5991</v>
      </c>
      <c r="D25" s="7">
        <f>+'[4]DEC 2020'!$I$40</f>
        <v>6061</v>
      </c>
      <c r="E25" s="7">
        <f>+'[4]JAN 2021'!$I$40</f>
        <v>5853</v>
      </c>
      <c r="F25" s="7">
        <f>+'[4]FEB 2021'!$I$40</f>
        <v>5561</v>
      </c>
      <c r="G25" s="7">
        <f>+'[4]MAR 2021'!$I$40</f>
        <v>7839</v>
      </c>
      <c r="H25" s="7">
        <f>+'[4]APR 2021'!$I$40</f>
        <v>7558</v>
      </c>
      <c r="I25" s="7">
        <f>+'[4]MAY 2021'!$I$42</f>
        <v>6640</v>
      </c>
      <c r="J25" s="7">
        <f>+'[4]JUN 2021'!$I$42</f>
        <v>7257</v>
      </c>
      <c r="K25" s="7">
        <f>+'[4]JUL 2021'!$I$42</f>
        <v>7087</v>
      </c>
      <c r="L25" s="7">
        <f>+'[4]AUG 2021'!$I$42</f>
        <v>7283</v>
      </c>
      <c r="M25" s="7">
        <f>+'[4]SEP 2021'!$I$42</f>
        <v>6895</v>
      </c>
      <c r="N25" s="7">
        <f t="shared" si="9"/>
        <v>80594</v>
      </c>
    </row>
    <row r="26" spans="1:14" x14ac:dyDescent="0.2">
      <c r="A26" s="5" t="s">
        <v>1</v>
      </c>
      <c r="B26" s="7">
        <f>+'[5]OCT 2020'!$I$33</f>
        <v>878</v>
      </c>
      <c r="C26" s="7">
        <f>+'[5]NOV 2020'!$I$40</f>
        <v>780</v>
      </c>
      <c r="D26" s="7">
        <f>+'[5]DEC 2020'!$I$40</f>
        <v>725</v>
      </c>
      <c r="E26" s="7">
        <f>+'[5]JAN 2021'!$I$40</f>
        <v>701</v>
      </c>
      <c r="F26" s="7">
        <f>+'[5]FEB 2021'!$I$40</f>
        <v>695</v>
      </c>
      <c r="G26" s="7">
        <f>+'[5]MAR 2021'!$I$40</f>
        <v>996</v>
      </c>
      <c r="H26" s="7">
        <f>+'[5]APR 2021'!$I$40</f>
        <v>983</v>
      </c>
      <c r="I26" s="7">
        <f>+'[5]MAY 2021'!$I$37</f>
        <v>785</v>
      </c>
      <c r="J26" s="7">
        <f>+'[5]JUN 2021'!$I$37</f>
        <v>912</v>
      </c>
      <c r="K26" s="7">
        <f>+'[5]JUL 2021'!$I$37</f>
        <v>912</v>
      </c>
      <c r="L26" s="7">
        <f>+'[5]AUG 2021'!$I$37</f>
        <v>889</v>
      </c>
      <c r="M26" s="7">
        <f>+'[5]SEP 2021'!$I$37</f>
        <v>775</v>
      </c>
      <c r="N26" s="7">
        <f t="shared" si="9"/>
        <v>10031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60">
        <f>SUM(B22:B27)</f>
        <v>11335</v>
      </c>
      <c r="C28" s="160">
        <f t="shared" ref="C28:N28" si="10">SUM(C22:C27)</f>
        <v>10173</v>
      </c>
      <c r="D28" s="160">
        <f t="shared" si="10"/>
        <v>9874</v>
      </c>
      <c r="E28" s="160">
        <f t="shared" si="10"/>
        <v>9708</v>
      </c>
      <c r="F28" s="160">
        <f t="shared" si="10"/>
        <v>9376</v>
      </c>
      <c r="G28" s="160">
        <f t="shared" si="10"/>
        <v>12601</v>
      </c>
      <c r="H28" s="160">
        <f>SUM(H22:H27)</f>
        <v>12306</v>
      </c>
      <c r="I28" s="160">
        <f t="shared" si="10"/>
        <v>10467</v>
      </c>
      <c r="J28" s="160">
        <f t="shared" si="10"/>
        <v>11312</v>
      </c>
      <c r="K28" s="160">
        <f t="shared" si="10"/>
        <v>10914</v>
      </c>
      <c r="L28" s="160">
        <f t="shared" si="10"/>
        <v>11086</v>
      </c>
      <c r="M28" s="160">
        <f t="shared" si="10"/>
        <v>10309</v>
      </c>
      <c r="N28" s="160">
        <f t="shared" si="10"/>
        <v>129461</v>
      </c>
    </row>
    <row r="29" spans="1:14" ht="3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4" x14ac:dyDescent="0.2">
      <c r="A30" s="16" t="s">
        <v>20</v>
      </c>
      <c r="B30" s="199" t="s">
        <v>40</v>
      </c>
      <c r="C30" s="199" t="s">
        <v>54</v>
      </c>
      <c r="D30" s="199" t="s">
        <v>55</v>
      </c>
      <c r="E30" s="199" t="s">
        <v>56</v>
      </c>
      <c r="F30" s="199" t="s">
        <v>57</v>
      </c>
      <c r="G30" s="199" t="s">
        <v>58</v>
      </c>
      <c r="H30" s="199" t="s">
        <v>59</v>
      </c>
      <c r="I30" s="199" t="s">
        <v>60</v>
      </c>
      <c r="J30" s="199" t="s">
        <v>61</v>
      </c>
      <c r="K30" s="199" t="s">
        <v>62</v>
      </c>
      <c r="L30" s="199" t="s">
        <v>63</v>
      </c>
      <c r="M30" s="199" t="s">
        <v>64</v>
      </c>
      <c r="N30" s="4" t="s">
        <v>0</v>
      </c>
    </row>
    <row r="31" spans="1:14" x14ac:dyDescent="0.2">
      <c r="A31" s="5" t="s">
        <v>8</v>
      </c>
      <c r="B31" s="46">
        <f t="shared" ref="B31:N31" si="11">B22/B28</f>
        <v>0.12492280546978385</v>
      </c>
      <c r="C31" s="46">
        <f t="shared" si="11"/>
        <v>0.12926373734394966</v>
      </c>
      <c r="D31" s="46">
        <f t="shared" si="11"/>
        <v>0.11940449665788941</v>
      </c>
      <c r="E31" s="46">
        <f t="shared" si="11"/>
        <v>0.11711990111248455</v>
      </c>
      <c r="F31" s="46">
        <f t="shared" si="11"/>
        <v>0.11870733788395904</v>
      </c>
      <c r="G31" s="46">
        <f t="shared" si="11"/>
        <v>0.11141972859296881</v>
      </c>
      <c r="H31" s="46">
        <f t="shared" si="11"/>
        <v>0.11734113440598082</v>
      </c>
      <c r="I31" s="46">
        <f t="shared" si="11"/>
        <v>0.10451896436419222</v>
      </c>
      <c r="J31" s="46">
        <f t="shared" si="11"/>
        <v>0.10811527581329562</v>
      </c>
      <c r="K31" s="46">
        <f t="shared" si="11"/>
        <v>0.10353674179952355</v>
      </c>
      <c r="L31" s="46">
        <f t="shared" si="11"/>
        <v>9.6969150279631974E-2</v>
      </c>
      <c r="M31" s="46">
        <f t="shared" si="11"/>
        <v>9.9524687166553494E-2</v>
      </c>
      <c r="N31" s="46">
        <f t="shared" si="11"/>
        <v>0.11243540525718169</v>
      </c>
    </row>
    <row r="32" spans="1:14" x14ac:dyDescent="0.2">
      <c r="A32" s="5" t="s">
        <v>9</v>
      </c>
      <c r="B32" s="46">
        <f t="shared" ref="B32:N32" si="12">B23/B28</f>
        <v>0.15218350242611381</v>
      </c>
      <c r="C32" s="46">
        <f t="shared" si="12"/>
        <v>0.14715423179003245</v>
      </c>
      <c r="D32" s="46">
        <f t="shared" si="12"/>
        <v>0.14604010532712172</v>
      </c>
      <c r="E32" s="46">
        <f t="shared" si="12"/>
        <v>0.15358467243510507</v>
      </c>
      <c r="F32" s="46">
        <f t="shared" si="12"/>
        <v>0.15870307167235495</v>
      </c>
      <c r="G32" s="46">
        <f t="shared" si="12"/>
        <v>0.1381636378065233</v>
      </c>
      <c r="H32" s="46">
        <f t="shared" si="12"/>
        <v>0.13676255485129205</v>
      </c>
      <c r="I32" s="46">
        <f t="shared" si="12"/>
        <v>0.13088755135186778</v>
      </c>
      <c r="J32" s="46">
        <f t="shared" si="12"/>
        <v>0.11120933521923621</v>
      </c>
      <c r="K32" s="46">
        <f t="shared" si="12"/>
        <v>0.10582737768004398</v>
      </c>
      <c r="L32" s="46">
        <f t="shared" si="12"/>
        <v>0.10616994407360635</v>
      </c>
      <c r="M32" s="46">
        <f t="shared" si="12"/>
        <v>0.11077699097875643</v>
      </c>
      <c r="N32" s="46">
        <f t="shared" si="12"/>
        <v>0.13261908991897173</v>
      </c>
    </row>
    <row r="33" spans="1:14" x14ac:dyDescent="0.2">
      <c r="A33" s="5" t="s">
        <v>23</v>
      </c>
      <c r="B33" s="46">
        <f t="shared" ref="B33:N33" si="13">B24/B28</f>
        <v>6.5902073224525806E-2</v>
      </c>
      <c r="C33" s="46">
        <f t="shared" si="13"/>
        <v>5.7996657819718862E-2</v>
      </c>
      <c r="D33" s="46">
        <f t="shared" si="13"/>
        <v>4.729592870164067E-2</v>
      </c>
      <c r="E33" s="46">
        <f t="shared" si="13"/>
        <v>5.4182117840955911E-2</v>
      </c>
      <c r="F33" s="46">
        <f t="shared" si="13"/>
        <v>5.535409556313993E-2</v>
      </c>
      <c r="G33" s="46">
        <f t="shared" si="13"/>
        <v>4.9281803031505436E-2</v>
      </c>
      <c r="H33" s="46">
        <f t="shared" si="13"/>
        <v>5.1844628636437511E-2</v>
      </c>
      <c r="I33" s="46">
        <f t="shared" si="13"/>
        <v>5.522117130027706E-2</v>
      </c>
      <c r="J33" s="46">
        <f t="shared" si="13"/>
        <v>5.8521923620933523E-2</v>
      </c>
      <c r="K33" s="46">
        <f t="shared" si="13"/>
        <v>5.7724024189114896E-2</v>
      </c>
      <c r="L33" s="46">
        <f t="shared" si="13"/>
        <v>5.9714955800108244E-2</v>
      </c>
      <c r="M33" s="46">
        <f t="shared" si="13"/>
        <v>4.5688233582306725E-2</v>
      </c>
      <c r="N33" s="46">
        <f t="shared" si="13"/>
        <v>5.4927738855717168E-2</v>
      </c>
    </row>
    <row r="34" spans="1:14" x14ac:dyDescent="0.2">
      <c r="A34" s="5" t="s">
        <v>24</v>
      </c>
      <c r="B34" s="46">
        <f t="shared" ref="B34:N34" si="14">B25/B28</f>
        <v>0.57953242170269081</v>
      </c>
      <c r="C34" s="46">
        <f t="shared" si="14"/>
        <v>0.58891182542023002</v>
      </c>
      <c r="D34" s="46">
        <f t="shared" si="14"/>
        <v>0.6138343123354264</v>
      </c>
      <c r="E34" s="46">
        <f t="shared" si="14"/>
        <v>0.60290482076637819</v>
      </c>
      <c r="F34" s="46">
        <f t="shared" si="14"/>
        <v>0.59311006825938561</v>
      </c>
      <c r="G34" s="46">
        <f t="shared" si="14"/>
        <v>0.62209348464407588</v>
      </c>
      <c r="H34" s="46">
        <f t="shared" si="14"/>
        <v>0.61417194864293845</v>
      </c>
      <c r="I34" s="46">
        <f t="shared" si="14"/>
        <v>0.6343747014426292</v>
      </c>
      <c r="J34" s="46">
        <f t="shared" si="14"/>
        <v>0.64153111739745405</v>
      </c>
      <c r="K34" s="46">
        <f t="shared" si="14"/>
        <v>0.64934945940993216</v>
      </c>
      <c r="L34" s="46">
        <f t="shared" si="14"/>
        <v>0.65695471766191593</v>
      </c>
      <c r="M34" s="46">
        <f t="shared" si="14"/>
        <v>0.66883305849257935</v>
      </c>
      <c r="N34" s="46">
        <f t="shared" si="14"/>
        <v>0.62253497192204599</v>
      </c>
    </row>
    <row r="35" spans="1:14" x14ac:dyDescent="0.2">
      <c r="A35" s="5" t="s">
        <v>1</v>
      </c>
      <c r="B35" s="46">
        <f t="shared" ref="B35:N35" si="15">B26/B28</f>
        <v>7.745919717688575E-2</v>
      </c>
      <c r="C35" s="46">
        <f t="shared" si="15"/>
        <v>7.6673547626069011E-2</v>
      </c>
      <c r="D35" s="46">
        <f t="shared" si="15"/>
        <v>7.3425156977921818E-2</v>
      </c>
      <c r="E35" s="46">
        <f t="shared" si="15"/>
        <v>7.2208487845076219E-2</v>
      </c>
      <c r="F35" s="46">
        <f t="shared" si="15"/>
        <v>7.4125426621160409E-2</v>
      </c>
      <c r="G35" s="46">
        <f t="shared" si="15"/>
        <v>7.9041345924926593E-2</v>
      </c>
      <c r="H35" s="46">
        <f t="shared" si="15"/>
        <v>7.9879733463351213E-2</v>
      </c>
      <c r="I35" s="46">
        <f t="shared" si="15"/>
        <v>7.4997611541033724E-2</v>
      </c>
      <c r="J35" s="46">
        <f t="shared" si="15"/>
        <v>8.0622347949080617E-2</v>
      </c>
      <c r="K35" s="46">
        <f t="shared" si="15"/>
        <v>8.3562396921385382E-2</v>
      </c>
      <c r="L35" s="46">
        <f t="shared" si="15"/>
        <v>8.0191232184737504E-2</v>
      </c>
      <c r="M35" s="46">
        <f t="shared" si="15"/>
        <v>7.5177029779804061E-2</v>
      </c>
      <c r="N35" s="46">
        <f t="shared" si="15"/>
        <v>7.7482794046083381E-2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8"/>
      <c r="N36" s="46"/>
    </row>
    <row r="37" spans="1:14" x14ac:dyDescent="0.2">
      <c r="A37" s="10" t="s">
        <v>12</v>
      </c>
      <c r="B37" s="193">
        <f>SUM(B31:B36)</f>
        <v>1</v>
      </c>
      <c r="C37" s="193">
        <f>SUM(C31:C36)</f>
        <v>1</v>
      </c>
      <c r="D37" s="193">
        <f>SUM(D31:D36)</f>
        <v>1</v>
      </c>
      <c r="E37" s="193">
        <f>SUM(E31:E36)</f>
        <v>0.99999999999999978</v>
      </c>
      <c r="F37" s="193">
        <f>SUM(F31:F36)</f>
        <v>1</v>
      </c>
      <c r="G37" s="193">
        <f t="shared" ref="G37" si="16">SUM(G31:G36)</f>
        <v>1</v>
      </c>
      <c r="H37" s="193">
        <f t="shared" ref="H37:N37" si="17">SUM(H31:H36)</f>
        <v>1</v>
      </c>
      <c r="I37" s="193">
        <f t="shared" si="17"/>
        <v>0.99999999999999989</v>
      </c>
      <c r="J37" s="193">
        <f t="shared" si="17"/>
        <v>1</v>
      </c>
      <c r="K37" s="193">
        <f t="shared" si="17"/>
        <v>0.99999999999999989</v>
      </c>
      <c r="L37" s="193">
        <f t="shared" si="17"/>
        <v>1</v>
      </c>
      <c r="M37" s="193">
        <f t="shared" si="17"/>
        <v>1</v>
      </c>
      <c r="N37" s="193">
        <f t="shared" si="17"/>
        <v>1</v>
      </c>
    </row>
    <row r="38" spans="1:14" ht="3" customHeight="1" x14ac:dyDescent="0.2">
      <c r="A38" s="96"/>
      <c r="B38" s="14"/>
      <c r="C38" s="41"/>
      <c r="D38" s="42"/>
      <c r="E38" s="43"/>
      <c r="F38" s="44"/>
      <c r="G38" s="39"/>
      <c r="H38" s="39"/>
      <c r="I38" s="39"/>
      <c r="J38" s="39"/>
      <c r="K38" s="39"/>
      <c r="L38" s="39"/>
      <c r="M38" s="36"/>
      <c r="N38" s="14"/>
    </row>
    <row r="39" spans="1:14" x14ac:dyDescent="0.2">
      <c r="A39" s="16" t="s">
        <v>10</v>
      </c>
      <c r="B39" s="199" t="s">
        <v>40</v>
      </c>
      <c r="C39" s="199" t="s">
        <v>54</v>
      </c>
      <c r="D39" s="199" t="s">
        <v>55</v>
      </c>
      <c r="E39" s="199" t="s">
        <v>56</v>
      </c>
      <c r="F39" s="199" t="s">
        <v>57</v>
      </c>
      <c r="G39" s="199" t="s">
        <v>58</v>
      </c>
      <c r="H39" s="199" t="s">
        <v>59</v>
      </c>
      <c r="I39" s="199" t="s">
        <v>60</v>
      </c>
      <c r="J39" s="199" t="s">
        <v>61</v>
      </c>
      <c r="K39" s="199" t="s">
        <v>62</v>
      </c>
      <c r="L39" s="199" t="s">
        <v>63</v>
      </c>
      <c r="M39" s="199" t="s">
        <v>64</v>
      </c>
      <c r="N39" s="4" t="s">
        <v>0</v>
      </c>
    </row>
    <row r="40" spans="1:14" x14ac:dyDescent="0.2">
      <c r="A40" s="5" t="s">
        <v>8</v>
      </c>
      <c r="B40" s="171">
        <f t="shared" ref="B40:N40" si="18">B3/B22</f>
        <v>379.41711864406778</v>
      </c>
      <c r="C40" s="172">
        <f t="shared" si="18"/>
        <v>380.0080912547528</v>
      </c>
      <c r="D40" s="172">
        <f t="shared" si="18"/>
        <v>376.07687871077178</v>
      </c>
      <c r="E40" s="172">
        <f t="shared" si="18"/>
        <v>376.7608091468777</v>
      </c>
      <c r="F40" s="172">
        <f t="shared" si="18"/>
        <v>376.78929020664867</v>
      </c>
      <c r="G40" s="172">
        <f t="shared" si="18"/>
        <v>377.57925925925929</v>
      </c>
      <c r="H40" s="172">
        <f t="shared" si="18"/>
        <v>379.07999999999993</v>
      </c>
      <c r="I40" s="172">
        <f t="shared" si="18"/>
        <v>378.87180987202925</v>
      </c>
      <c r="J40" s="172">
        <f t="shared" si="18"/>
        <v>376.36094848732625</v>
      </c>
      <c r="K40" s="172">
        <f t="shared" si="18"/>
        <v>377.10123893805309</v>
      </c>
      <c r="L40" s="172">
        <f t="shared" si="18"/>
        <v>377.53547906976746</v>
      </c>
      <c r="M40" s="172">
        <f t="shared" si="18"/>
        <v>376.17185185185184</v>
      </c>
      <c r="N40" s="172">
        <f t="shared" si="18"/>
        <v>377.73555921956586</v>
      </c>
    </row>
    <row r="41" spans="1:14" x14ac:dyDescent="0.2">
      <c r="A41" s="5" t="s">
        <v>9</v>
      </c>
      <c r="B41" s="171">
        <f t="shared" ref="B41:N41" si="19">B4/B23</f>
        <v>350.85801739130432</v>
      </c>
      <c r="C41" s="172">
        <f t="shared" si="19"/>
        <v>351.07398797595192</v>
      </c>
      <c r="D41" s="172">
        <f t="shared" si="19"/>
        <v>349.92466019417475</v>
      </c>
      <c r="E41" s="172">
        <f t="shared" si="19"/>
        <v>351.31492957746485</v>
      </c>
      <c r="F41" s="172">
        <f t="shared" si="19"/>
        <v>350.14451612903224</v>
      </c>
      <c r="G41" s="172">
        <f t="shared" si="19"/>
        <v>350.64427340608847</v>
      </c>
      <c r="H41" s="172">
        <f t="shared" si="19"/>
        <v>352.34680926916218</v>
      </c>
      <c r="I41" s="172">
        <f t="shared" si="19"/>
        <v>351.73559124087592</v>
      </c>
      <c r="J41" s="172">
        <f t="shared" si="19"/>
        <v>350.55109697933227</v>
      </c>
      <c r="K41" s="172">
        <f t="shared" si="19"/>
        <v>352.46545454545458</v>
      </c>
      <c r="L41" s="172">
        <f t="shared" si="19"/>
        <v>352.11201359388275</v>
      </c>
      <c r="M41" s="172">
        <f t="shared" si="19"/>
        <v>351.27593695271452</v>
      </c>
      <c r="N41" s="172">
        <f t="shared" si="19"/>
        <v>351.17000174733528</v>
      </c>
    </row>
    <row r="42" spans="1:14" x14ac:dyDescent="0.2">
      <c r="A42" s="5" t="s">
        <v>23</v>
      </c>
      <c r="B42" s="171">
        <f t="shared" ref="B42:N42" si="20">B5/B24</f>
        <v>349.44</v>
      </c>
      <c r="C42" s="172">
        <f t="shared" si="20"/>
        <v>349.44</v>
      </c>
      <c r="D42" s="172">
        <f t="shared" si="20"/>
        <v>353.92959314775158</v>
      </c>
      <c r="E42" s="172">
        <f t="shared" si="20"/>
        <v>351.43300380228141</v>
      </c>
      <c r="F42" s="172">
        <f t="shared" si="20"/>
        <v>349.44</v>
      </c>
      <c r="G42" s="172">
        <f t="shared" si="20"/>
        <v>349.44000000000005</v>
      </c>
      <c r="H42" s="172">
        <f t="shared" si="20"/>
        <v>349.9877115987461</v>
      </c>
      <c r="I42" s="172">
        <f t="shared" si="20"/>
        <v>350.6491349480969</v>
      </c>
      <c r="J42" s="172">
        <f t="shared" si="20"/>
        <v>351.55141993957704</v>
      </c>
      <c r="K42" s="172">
        <f t="shared" si="20"/>
        <v>350.54933333333332</v>
      </c>
      <c r="L42" s="172">
        <f t="shared" si="20"/>
        <v>349.44</v>
      </c>
      <c r="M42" s="172">
        <f t="shared" si="20"/>
        <v>350.92382165605096</v>
      </c>
      <c r="N42" s="172">
        <f t="shared" si="20"/>
        <v>350.42281535648999</v>
      </c>
    </row>
    <row r="43" spans="1:14" x14ac:dyDescent="0.2">
      <c r="A43" s="5" t="s">
        <v>24</v>
      </c>
      <c r="B43" s="171">
        <f t="shared" ref="B43:N43" si="21">B6/B25</f>
        <v>383.28739229715319</v>
      </c>
      <c r="C43" s="172">
        <f t="shared" si="21"/>
        <v>383.13323318310802</v>
      </c>
      <c r="D43" s="172">
        <f t="shared" si="21"/>
        <v>382.74452400593964</v>
      </c>
      <c r="E43" s="172">
        <f t="shared" si="21"/>
        <v>383.08898684435331</v>
      </c>
      <c r="F43" s="172">
        <f t="shared" si="21"/>
        <v>383.20230174429059</v>
      </c>
      <c r="G43" s="172">
        <f t="shared" si="21"/>
        <v>382.6788518943743</v>
      </c>
      <c r="H43" s="172">
        <f t="shared" si="21"/>
        <v>382.89746493781422</v>
      </c>
      <c r="I43" s="172">
        <f t="shared" si="21"/>
        <v>383.04592771084339</v>
      </c>
      <c r="J43" s="172">
        <f t="shared" si="21"/>
        <v>383.13542235083366</v>
      </c>
      <c r="K43" s="172">
        <f t="shared" si="21"/>
        <v>382.77935374629607</v>
      </c>
      <c r="L43" s="172">
        <f t="shared" si="21"/>
        <v>383.44712893038582</v>
      </c>
      <c r="M43" s="172">
        <f t="shared" si="21"/>
        <v>383.18243364757069</v>
      </c>
      <c r="N43" s="172">
        <f t="shared" si="21"/>
        <v>383.04627341985753</v>
      </c>
    </row>
    <row r="44" spans="1:14" x14ac:dyDescent="0.2">
      <c r="A44" s="5" t="s">
        <v>1</v>
      </c>
      <c r="B44" s="171">
        <f t="shared" ref="B44:N44" si="22">B7/B26</f>
        <v>351.03198177676541</v>
      </c>
      <c r="C44" s="172">
        <f t="shared" si="22"/>
        <v>350.33600000000001</v>
      </c>
      <c r="D44" s="172">
        <f t="shared" si="22"/>
        <v>349.92198620689652</v>
      </c>
      <c r="E44" s="172">
        <f t="shared" si="22"/>
        <v>350.93546362339515</v>
      </c>
      <c r="F44" s="172">
        <f t="shared" si="22"/>
        <v>349.44</v>
      </c>
      <c r="G44" s="172">
        <f t="shared" si="22"/>
        <v>349.44</v>
      </c>
      <c r="H44" s="172">
        <f t="shared" si="22"/>
        <v>349.79548321464904</v>
      </c>
      <c r="I44" s="172">
        <f t="shared" si="22"/>
        <v>350.77543949044582</v>
      </c>
      <c r="J44" s="172">
        <f t="shared" si="22"/>
        <v>349.44000000000005</v>
      </c>
      <c r="K44" s="172">
        <f t="shared" si="22"/>
        <v>349.43999999999994</v>
      </c>
      <c r="L44" s="172">
        <f t="shared" si="22"/>
        <v>351.01228346456696</v>
      </c>
      <c r="M44" s="172">
        <f t="shared" si="22"/>
        <v>350.34178064516129</v>
      </c>
      <c r="N44" s="172">
        <f t="shared" si="22"/>
        <v>350.1367201674808</v>
      </c>
    </row>
    <row r="45" spans="1:14" x14ac:dyDescent="0.2">
      <c r="A45" s="5"/>
      <c r="B45" s="171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8"/>
      <c r="N45" s="172"/>
    </row>
    <row r="46" spans="1:14" x14ac:dyDescent="0.2">
      <c r="A46" s="94" t="s">
        <v>10</v>
      </c>
      <c r="B46" s="159">
        <f>B9/B28</f>
        <v>373.13959947066604</v>
      </c>
      <c r="C46" s="175">
        <f t="shared" ref="C46:N46" si="23">C9/C28</f>
        <v>373.54283692126216</v>
      </c>
      <c r="D46" s="175">
        <f t="shared" si="23"/>
        <v>373.38253190196474</v>
      </c>
      <c r="E46" s="175">
        <f t="shared" si="23"/>
        <v>373.43087762669961</v>
      </c>
      <c r="F46" s="175">
        <f t="shared" si="23"/>
        <v>372.82313139931739</v>
      </c>
      <c r="G46" s="175">
        <f t="shared" si="23"/>
        <v>373.41932862471231</v>
      </c>
      <c r="H46" s="175">
        <f t="shared" si="23"/>
        <v>373.92096213229314</v>
      </c>
      <c r="I46" s="175">
        <f t="shared" si="23"/>
        <v>374.30232158211516</v>
      </c>
      <c r="J46" s="175">
        <f t="shared" si="23"/>
        <v>374.21435643564354</v>
      </c>
      <c r="K46" s="175">
        <f t="shared" si="23"/>
        <v>374.33705699102075</v>
      </c>
      <c r="L46" s="175">
        <f t="shared" si="23"/>
        <v>374.91530939924229</v>
      </c>
      <c r="M46" s="175">
        <f t="shared" si="23"/>
        <v>375.00750024250652</v>
      </c>
      <c r="N46" s="175">
        <f t="shared" si="23"/>
        <v>373.87990205544526</v>
      </c>
    </row>
    <row r="47" spans="1:14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ageMargins left="0.5" right="0.5" top="0.5" bottom="0.5" header="0.25" footer="0.25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topLeftCell="E1" zoomScale="120" zoomScaleNormal="120" workbookViewId="0">
      <selection activeCell="O29" sqref="O29"/>
    </sheetView>
  </sheetViews>
  <sheetFormatPr defaultColWidth="9.140625" defaultRowHeight="11.25" x14ac:dyDescent="0.2"/>
  <cols>
    <col min="1" max="1" width="16.28515625" style="51" customWidth="1"/>
    <col min="2" max="6" width="12.85546875" style="51" bestFit="1" customWidth="1"/>
    <col min="7" max="7" width="12" style="51" bestFit="1" customWidth="1"/>
    <col min="8" max="12" width="12.85546875" style="51" bestFit="1" customWidth="1"/>
    <col min="13" max="13" width="13" style="51" bestFit="1" customWidth="1"/>
    <col min="14" max="14" width="13.85546875" style="51" bestFit="1" customWidth="1"/>
    <col min="15" max="16384" width="9.140625" style="51"/>
  </cols>
  <sheetData>
    <row r="1" spans="1:14" x14ac:dyDescent="0.2">
      <c r="A1" s="108" t="s">
        <v>38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33.75" x14ac:dyDescent="0.2">
      <c r="A2" s="17" t="s">
        <v>25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52" t="s">
        <v>0</v>
      </c>
    </row>
    <row r="3" spans="1:14" x14ac:dyDescent="0.2">
      <c r="A3" s="5" t="s">
        <v>8</v>
      </c>
      <c r="B3" s="177">
        <f>+'[1]Oct 2020 '!$J$37</f>
        <v>2035853.5</v>
      </c>
      <c r="C3" s="176">
        <f>+'[1]Nov 2020'!$J$29</f>
        <v>2288982.5</v>
      </c>
      <c r="D3" s="176">
        <f>+'[1]Dec 2020'!$J$29</f>
        <v>2097018.5</v>
      </c>
      <c r="E3" s="176">
        <f>+'[1]Jan 2021'!$J$29</f>
        <v>1964808</v>
      </c>
      <c r="F3" s="176">
        <f>+'[1]Feb 2021'!$J$29</f>
        <v>1871649</v>
      </c>
      <c r="G3" s="176">
        <f>+'[1]Mar 2021'!$J$29</f>
        <v>2394845</v>
      </c>
      <c r="H3" s="176">
        <f>+'[1]Apr 2021'!$J$29</f>
        <v>2275808.5</v>
      </c>
      <c r="I3" s="176">
        <f>+'[1]May 2021'!$J$29</f>
        <v>1930932</v>
      </c>
      <c r="J3" s="176">
        <f>+'[1]Jun 2021'!$J$29</f>
        <v>2063613</v>
      </c>
      <c r="K3" s="176">
        <f>+'[1]Jul 2021'!$J$29</f>
        <v>1863650.5</v>
      </c>
      <c r="L3" s="176">
        <f>+'[1]Aug 2021'!$J$29</f>
        <v>1985980.5</v>
      </c>
      <c r="M3" s="176">
        <f>+'[1]Sep 2021'!$J$29</f>
        <v>1959162</v>
      </c>
      <c r="N3" s="177">
        <f>SUM(B3:M3)</f>
        <v>24732303</v>
      </c>
    </row>
    <row r="4" spans="1:14" x14ac:dyDescent="0.2">
      <c r="A4" s="5" t="s">
        <v>9</v>
      </c>
      <c r="B4" s="177">
        <f>+'[2]Oct 2020'!$J$26</f>
        <v>1796121.6000000001</v>
      </c>
      <c r="C4" s="177">
        <f>+'[2]Nov 2020'!$J$26</f>
        <v>1583400</v>
      </c>
      <c r="D4" s="177">
        <f>+'[2]Dec 2020'!$J$26</f>
        <v>1738900.8</v>
      </c>
      <c r="E4" s="176">
        <f>+'[2]Jan 2021'!$J$26</f>
        <v>1681243.2</v>
      </c>
      <c r="F4" s="176">
        <f>+'[2]Feb 2021'!$J$26</f>
        <v>1714003.2</v>
      </c>
      <c r="G4" s="176">
        <f>+'[2]Mar 2021'!$J$26</f>
        <v>2307614.4</v>
      </c>
      <c r="H4" s="176">
        <f>+'[2]Apr 2021'!$J$26</f>
        <v>2133331.2000000002</v>
      </c>
      <c r="I4" s="176">
        <f>+'[2]May 2021'!$J$28</f>
        <v>4029043.2</v>
      </c>
      <c r="J4" s="176">
        <f>+'[2]Jun 2021'!$J$28</f>
        <v>3889704</v>
      </c>
      <c r="K4" s="176">
        <f>+'[2]Jul 2021'!$J$28</f>
        <v>3631992</v>
      </c>
      <c r="L4" s="176">
        <f>+'[2]Aug 2021'!$J$28</f>
        <v>3914601.6</v>
      </c>
      <c r="M4" s="176">
        <f>+'[2]Sep 2021'!$J$28</f>
        <v>3918532.8000000003</v>
      </c>
      <c r="N4" s="177">
        <f>SUM(B4:M4)</f>
        <v>32338488.000000004</v>
      </c>
    </row>
    <row r="5" spans="1:14" x14ac:dyDescent="0.2">
      <c r="A5" s="54" t="s">
        <v>23</v>
      </c>
      <c r="B5" s="177">
        <f>+'[3]OCT 2020'!$J$35</f>
        <v>844334.4</v>
      </c>
      <c r="C5" s="176">
        <f>+'[3]NOV 2020'!$J$36</f>
        <v>919900.8</v>
      </c>
      <c r="D5" s="176">
        <f>+'[3]DEC 2020'!$J$36</f>
        <v>920774.4</v>
      </c>
      <c r="E5" s="176">
        <f>+'[3]JAN 2021'!$J$36</f>
        <v>896313.60000000009</v>
      </c>
      <c r="F5" s="176">
        <f>+'[3]FEB 2021'!$J$36</f>
        <v>892819.2</v>
      </c>
      <c r="G5" s="176">
        <f>+'[3]MAR 2021'!$J$36</f>
        <v>1180233.6000000001</v>
      </c>
      <c r="H5" s="176">
        <f>+'[3]APR 2021'!$J$36</f>
        <v>1174992</v>
      </c>
      <c r="I5" s="176">
        <f>+'[3]MAY 2021'!$J$35</f>
        <v>1163198.3999999999</v>
      </c>
      <c r="J5" s="176">
        <f>+'[3]JUN 2021'!$J$35</f>
        <v>1297296</v>
      </c>
      <c r="K5" s="176">
        <f>+'[3]JUL 2021'!$J$35</f>
        <v>1220419.2</v>
      </c>
      <c r="L5" s="176">
        <f>+'[3]AUG 2021'!$J$35</f>
        <v>1176302.4000000001</v>
      </c>
      <c r="M5" s="176">
        <f>+'[3]SEP 2021'!$J$35</f>
        <v>1220856</v>
      </c>
      <c r="N5" s="177">
        <f>SUM(B5:M5)</f>
        <v>12907440</v>
      </c>
    </row>
    <row r="6" spans="1:14" x14ac:dyDescent="0.2">
      <c r="A6" s="5" t="s">
        <v>24</v>
      </c>
      <c r="B6" s="144">
        <f>+'[4]OCT 2020'!$J$45</f>
        <v>8934596.4400000013</v>
      </c>
      <c r="C6" s="144">
        <f>+'[4]NOV 2020'!$J$49</f>
        <v>9217791.6600000001</v>
      </c>
      <c r="D6" s="144">
        <f>+'[4]DEC 2020'!$J$49</f>
        <v>9088722.7200000007</v>
      </c>
      <c r="E6" s="144">
        <f>+'[4]JAN 2021'!$J$49</f>
        <v>9358680.0999999996</v>
      </c>
      <c r="F6" s="144">
        <f>+'[4]FEB 2021'!$J$49</f>
        <v>9438579.9199999999</v>
      </c>
      <c r="G6" s="144">
        <f>+'[4]MAR 2021'!$J$49</f>
        <v>12785389.540000001</v>
      </c>
      <c r="H6" s="144">
        <f>+'[4]APR 2021'!$J$49</f>
        <v>13080404.260000002</v>
      </c>
      <c r="I6" s="144">
        <f>+'[4]MAY 2021'!$J$51</f>
        <v>11967007.360000001</v>
      </c>
      <c r="J6" s="144">
        <f>+'[4]JUN 2021'!$J$51</f>
        <v>13530490.82</v>
      </c>
      <c r="K6" s="144">
        <f>+'[4]JUL 2021'!$J$51</f>
        <v>12727710.379999999</v>
      </c>
      <c r="L6" s="144">
        <f>+'[4]AUG 2021'!$J$51</f>
        <v>13569258.780000001</v>
      </c>
      <c r="M6" s="144">
        <f>+'[4]SEP 2021'!$J$51</f>
        <v>12929587.439999999</v>
      </c>
      <c r="N6" s="177">
        <f>SUM(B6:M6)</f>
        <v>136628219.41999999</v>
      </c>
    </row>
    <row r="7" spans="1:14" x14ac:dyDescent="0.2">
      <c r="A7" s="15" t="s">
        <v>1</v>
      </c>
      <c r="B7" s="144">
        <f>+'[5]OCT 2020'!$J$41</f>
        <v>877531.20000000007</v>
      </c>
      <c r="C7" s="144">
        <f>+'[5]NOV 2020'!$J$48</f>
        <v>848702.4</v>
      </c>
      <c r="D7" s="144">
        <f>+'[5]DEC 2020'!$J$48</f>
        <v>865300.79999999993</v>
      </c>
      <c r="E7" s="144">
        <f>+'[5]JAN 2021'!$J$48</f>
        <v>905486.39999999991</v>
      </c>
      <c r="F7" s="144">
        <f>+'[5]FEB 2021'!$J$48</f>
        <v>822494.4</v>
      </c>
      <c r="G7" s="144">
        <f>+'[5]MAR 2021'!$J$48</f>
        <v>1105104</v>
      </c>
      <c r="H7" s="144">
        <f>+'[5]APR 2021'!$J$48</f>
        <v>1237891.2</v>
      </c>
      <c r="I7" s="144">
        <f>+'[5]MAY 2021'!$J$45</f>
        <v>1084137.6000000001</v>
      </c>
      <c r="J7" s="144">
        <f>+'[5]JUN 2021'!$J$45</f>
        <v>1230028.8</v>
      </c>
      <c r="K7" s="144">
        <f>+'[5]JUL 2021'!$J$45</f>
        <v>1164072</v>
      </c>
      <c r="L7" s="144">
        <f>+'[5]AUG 2021'!$J$45</f>
        <v>1171934.3999999999</v>
      </c>
      <c r="M7" s="144">
        <f>+'[5]SEP 2021'!$J$45</f>
        <v>1149657.6000000001</v>
      </c>
      <c r="N7" s="177">
        <f>SUM(B7:M7)</f>
        <v>12462340.800000001</v>
      </c>
    </row>
    <row r="8" spans="1:14" x14ac:dyDescent="0.2">
      <c r="A8" s="55" t="s">
        <v>5</v>
      </c>
      <c r="B8" s="158">
        <f>SUM(B3:B7)</f>
        <v>14488437.140000001</v>
      </c>
      <c r="C8" s="159">
        <f t="shared" ref="C8:L8" si="0">SUM(C3:C7)</f>
        <v>14858777.360000001</v>
      </c>
      <c r="D8" s="159">
        <f t="shared" si="0"/>
        <v>14710717.220000003</v>
      </c>
      <c r="E8" s="159">
        <f t="shared" si="0"/>
        <v>14806531.300000001</v>
      </c>
      <c r="F8" s="159">
        <f t="shared" si="0"/>
        <v>14739545.720000001</v>
      </c>
      <c r="G8" s="159">
        <f t="shared" si="0"/>
        <v>19773186.539999999</v>
      </c>
      <c r="H8" s="159">
        <f t="shared" si="0"/>
        <v>19902427.16</v>
      </c>
      <c r="I8" s="158">
        <f t="shared" si="0"/>
        <v>20174318.560000002</v>
      </c>
      <c r="J8" s="158">
        <f t="shared" si="0"/>
        <v>22011132.620000001</v>
      </c>
      <c r="K8" s="158">
        <f t="shared" si="0"/>
        <v>20607844.079999998</v>
      </c>
      <c r="L8" s="159">
        <f t="shared" si="0"/>
        <v>21818077.68</v>
      </c>
      <c r="M8" s="159">
        <f>SUM(M3:M7)</f>
        <v>21177795.840000004</v>
      </c>
      <c r="N8" s="158">
        <f>SUM(N3:N7)</f>
        <v>219068791.22</v>
      </c>
    </row>
    <row r="9" spans="1:14" x14ac:dyDescent="0.2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">
      <c r="A10" s="56" t="s">
        <v>6</v>
      </c>
      <c r="B10" s="199" t="s">
        <v>40</v>
      </c>
      <c r="C10" s="199" t="s">
        <v>54</v>
      </c>
      <c r="D10" s="199" t="s">
        <v>55</v>
      </c>
      <c r="E10" s="199" t="s">
        <v>56</v>
      </c>
      <c r="F10" s="199" t="s">
        <v>57</v>
      </c>
      <c r="G10" s="199" t="s">
        <v>58</v>
      </c>
      <c r="H10" s="199" t="s">
        <v>59</v>
      </c>
      <c r="I10" s="199" t="s">
        <v>60</v>
      </c>
      <c r="J10" s="199" t="s">
        <v>61</v>
      </c>
      <c r="K10" s="199" t="s">
        <v>62</v>
      </c>
      <c r="L10" s="199" t="s">
        <v>63</v>
      </c>
      <c r="M10" s="199" t="s">
        <v>64</v>
      </c>
      <c r="N10" s="52" t="s">
        <v>0</v>
      </c>
    </row>
    <row r="11" spans="1:14" x14ac:dyDescent="0.2">
      <c r="A11" s="5" t="s">
        <v>8</v>
      </c>
      <c r="B11" s="57">
        <f>B3/$B$8</f>
        <v>0.14051574233492514</v>
      </c>
      <c r="C11" s="57">
        <f t="shared" ref="C11:N11" si="1">C3/C8</f>
        <v>0.15404918214616817</v>
      </c>
      <c r="D11" s="57">
        <f t="shared" si="1"/>
        <v>0.14255039157091484</v>
      </c>
      <c r="E11" s="57">
        <f t="shared" si="1"/>
        <v>0.1326987368067766</v>
      </c>
      <c r="F11" s="57">
        <f t="shared" si="1"/>
        <v>0.12698145760763649</v>
      </c>
      <c r="G11" s="57">
        <f t="shared" si="1"/>
        <v>0.12111578450723502</v>
      </c>
      <c r="H11" s="57">
        <f t="shared" si="1"/>
        <v>0.11434828936713466</v>
      </c>
      <c r="I11" s="57">
        <f t="shared" si="1"/>
        <v>9.5712377806331211E-2</v>
      </c>
      <c r="J11" s="57">
        <f t="shared" si="1"/>
        <v>9.3753149173474923E-2</v>
      </c>
      <c r="K11" s="57">
        <f t="shared" si="1"/>
        <v>9.0434035349126154E-2</v>
      </c>
      <c r="L11" s="57">
        <f t="shared" si="1"/>
        <v>9.1024540710132815E-2</v>
      </c>
      <c r="M11" s="57">
        <f t="shared" si="1"/>
        <v>9.2510193922050746E-2</v>
      </c>
      <c r="N11" s="57">
        <f t="shared" si="1"/>
        <v>0.11289742761743989</v>
      </c>
    </row>
    <row r="12" spans="1:14" x14ac:dyDescent="0.2">
      <c r="A12" s="5" t="s">
        <v>9</v>
      </c>
      <c r="B12" s="57">
        <f>B4/$B$8</f>
        <v>0.12396931309045249</v>
      </c>
      <c r="C12" s="57">
        <f>C4/$C$8</f>
        <v>0.10656327648212369</v>
      </c>
      <c r="D12" s="57">
        <f t="shared" ref="D12:N12" si="2">D4/D8</f>
        <v>0.118206391571165</v>
      </c>
      <c r="E12" s="57">
        <f t="shared" si="2"/>
        <v>0.11354740458354347</v>
      </c>
      <c r="F12" s="57">
        <f t="shared" si="2"/>
        <v>0.11628602621546737</v>
      </c>
      <c r="G12" s="57">
        <f t="shared" si="2"/>
        <v>0.116704224447174</v>
      </c>
      <c r="H12" s="57">
        <f t="shared" si="2"/>
        <v>0.10718949919272058</v>
      </c>
      <c r="I12" s="57">
        <f t="shared" si="2"/>
        <v>0.19971148904074804</v>
      </c>
      <c r="J12" s="57">
        <f t="shared" si="2"/>
        <v>0.1767153043485683</v>
      </c>
      <c r="K12" s="57">
        <f t="shared" si="2"/>
        <v>0.17624318128090186</v>
      </c>
      <c r="L12" s="57">
        <f t="shared" si="2"/>
        <v>0.17942009637212</v>
      </c>
      <c r="M12" s="57">
        <f t="shared" si="2"/>
        <v>0.18503024722708819</v>
      </c>
      <c r="N12" s="57">
        <f t="shared" si="2"/>
        <v>0.1476179597281114</v>
      </c>
    </row>
    <row r="13" spans="1:14" x14ac:dyDescent="0.2">
      <c r="A13" s="58" t="s">
        <v>23</v>
      </c>
      <c r="B13" s="57">
        <f>B5/$B$8</f>
        <v>5.8276430497043931E-2</v>
      </c>
      <c r="C13" s="57">
        <f t="shared" ref="C13:N13" si="3">C5/C8</f>
        <v>6.1909589040373102E-2</v>
      </c>
      <c r="D13" s="57">
        <f t="shared" si="3"/>
        <v>6.2592080741526196E-2</v>
      </c>
      <c r="E13" s="57">
        <f t="shared" si="3"/>
        <v>6.053501538202942E-2</v>
      </c>
      <c r="F13" s="57">
        <f t="shared" si="3"/>
        <v>6.0573047294703183E-2</v>
      </c>
      <c r="G13" s="57">
        <f t="shared" si="3"/>
        <v>5.9688588767038461E-2</v>
      </c>
      <c r="H13" s="57">
        <f t="shared" si="3"/>
        <v>5.9037623429242084E-2</v>
      </c>
      <c r="I13" s="57">
        <f t="shared" si="3"/>
        <v>5.76573824062784E-2</v>
      </c>
      <c r="J13" s="57">
        <f t="shared" si="3"/>
        <v>5.8938175622150236E-2</v>
      </c>
      <c r="K13" s="57">
        <f t="shared" si="3"/>
        <v>5.9221100240389631E-2</v>
      </c>
      <c r="L13" s="57">
        <f t="shared" si="3"/>
        <v>5.3914117332082033E-2</v>
      </c>
      <c r="M13" s="57">
        <f t="shared" si="3"/>
        <v>5.764792564928229E-2</v>
      </c>
      <c r="N13" s="57">
        <f t="shared" si="3"/>
        <v>5.8919574660170074E-2</v>
      </c>
    </row>
    <row r="14" spans="1:14" x14ac:dyDescent="0.2">
      <c r="A14" s="53" t="s">
        <v>24</v>
      </c>
      <c r="B14" s="57">
        <f>B6/$B$8</f>
        <v>0.61667082195726741</v>
      </c>
      <c r="C14" s="57">
        <f t="shared" ref="C14:N14" si="4">C6/C8</f>
        <v>0.6203600361369167</v>
      </c>
      <c r="D14" s="57">
        <f t="shared" si="4"/>
        <v>0.61783002039107915</v>
      </c>
      <c r="E14" s="57">
        <f t="shared" si="4"/>
        <v>0.63206431745428449</v>
      </c>
      <c r="F14" s="57">
        <f t="shared" si="4"/>
        <v>0.64035758627166151</v>
      </c>
      <c r="G14" s="57">
        <f t="shared" si="4"/>
        <v>0.64660238318876451</v>
      </c>
      <c r="H14" s="57">
        <f t="shared" si="4"/>
        <v>0.65722658622708419</v>
      </c>
      <c r="I14" s="45">
        <f t="shared" si="4"/>
        <v>0.59318025163572119</v>
      </c>
      <c r="J14" s="45">
        <f t="shared" si="4"/>
        <v>0.61471124878443439</v>
      </c>
      <c r="K14" s="45">
        <f t="shared" si="4"/>
        <v>0.61761484270702038</v>
      </c>
      <c r="L14" s="45">
        <f t="shared" si="4"/>
        <v>0.6219273292091424</v>
      </c>
      <c r="M14" s="45">
        <f t="shared" si="4"/>
        <v>0.61052564382450847</v>
      </c>
      <c r="N14" s="57">
        <f t="shared" si="4"/>
        <v>0.6236772415601225</v>
      </c>
    </row>
    <row r="15" spans="1:14" x14ac:dyDescent="0.2">
      <c r="A15" s="9" t="s">
        <v>1</v>
      </c>
      <c r="B15" s="57">
        <f>B7/$B$8</f>
        <v>6.0567692120311052E-2</v>
      </c>
      <c r="C15" s="57">
        <f>C7/$C$8</f>
        <v>5.7117916194418299E-2</v>
      </c>
      <c r="D15" s="57">
        <f t="shared" ref="D15:I15" si="5">D7/D8</f>
        <v>5.8821115725314704E-2</v>
      </c>
      <c r="E15" s="57">
        <f t="shared" si="5"/>
        <v>6.1154525773365963E-2</v>
      </c>
      <c r="F15" s="57">
        <f t="shared" si="5"/>
        <v>5.5801882610531366E-2</v>
      </c>
      <c r="G15" s="57">
        <f t="shared" si="5"/>
        <v>5.5889019089788043E-2</v>
      </c>
      <c r="H15" s="57">
        <f t="shared" si="5"/>
        <v>6.219800178381861E-2</v>
      </c>
      <c r="I15" s="57">
        <f t="shared" si="5"/>
        <v>5.3738499110921142E-2</v>
      </c>
      <c r="J15" s="57">
        <f t="shared" ref="J15:M15" si="6">J7/J8</f>
        <v>5.5882122071372081E-2</v>
      </c>
      <c r="K15" s="57">
        <f t="shared" si="6"/>
        <v>5.6486840422562051E-2</v>
      </c>
      <c r="L15" s="57">
        <f t="shared" si="6"/>
        <v>5.3713916376522862E-2</v>
      </c>
      <c r="M15" s="57">
        <f t="shared" si="6"/>
        <v>5.4285989377070125E-2</v>
      </c>
      <c r="N15" s="57">
        <f>N7/N8</f>
        <v>5.688779643415609E-2</v>
      </c>
    </row>
    <row r="16" spans="1:14" x14ac:dyDescent="0.2">
      <c r="A16" s="53" t="s">
        <v>13</v>
      </c>
      <c r="B16" s="194">
        <f t="shared" ref="B16:N16" si="7">SUM(B11:B15)</f>
        <v>1</v>
      </c>
      <c r="C16" s="194">
        <f t="shared" si="7"/>
        <v>0.99999999999999989</v>
      </c>
      <c r="D16" s="194">
        <f t="shared" si="7"/>
        <v>0.99999999999999989</v>
      </c>
      <c r="E16" s="194">
        <f t="shared" si="7"/>
        <v>1</v>
      </c>
      <c r="F16" s="194">
        <f t="shared" si="7"/>
        <v>0.99999999999999989</v>
      </c>
      <c r="G16" s="194">
        <f t="shared" si="7"/>
        <v>1</v>
      </c>
      <c r="H16" s="194">
        <f t="shared" si="7"/>
        <v>1</v>
      </c>
      <c r="I16" s="194">
        <f t="shared" si="7"/>
        <v>0.99999999999999989</v>
      </c>
      <c r="J16" s="194">
        <f t="shared" si="7"/>
        <v>1</v>
      </c>
      <c r="K16" s="194">
        <f t="shared" si="7"/>
        <v>1</v>
      </c>
      <c r="L16" s="194">
        <f t="shared" si="7"/>
        <v>1</v>
      </c>
      <c r="M16" s="194">
        <f t="shared" si="7"/>
        <v>0.99999999999999978</v>
      </c>
      <c r="N16" s="190">
        <f t="shared" si="7"/>
        <v>1</v>
      </c>
    </row>
    <row r="17" spans="1:14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x14ac:dyDescent="0.2">
      <c r="A18" s="56" t="s">
        <v>19</v>
      </c>
      <c r="B18" s="199" t="s">
        <v>40</v>
      </c>
      <c r="C18" s="199" t="s">
        <v>54</v>
      </c>
      <c r="D18" s="199" t="s">
        <v>55</v>
      </c>
      <c r="E18" s="199" t="s">
        <v>56</v>
      </c>
      <c r="F18" s="199" t="s">
        <v>57</v>
      </c>
      <c r="G18" s="199" t="s">
        <v>58</v>
      </c>
      <c r="H18" s="199" t="s">
        <v>59</v>
      </c>
      <c r="I18" s="199" t="s">
        <v>60</v>
      </c>
      <c r="J18" s="199" t="s">
        <v>61</v>
      </c>
      <c r="K18" s="199" t="s">
        <v>62</v>
      </c>
      <c r="L18" s="199" t="s">
        <v>63</v>
      </c>
      <c r="M18" s="199" t="s">
        <v>64</v>
      </c>
      <c r="N18" s="52" t="s">
        <v>0</v>
      </c>
    </row>
    <row r="19" spans="1:14" x14ac:dyDescent="0.2">
      <c r="A19" s="5" t="s">
        <v>8</v>
      </c>
      <c r="B19" s="148">
        <f>+'[1]Oct 2020 '!$I$37</f>
        <v>4313</v>
      </c>
      <c r="C19" s="148">
        <f>+'[1]Nov 2020'!$I$29</f>
        <v>4851</v>
      </c>
      <c r="D19" s="148">
        <f>+'[1]Dec 2020'!$I$29</f>
        <v>4441</v>
      </c>
      <c r="E19" s="148">
        <f>+'[1]Jan 2021'!$I$29</f>
        <v>4166</v>
      </c>
      <c r="F19" s="148">
        <f>+'[1]Feb 2021'!$I$29</f>
        <v>3951</v>
      </c>
      <c r="G19" s="148">
        <f>+'[1]Mar 2021'!$I$29</f>
        <v>5068</v>
      </c>
      <c r="H19" s="148">
        <f>+'[1]Apr 2021'!$I$29</f>
        <v>4818</v>
      </c>
      <c r="I19" s="148">
        <f>+'[1]May 2021'!$I$29</f>
        <v>4092</v>
      </c>
      <c r="J19" s="148">
        <f>+'[1]Jun 2021'!$I$29</f>
        <v>4376</v>
      </c>
      <c r="K19" s="148">
        <f>+'[1]Jul 2021'!$I$29</f>
        <v>3957</v>
      </c>
      <c r="L19" s="148">
        <f>+'[1]Aug 2021'!$I$29</f>
        <v>4213</v>
      </c>
      <c r="M19" s="148">
        <f>+'[1]Sep 2021'!$I$29</f>
        <v>4162</v>
      </c>
      <c r="N19" s="123">
        <f>SUM(B19:M19)</f>
        <v>52408</v>
      </c>
    </row>
    <row r="20" spans="1:14" x14ac:dyDescent="0.2">
      <c r="A20" s="5" t="s">
        <v>9</v>
      </c>
      <c r="B20" s="148">
        <f>+'[2]Oct 2020'!$I$26</f>
        <v>4110</v>
      </c>
      <c r="C20" s="148">
        <f>+'[2]Nov 2020'!$I$26</f>
        <v>3613</v>
      </c>
      <c r="D20" s="148">
        <f>+'[2]Dec 2020'!$I$26</f>
        <v>3971</v>
      </c>
      <c r="E20" s="148">
        <f>+'[2]Jan 2021'!$I$26</f>
        <v>3845</v>
      </c>
      <c r="F20" s="148">
        <f>+'[2]Feb 2021'!$I$26</f>
        <v>3920</v>
      </c>
      <c r="G20" s="148">
        <f>+'[2]Mar 2021'!$I$26</f>
        <v>5268</v>
      </c>
      <c r="H20" s="148">
        <f>+'[2]Apr 2021'!$I$26</f>
        <v>4870</v>
      </c>
      <c r="I20" s="148">
        <f>+'[2]May 2021'!$I$28</f>
        <v>9190</v>
      </c>
      <c r="J20" s="148">
        <f>+'[2]Jun 2021'!$I$28</f>
        <v>8896</v>
      </c>
      <c r="K20" s="148">
        <f>+'[2]Jul 2021'!$I$28</f>
        <v>8293</v>
      </c>
      <c r="L20" s="148">
        <f>+'[2]Aug 2021'!$I$28</f>
        <v>8950</v>
      </c>
      <c r="M20" s="148">
        <f>+'[2]Sep 2021'!$I$28</f>
        <v>8956</v>
      </c>
      <c r="N20" s="123">
        <f t="shared" ref="N20:N23" si="8">SUM(B20:M20)</f>
        <v>73882</v>
      </c>
    </row>
    <row r="21" spans="1:14" x14ac:dyDescent="0.2">
      <c r="A21" s="53" t="s">
        <v>23</v>
      </c>
      <c r="B21" s="148">
        <f>+'[3]OCT 2020'!$I$35</f>
        <v>1927</v>
      </c>
      <c r="C21" s="148">
        <f>+'[3]NOV 2020'!$I$36</f>
        <v>2099</v>
      </c>
      <c r="D21" s="148">
        <f>+'[3]DEC 2020'!$I$36</f>
        <v>2106</v>
      </c>
      <c r="E21" s="148">
        <f>+'[3]JAN 2021'!$I$36</f>
        <v>2047</v>
      </c>
      <c r="F21" s="148">
        <f>+'[3]FEB 2021'!$I$36</f>
        <v>2042</v>
      </c>
      <c r="G21" s="148">
        <f>+'[3]MAR 2021'!$I$36</f>
        <v>2692</v>
      </c>
      <c r="H21" s="148">
        <f>+'[3]APR 2021'!$I$36</f>
        <v>2688</v>
      </c>
      <c r="I21" s="148">
        <f>+'[3]MAY 2021'!$I$35</f>
        <v>2660</v>
      </c>
      <c r="J21" s="148">
        <f>+'[3]JUN 2021'!$I$35</f>
        <v>2966</v>
      </c>
      <c r="K21" s="148">
        <f>+'[3]JUL 2021'!$I$35</f>
        <v>2792</v>
      </c>
      <c r="L21" s="148">
        <f>+'[3]AUG 2021'!$I$35</f>
        <v>2690</v>
      </c>
      <c r="M21" s="148">
        <f>+'[3]SEP 2021'!$I$35</f>
        <v>2791</v>
      </c>
      <c r="N21" s="123">
        <f>SUM(B21:M21)</f>
        <v>29500</v>
      </c>
    </row>
    <row r="22" spans="1:14" x14ac:dyDescent="0.2">
      <c r="A22" s="5" t="s">
        <v>24</v>
      </c>
      <c r="B22" s="148">
        <f>+'[4]OCT 2020'!$I$45</f>
        <v>18865</v>
      </c>
      <c r="C22" s="148">
        <f>+'[4]NOV 2020'!$I$49</f>
        <v>19472</v>
      </c>
      <c r="D22" s="148">
        <f>+'[4]DEC 2020'!$I$49</f>
        <v>19177</v>
      </c>
      <c r="E22" s="148">
        <f>+'[4]JAN 2021'!$I$49</f>
        <v>19775</v>
      </c>
      <c r="F22" s="148">
        <f>+'[4]FEB 2021'!$I$49</f>
        <v>19936</v>
      </c>
      <c r="G22" s="148">
        <f>+'[4]MAR 2021'!$I$49</f>
        <v>27002</v>
      </c>
      <c r="H22" s="148">
        <f>+'[4]APR 2021'!$I$49</f>
        <v>27645</v>
      </c>
      <c r="I22" s="148">
        <f>+'[4]MAY 2021'!$I$51</f>
        <v>25294</v>
      </c>
      <c r="J22" s="148">
        <f>+'[4]JUN 2021'!$I$51</f>
        <v>28597</v>
      </c>
      <c r="K22" s="148">
        <f>+'[4]JUL 2021'!$I$51</f>
        <v>26890</v>
      </c>
      <c r="L22" s="148">
        <f>+'[4]AUG 2021'!$I$51</f>
        <v>28658</v>
      </c>
      <c r="M22" s="148">
        <f>+'[4]SEP 2021'!$I$51</f>
        <v>27322</v>
      </c>
      <c r="N22" s="123">
        <f t="shared" si="8"/>
        <v>288633</v>
      </c>
    </row>
    <row r="23" spans="1:14" x14ac:dyDescent="0.2">
      <c r="A23" s="5" t="s">
        <v>1</v>
      </c>
      <c r="B23" s="148">
        <f>+'[5]OCT 2020'!$I$41</f>
        <v>2000</v>
      </c>
      <c r="C23" s="148">
        <f>+'[5]NOV 2020'!$I$48</f>
        <v>1941</v>
      </c>
      <c r="D23" s="148">
        <f>+'[5]DEC 2020'!$I$48</f>
        <v>1976</v>
      </c>
      <c r="E23" s="148">
        <f>+'[5]JAN 2021'!$I$48</f>
        <v>2071</v>
      </c>
      <c r="F23" s="148">
        <f>+'[5]FEB 2021'!$I$48</f>
        <v>1881</v>
      </c>
      <c r="G23" s="148">
        <f>+'[5]MAR 2021'!$I$48</f>
        <v>2525</v>
      </c>
      <c r="H23" s="148">
        <f>+'[5]APR 2021'!$I$48</f>
        <v>2829</v>
      </c>
      <c r="I23" s="148">
        <f>+'[5]MAY 2021'!$I$45</f>
        <v>2477</v>
      </c>
      <c r="J23" s="148">
        <f>+'[5]JUN 2021'!$I$45</f>
        <v>2808</v>
      </c>
      <c r="K23" s="148">
        <f>+'[5]JUL 2021'!$I$45</f>
        <v>2661</v>
      </c>
      <c r="L23" s="148">
        <f>+'[5]AUG 2021'!$I$45</f>
        <v>2680</v>
      </c>
      <c r="M23" s="148">
        <f>+'[5]SEP 2021'!$I$45</f>
        <v>2628</v>
      </c>
      <c r="N23" s="123">
        <f t="shared" si="8"/>
        <v>28477</v>
      </c>
    </row>
    <row r="24" spans="1:14" x14ac:dyDescent="0.2">
      <c r="A24" s="55" t="s">
        <v>7</v>
      </c>
      <c r="B24" s="162">
        <f>SUM(B19:B23)</f>
        <v>31215</v>
      </c>
      <c r="C24" s="162">
        <f t="shared" ref="C24:M24" si="9">SUM(C19:C23)</f>
        <v>31976</v>
      </c>
      <c r="D24" s="162">
        <f t="shared" si="9"/>
        <v>31671</v>
      </c>
      <c r="E24" s="162">
        <f t="shared" si="9"/>
        <v>31904</v>
      </c>
      <c r="F24" s="162">
        <f t="shared" si="9"/>
        <v>31730</v>
      </c>
      <c r="G24" s="162">
        <f t="shared" si="9"/>
        <v>42555</v>
      </c>
      <c r="H24" s="162">
        <f t="shared" si="9"/>
        <v>42850</v>
      </c>
      <c r="I24" s="162">
        <f>SUM(I19:I23)</f>
        <v>43713</v>
      </c>
      <c r="J24" s="162">
        <f t="shared" si="9"/>
        <v>47643</v>
      </c>
      <c r="K24" s="162">
        <f t="shared" si="9"/>
        <v>44593</v>
      </c>
      <c r="L24" s="162">
        <f t="shared" si="9"/>
        <v>47191</v>
      </c>
      <c r="M24" s="162">
        <f t="shared" si="9"/>
        <v>45859</v>
      </c>
      <c r="N24" s="197">
        <f>SUM(N19:N23)</f>
        <v>472900</v>
      </c>
    </row>
    <row r="25" spans="1:14" x14ac:dyDescent="0.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</row>
    <row r="26" spans="1:14" x14ac:dyDescent="0.2">
      <c r="A26" s="56" t="s">
        <v>20</v>
      </c>
      <c r="B26" s="199" t="s">
        <v>40</v>
      </c>
      <c r="C26" s="199" t="s">
        <v>54</v>
      </c>
      <c r="D26" s="199" t="s">
        <v>55</v>
      </c>
      <c r="E26" s="199" t="s">
        <v>56</v>
      </c>
      <c r="F26" s="199" t="s">
        <v>57</v>
      </c>
      <c r="G26" s="199" t="s">
        <v>58</v>
      </c>
      <c r="H26" s="199" t="s">
        <v>59</v>
      </c>
      <c r="I26" s="199" t="s">
        <v>60</v>
      </c>
      <c r="J26" s="199" t="s">
        <v>61</v>
      </c>
      <c r="K26" s="199" t="s">
        <v>62</v>
      </c>
      <c r="L26" s="199" t="s">
        <v>63</v>
      </c>
      <c r="M26" s="199" t="s">
        <v>64</v>
      </c>
      <c r="N26" s="52" t="s">
        <v>0</v>
      </c>
    </row>
    <row r="27" spans="1:14" x14ac:dyDescent="0.2">
      <c r="A27" s="5" t="s">
        <v>8</v>
      </c>
      <c r="B27" s="57">
        <f>B19/$B$24</f>
        <v>0.13817075124139036</v>
      </c>
      <c r="C27" s="59">
        <f>C19/$C$24</f>
        <v>0.15170753064798598</v>
      </c>
      <c r="D27" s="59">
        <f>D19/$D$24</f>
        <v>0.14022291686400809</v>
      </c>
      <c r="E27" s="59">
        <f>E19/$E$24</f>
        <v>0.13057923771313942</v>
      </c>
      <c r="F27" s="59">
        <f>F19/$F$24</f>
        <v>0.12451938228805547</v>
      </c>
      <c r="G27" s="149">
        <f>G19/$G$24</f>
        <v>0.11909293855011162</v>
      </c>
      <c r="H27" s="170">
        <f>H19/$H$24</f>
        <v>0.11243873978996499</v>
      </c>
      <c r="I27" s="59">
        <f>I19/$I$24</f>
        <v>9.3610596390089909E-2</v>
      </c>
      <c r="J27" s="59">
        <f>J19/$J$24</f>
        <v>9.1849799550825936E-2</v>
      </c>
      <c r="K27" s="59">
        <f>K19/$K$24</f>
        <v>8.8735900253402999E-2</v>
      </c>
      <c r="L27" s="59">
        <f>L19/$L$24</f>
        <v>8.9275497446547017E-2</v>
      </c>
      <c r="M27" s="59">
        <f>M19/$M$24</f>
        <v>9.0756449115767898E-2</v>
      </c>
      <c r="N27" s="57">
        <f>N19/N24</f>
        <v>0.11082258405582576</v>
      </c>
    </row>
    <row r="28" spans="1:14" x14ac:dyDescent="0.2">
      <c r="A28" s="5" t="s">
        <v>9</v>
      </c>
      <c r="B28" s="57">
        <f>B20/$B$24</f>
        <v>0.13166746756367131</v>
      </c>
      <c r="C28" s="59">
        <f>C20/$C$24</f>
        <v>0.1129909932449337</v>
      </c>
      <c r="D28" s="59">
        <f>D20/$D$24</f>
        <v>0.12538284234788924</v>
      </c>
      <c r="E28" s="59">
        <f>E20/$E$24</f>
        <v>0.12051780341023069</v>
      </c>
      <c r="F28" s="59">
        <f>F20/$F$24</f>
        <v>0.12354238890639774</v>
      </c>
      <c r="G28" s="149">
        <f>G20/$G$24</f>
        <v>0.12379273880860063</v>
      </c>
      <c r="H28" s="170">
        <f>H20/$H$24</f>
        <v>0.11365227537922987</v>
      </c>
      <c r="I28" s="59">
        <f>I20/$I$24</f>
        <v>0.21023494155056849</v>
      </c>
      <c r="J28" s="59">
        <f>J20/$J$24</f>
        <v>0.18672207879436645</v>
      </c>
      <c r="K28" s="59">
        <f>K20/$K$24</f>
        <v>0.18597089229251229</v>
      </c>
      <c r="L28" s="59">
        <f>L20/$L$24</f>
        <v>0.18965480706066834</v>
      </c>
      <c r="M28" s="59">
        <f>M20/$M$24</f>
        <v>0.19529427157155629</v>
      </c>
      <c r="N28" s="57">
        <f>N20/N24</f>
        <v>0.15623176147176993</v>
      </c>
    </row>
    <row r="29" spans="1:14" x14ac:dyDescent="0.2">
      <c r="A29" s="58" t="s">
        <v>23</v>
      </c>
      <c r="B29" s="57">
        <f>B21/$B$24</f>
        <v>6.1733141118052219E-2</v>
      </c>
      <c r="C29" s="59">
        <f>C21/$C$24</f>
        <v>6.5642982236677513E-2</v>
      </c>
      <c r="D29" s="59">
        <f>D21/$D$24</f>
        <v>6.6496163682864456E-2</v>
      </c>
      <c r="E29" s="59">
        <f>E21/$E$24</f>
        <v>6.4161233701103312E-2</v>
      </c>
      <c r="F29" s="59">
        <f>F21/$F$24</f>
        <v>6.4355499527261273E-2</v>
      </c>
      <c r="G29" s="149">
        <f>G21/$G$24</f>
        <v>6.3259311479262129E-2</v>
      </c>
      <c r="H29" s="170">
        <f>H21/$H$24</f>
        <v>6.2730455075845973E-2</v>
      </c>
      <c r="I29" s="59">
        <f>I21/$I$24</f>
        <v>6.0851462951524715E-2</v>
      </c>
      <c r="J29" s="59">
        <f>J21/$J$24</f>
        <v>6.225468589299582E-2</v>
      </c>
      <c r="K29" s="59">
        <f>K21/$K$24</f>
        <v>6.2610723656179215E-2</v>
      </c>
      <c r="L29" s="59">
        <f>L21/$L$24</f>
        <v>5.7002394524379649E-2</v>
      </c>
      <c r="M29" s="59">
        <f>M21/$M$24</f>
        <v>6.0860463594932294E-2</v>
      </c>
      <c r="N29" s="57">
        <f>N21/N24</f>
        <v>6.2381053076760416E-2</v>
      </c>
    </row>
    <row r="30" spans="1:14" x14ac:dyDescent="0.2">
      <c r="A30" s="53" t="s">
        <v>24</v>
      </c>
      <c r="B30" s="57">
        <f>B22/$B$24</f>
        <v>0.60435687970526986</v>
      </c>
      <c r="C30" s="59">
        <f>C22/$C$24</f>
        <v>0.60895671753815361</v>
      </c>
      <c r="D30" s="59">
        <f>D22/$D$24</f>
        <v>0.60550661488427904</v>
      </c>
      <c r="E30" s="59">
        <f>E22/$E$24</f>
        <v>0.6198282347041123</v>
      </c>
      <c r="F30" s="59">
        <f>F22/$F$24</f>
        <v>0.62830129215253705</v>
      </c>
      <c r="G30" s="149">
        <f>G22/$G$24</f>
        <v>0.63452003289860182</v>
      </c>
      <c r="H30" s="170">
        <f>H22/$H$24</f>
        <v>0.64515752625437572</v>
      </c>
      <c r="I30" s="59">
        <f>I22/$I$24</f>
        <v>0.57863793379543838</v>
      </c>
      <c r="J30" s="59">
        <f>J22/$J$24</f>
        <v>0.60023508175387785</v>
      </c>
      <c r="K30" s="59">
        <f>K22/$K$24</f>
        <v>0.60300944094364584</v>
      </c>
      <c r="L30" s="59">
        <f>L22/$L$24</f>
        <v>0.60727681125638366</v>
      </c>
      <c r="M30" s="59">
        <f>M22/$M$24</f>
        <v>0.59578272531018994</v>
      </c>
      <c r="N30" s="57">
        <f>N22/N24</f>
        <v>0.61034679636286737</v>
      </c>
    </row>
    <row r="31" spans="1:14" x14ac:dyDescent="0.2">
      <c r="A31" s="9" t="s">
        <v>1</v>
      </c>
      <c r="B31" s="57">
        <f>B23/$B$24</f>
        <v>6.4071760371616215E-2</v>
      </c>
      <c r="C31" s="59">
        <f>C23/$C$24</f>
        <v>6.0701776332249185E-2</v>
      </c>
      <c r="D31" s="59">
        <f>D23/$D$24</f>
        <v>6.2391462220959239E-2</v>
      </c>
      <c r="E31" s="59">
        <f>E23/$E$24</f>
        <v>6.4913490471414245E-2</v>
      </c>
      <c r="F31" s="59">
        <f>F23/$F$24</f>
        <v>5.9281437125748501E-2</v>
      </c>
      <c r="G31" s="149">
        <f>G23/$G$24</f>
        <v>5.9334978263423807E-2</v>
      </c>
      <c r="H31" s="170">
        <f>H23/$H$24</f>
        <v>6.6021003500583431E-2</v>
      </c>
      <c r="I31" s="59">
        <f>I23/$I$24</f>
        <v>5.6665065312378471E-2</v>
      </c>
      <c r="J31" s="59">
        <f>J23/$J$24</f>
        <v>5.8938354007934006E-2</v>
      </c>
      <c r="K31" s="59">
        <f>K23/$K$24</f>
        <v>5.9673042854259638E-2</v>
      </c>
      <c r="L31" s="59">
        <f>L23/$L$24</f>
        <v>5.6790489712021358E-2</v>
      </c>
      <c r="M31" s="59">
        <f>M23/$M$24</f>
        <v>5.7306090407553585E-2</v>
      </c>
      <c r="N31" s="57">
        <f>N23/N24</f>
        <v>6.0217805032776482E-2</v>
      </c>
    </row>
    <row r="32" spans="1:14" x14ac:dyDescent="0.2">
      <c r="A32" s="53" t="s">
        <v>13</v>
      </c>
      <c r="B32" s="194">
        <f t="shared" ref="B32:N32" si="10">SUM(B27:B31)</f>
        <v>0.99999999999999989</v>
      </c>
      <c r="C32" s="194">
        <f t="shared" si="10"/>
        <v>1</v>
      </c>
      <c r="D32" s="194">
        <f t="shared" si="10"/>
        <v>1</v>
      </c>
      <c r="E32" s="194">
        <f t="shared" si="10"/>
        <v>1</v>
      </c>
      <c r="F32" s="194">
        <f t="shared" si="10"/>
        <v>1</v>
      </c>
      <c r="G32" s="194">
        <f t="shared" si="10"/>
        <v>1</v>
      </c>
      <c r="H32" s="194">
        <f t="shared" si="10"/>
        <v>1</v>
      </c>
      <c r="I32" s="194">
        <f t="shared" si="10"/>
        <v>0.99999999999999989</v>
      </c>
      <c r="J32" s="194">
        <f t="shared" si="10"/>
        <v>1</v>
      </c>
      <c r="K32" s="194">
        <f t="shared" si="10"/>
        <v>1</v>
      </c>
      <c r="L32" s="194">
        <f t="shared" si="10"/>
        <v>1</v>
      </c>
      <c r="M32" s="194">
        <f t="shared" si="10"/>
        <v>1</v>
      </c>
      <c r="N32" s="194">
        <f t="shared" si="10"/>
        <v>0.99999999999999989</v>
      </c>
    </row>
    <row r="33" spans="1:14" x14ac:dyDescent="0.2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spans="1:14" x14ac:dyDescent="0.2">
      <c r="A34" s="56" t="s">
        <v>10</v>
      </c>
      <c r="B34" s="199" t="s">
        <v>40</v>
      </c>
      <c r="C34" s="199" t="s">
        <v>54</v>
      </c>
      <c r="D34" s="199" t="s">
        <v>55</v>
      </c>
      <c r="E34" s="199" t="s">
        <v>56</v>
      </c>
      <c r="F34" s="199" t="s">
        <v>57</v>
      </c>
      <c r="G34" s="199" t="s">
        <v>58</v>
      </c>
      <c r="H34" s="199" t="s">
        <v>59</v>
      </c>
      <c r="I34" s="199" t="s">
        <v>60</v>
      </c>
      <c r="J34" s="199" t="s">
        <v>61</v>
      </c>
      <c r="K34" s="199" t="s">
        <v>62</v>
      </c>
      <c r="L34" s="199" t="s">
        <v>63</v>
      </c>
      <c r="M34" s="199" t="s">
        <v>64</v>
      </c>
      <c r="N34" s="52" t="s">
        <v>0</v>
      </c>
    </row>
    <row r="35" spans="1:14" x14ac:dyDescent="0.2">
      <c r="A35" s="5" t="s">
        <v>8</v>
      </c>
      <c r="B35" s="179">
        <f t="shared" ref="B35:N35" si="11">B3/B19</f>
        <v>472.0272432181776</v>
      </c>
      <c r="C35" s="180">
        <f t="shared" si="11"/>
        <v>471.85786435786434</v>
      </c>
      <c r="D35" s="180">
        <f t="shared" si="11"/>
        <v>472.19511371312768</v>
      </c>
      <c r="E35" s="180">
        <f t="shared" si="11"/>
        <v>471.62938070091212</v>
      </c>
      <c r="F35" s="180">
        <f t="shared" si="11"/>
        <v>473.7152619589977</v>
      </c>
      <c r="G35" s="180">
        <f t="shared" si="11"/>
        <v>472.54242304656668</v>
      </c>
      <c r="H35" s="180">
        <f t="shared" si="11"/>
        <v>472.35543794105439</v>
      </c>
      <c r="I35" s="180">
        <f>I3/I19</f>
        <v>471.87976539589442</v>
      </c>
      <c r="J35" s="180">
        <f t="shared" si="11"/>
        <v>471.57518281535647</v>
      </c>
      <c r="K35" s="180">
        <f t="shared" si="11"/>
        <v>470.9756128380086</v>
      </c>
      <c r="L35" s="180">
        <f t="shared" si="11"/>
        <v>471.39342511274629</v>
      </c>
      <c r="M35" s="180">
        <f t="shared" si="11"/>
        <v>470.72609322441133</v>
      </c>
      <c r="N35" s="179">
        <f t="shared" si="11"/>
        <v>471.91846664631356</v>
      </c>
    </row>
    <row r="36" spans="1:14" x14ac:dyDescent="0.2">
      <c r="A36" s="5" t="s">
        <v>9</v>
      </c>
      <c r="B36" s="179">
        <f t="shared" ref="B36:N36" si="12">B4/B20</f>
        <v>437.01255474452557</v>
      </c>
      <c r="C36" s="180">
        <f t="shared" si="12"/>
        <v>438.25076114032657</v>
      </c>
      <c r="D36" s="180">
        <f t="shared" si="12"/>
        <v>437.89997481742637</v>
      </c>
      <c r="E36" s="180">
        <f t="shared" si="12"/>
        <v>437.25440832249672</v>
      </c>
      <c r="F36" s="180">
        <f t="shared" si="12"/>
        <v>437.24571428571426</v>
      </c>
      <c r="G36" s="180">
        <f t="shared" si="12"/>
        <v>438.04373576309791</v>
      </c>
      <c r="H36" s="180">
        <f t="shared" si="12"/>
        <v>438.05568788501029</v>
      </c>
      <c r="I36" s="180">
        <f t="shared" si="12"/>
        <v>438.41601741022851</v>
      </c>
      <c r="J36" s="180">
        <f t="shared" si="12"/>
        <v>437.24190647482015</v>
      </c>
      <c r="K36" s="180">
        <f t="shared" si="12"/>
        <v>437.95876040033761</v>
      </c>
      <c r="L36" s="180">
        <f t="shared" si="12"/>
        <v>437.38565363128492</v>
      </c>
      <c r="M36" s="180">
        <f t="shared" si="12"/>
        <v>437.531576596695</v>
      </c>
      <c r="N36" s="179">
        <f t="shared" si="12"/>
        <v>437.70455591348372</v>
      </c>
    </row>
    <row r="37" spans="1:14" x14ac:dyDescent="0.2">
      <c r="A37" s="53" t="s">
        <v>23</v>
      </c>
      <c r="B37" s="179">
        <f t="shared" ref="B37:N37" si="13">B5/B21</f>
        <v>438.16004151530876</v>
      </c>
      <c r="C37" s="180">
        <f t="shared" si="13"/>
        <v>438.2566936636494</v>
      </c>
      <c r="D37" s="180">
        <f t="shared" si="13"/>
        <v>437.21481481481482</v>
      </c>
      <c r="E37" s="180">
        <f t="shared" si="13"/>
        <v>437.86692721055209</v>
      </c>
      <c r="F37" s="180">
        <f t="shared" si="13"/>
        <v>437.22781586679724</v>
      </c>
      <c r="G37" s="180">
        <f t="shared" si="13"/>
        <v>438.42258543833583</v>
      </c>
      <c r="H37" s="180">
        <f t="shared" si="13"/>
        <v>437.125</v>
      </c>
      <c r="I37" s="180">
        <f t="shared" si="13"/>
        <v>437.29263157894735</v>
      </c>
      <c r="J37" s="180">
        <f t="shared" si="13"/>
        <v>437.3890761968982</v>
      </c>
      <c r="K37" s="180">
        <f t="shared" si="13"/>
        <v>437.11289398280803</v>
      </c>
      <c r="L37" s="180">
        <f t="shared" si="13"/>
        <v>437.28713754646844</v>
      </c>
      <c r="M37" s="180">
        <f t="shared" si="13"/>
        <v>437.42601218201361</v>
      </c>
      <c r="N37" s="179">
        <f t="shared" si="13"/>
        <v>437.54033898305084</v>
      </c>
    </row>
    <row r="38" spans="1:14" x14ac:dyDescent="0.2">
      <c r="A38" s="53" t="s">
        <v>24</v>
      </c>
      <c r="B38" s="179">
        <f t="shared" ref="B38:N38" si="14">B6/B22</f>
        <v>473.60702040816335</v>
      </c>
      <c r="C38" s="180">
        <f t="shared" si="14"/>
        <v>473.38699979457681</v>
      </c>
      <c r="D38" s="180">
        <f t="shared" si="14"/>
        <v>473.93871408458051</v>
      </c>
      <c r="E38" s="180">
        <f t="shared" si="14"/>
        <v>473.25815929203537</v>
      </c>
      <c r="F38" s="180">
        <f t="shared" si="14"/>
        <v>473.44401685393257</v>
      </c>
      <c r="G38" s="180">
        <f t="shared" si="14"/>
        <v>473.49787200948083</v>
      </c>
      <c r="H38" s="180">
        <f t="shared" si="14"/>
        <v>473.15624018809916</v>
      </c>
      <c r="I38" s="180">
        <f t="shared" si="14"/>
        <v>473.11644500672099</v>
      </c>
      <c r="J38" s="180">
        <f t="shared" si="14"/>
        <v>473.14371507500789</v>
      </c>
      <c r="K38" s="180">
        <f t="shared" si="14"/>
        <v>473.32504202305688</v>
      </c>
      <c r="L38" s="180">
        <f t="shared" si="14"/>
        <v>473.48938446507088</v>
      </c>
      <c r="M38" s="180">
        <f t="shared" si="14"/>
        <v>473.22990410658076</v>
      </c>
      <c r="N38" s="179">
        <f t="shared" si="14"/>
        <v>473.36312694667618</v>
      </c>
    </row>
    <row r="39" spans="1:14" x14ac:dyDescent="0.2">
      <c r="A39" s="9" t="s">
        <v>1</v>
      </c>
      <c r="B39" s="179">
        <f t="shared" ref="B39:N39" si="15">B7/B23</f>
        <v>438.76560000000006</v>
      </c>
      <c r="C39" s="180">
        <f t="shared" si="15"/>
        <v>437.2500772797527</v>
      </c>
      <c r="D39" s="180">
        <f t="shared" si="15"/>
        <v>437.90526315789469</v>
      </c>
      <c r="E39" s="180">
        <f t="shared" si="15"/>
        <v>437.22182520521483</v>
      </c>
      <c r="F39" s="180">
        <f t="shared" si="15"/>
        <v>437.26443381180223</v>
      </c>
      <c r="G39" s="180">
        <f t="shared" si="15"/>
        <v>437.66495049504948</v>
      </c>
      <c r="H39" s="180">
        <f t="shared" si="15"/>
        <v>437.57200424178154</v>
      </c>
      <c r="I39" s="180">
        <f t="shared" si="15"/>
        <v>437.68171174808242</v>
      </c>
      <c r="J39" s="180">
        <f t="shared" si="15"/>
        <v>438.04444444444448</v>
      </c>
      <c r="K39" s="180">
        <f t="shared" si="15"/>
        <v>437.45659526493802</v>
      </c>
      <c r="L39" s="180">
        <f t="shared" si="15"/>
        <v>437.28895522388058</v>
      </c>
      <c r="M39" s="180">
        <f t="shared" si="15"/>
        <v>437.46484018264846</v>
      </c>
      <c r="N39" s="179">
        <f t="shared" si="15"/>
        <v>437.62828949678692</v>
      </c>
    </row>
    <row r="40" spans="1:14" s="61" customFormat="1" x14ac:dyDescent="0.2">
      <c r="A40" s="56" t="s">
        <v>10</v>
      </c>
      <c r="B40" s="195">
        <f t="shared" ref="B40:N40" si="16">B8/B24</f>
        <v>464.14983629665227</v>
      </c>
      <c r="C40" s="196">
        <f t="shared" si="16"/>
        <v>464.68530647985995</v>
      </c>
      <c r="D40" s="196">
        <f t="shared" si="16"/>
        <v>464.48540368160155</v>
      </c>
      <c r="E40" s="196">
        <f t="shared" si="16"/>
        <v>464.09639230190572</v>
      </c>
      <c r="F40" s="196">
        <f t="shared" si="16"/>
        <v>464.53027797037504</v>
      </c>
      <c r="G40" s="196">
        <f t="shared" si="16"/>
        <v>464.65013605921746</v>
      </c>
      <c r="H40" s="196">
        <f t="shared" si="16"/>
        <v>464.46737829638272</v>
      </c>
      <c r="I40" s="196">
        <f t="shared" si="16"/>
        <v>461.51759339326981</v>
      </c>
      <c r="J40" s="196">
        <f t="shared" si="16"/>
        <v>462.00139831664677</v>
      </c>
      <c r="K40" s="196">
        <f t="shared" si="16"/>
        <v>462.13181620433699</v>
      </c>
      <c r="L40" s="196">
        <f t="shared" si="16"/>
        <v>462.3355656798966</v>
      </c>
      <c r="M40" s="196">
        <f t="shared" si="16"/>
        <v>461.80239080660294</v>
      </c>
      <c r="N40" s="195">
        <f t="shared" si="16"/>
        <v>463.24548788327343</v>
      </c>
    </row>
  </sheetData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showRuler="0" zoomScale="145" zoomScaleNormal="145" zoomScalePageLayoutView="120" workbookViewId="0">
      <selection activeCell="J14" sqref="J14"/>
    </sheetView>
  </sheetViews>
  <sheetFormatPr defaultColWidth="9.140625" defaultRowHeight="9" x14ac:dyDescent="0.15"/>
  <cols>
    <col min="1" max="1" width="11.28515625" style="20" customWidth="1"/>
    <col min="2" max="2" width="11.7109375" style="20" customWidth="1"/>
    <col min="3" max="3" width="11.42578125" style="20" customWidth="1"/>
    <col min="4" max="6" width="10.7109375" style="20" bestFit="1" customWidth="1"/>
    <col min="7" max="7" width="11.85546875" style="20" customWidth="1"/>
    <col min="8" max="9" width="12.140625" style="20" bestFit="1" customWidth="1"/>
    <col min="10" max="10" width="11.140625" style="20" bestFit="1" customWidth="1"/>
    <col min="11" max="11" width="11.5703125" style="20" bestFit="1" customWidth="1"/>
    <col min="12" max="12" width="10.85546875" style="20" bestFit="1" customWidth="1"/>
    <col min="13" max="13" width="10.42578125" style="20" bestFit="1" customWidth="1"/>
    <col min="14" max="14" width="13.85546875" style="20" customWidth="1"/>
    <col min="15" max="16384" width="9.140625" style="20"/>
  </cols>
  <sheetData>
    <row r="1" spans="1:14" x14ac:dyDescent="0.15">
      <c r="A1" s="114" t="s">
        <v>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1.25" x14ac:dyDescent="0.2">
      <c r="A2" s="21" t="s">
        <v>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22" t="s">
        <v>41</v>
      </c>
    </row>
    <row r="3" spans="1:14" x14ac:dyDescent="0.15">
      <c r="A3" s="23" t="s">
        <v>8</v>
      </c>
      <c r="B3" s="181">
        <f>+'[1]Oct 2020 '!$J$45</f>
        <v>207516.40000000002</v>
      </c>
      <c r="C3" s="181">
        <f>+'[1]Nov 2020'!$J$36</f>
        <v>209788.79999999999</v>
      </c>
      <c r="D3" s="181">
        <f>+'[1]Dec 2020'!$J$36</f>
        <v>193944.4</v>
      </c>
      <c r="E3" s="181">
        <f>+'[1]Jan 2021'!$J$36</f>
        <v>189160.40000000002</v>
      </c>
      <c r="F3" s="181">
        <f>+'[1]Feb 2021'!$J$36</f>
        <v>186066.40000000002</v>
      </c>
      <c r="G3" s="181">
        <f>+'[1]Mar 2021'!$J$36</f>
        <v>248362.40000000002</v>
      </c>
      <c r="H3" s="181">
        <f>+'[1]Apr 2021'!$J$36</f>
        <v>226033.6</v>
      </c>
      <c r="I3" s="181">
        <f>+'[1]May 2021'!$J$36</f>
        <v>199420</v>
      </c>
      <c r="J3" s="181">
        <f>+'[1]Jun 2021'!$J$36</f>
        <v>199087.2</v>
      </c>
      <c r="K3" s="181">
        <f>+'[1]Jul 2021'!$J$36</f>
        <v>199076.8</v>
      </c>
      <c r="L3" s="181">
        <f>+'[1]Aug 2021'!$J$36</f>
        <v>205426</v>
      </c>
      <c r="M3" s="181">
        <f>+'[1]Sep 2021'!$J$36</f>
        <v>183903.19999999998</v>
      </c>
      <c r="N3" s="182">
        <f t="shared" ref="N3:N7" si="0">SUM(B3:M3)</f>
        <v>2447785.6000000006</v>
      </c>
    </row>
    <row r="4" spans="1:14" x14ac:dyDescent="0.15">
      <c r="A4" s="23" t="s">
        <v>9</v>
      </c>
      <c r="B4" s="181">
        <f>+'[2]Oct 2020'!$J$33</f>
        <v>129400.98999999999</v>
      </c>
      <c r="C4" s="181">
        <f>+'[2]Nov 2020'!$J$33</f>
        <v>112458.69</v>
      </c>
      <c r="D4" s="181">
        <f>+'[2]Dec 2020'!$J$33</f>
        <v>118572.48000000001</v>
      </c>
      <c r="E4" s="181">
        <f>+'[2]Jan 2021'!$J$33</f>
        <v>119110.61</v>
      </c>
      <c r="F4" s="181">
        <f>+'[2]Feb 2021'!$J$33</f>
        <v>128159.5</v>
      </c>
      <c r="G4" s="181">
        <f>+'[2]Mar 2021'!$J$33</f>
        <v>153821.59000000003</v>
      </c>
      <c r="H4" s="181">
        <f>+'[2]Apr 2021'!$J$33</f>
        <v>146981.52999999997</v>
      </c>
      <c r="I4" s="181">
        <f>+'[2]May 2021'!$J$35</f>
        <v>177826.36</v>
      </c>
      <c r="J4" s="181">
        <f>+'[2]Jun 2021'!$J$35</f>
        <v>181221.68999999997</v>
      </c>
      <c r="K4" s="181">
        <f>+'[2]Jul 2021'!$J$35</f>
        <v>163648.70000000001</v>
      </c>
      <c r="L4" s="181">
        <f>+'[2]Aug 2021'!$J$35</f>
        <v>173379.61</v>
      </c>
      <c r="M4" s="181">
        <f>+'[2]Sep 2021'!$J$35</f>
        <v>172768.41</v>
      </c>
      <c r="N4" s="182">
        <f t="shared" si="0"/>
        <v>1777350.16</v>
      </c>
    </row>
    <row r="5" spans="1:14" x14ac:dyDescent="0.15">
      <c r="A5" s="23" t="s">
        <v>23</v>
      </c>
      <c r="B5" s="181">
        <f>+'[3]OCT 2020'!$J$41</f>
        <v>44728.32</v>
      </c>
      <c r="C5" s="181">
        <f>+'[3]NOV 2020'!$J$43</f>
        <v>47118.119999999995</v>
      </c>
      <c r="D5" s="181">
        <f>+'[3]DEC 2020'!$J$43</f>
        <v>43605.24</v>
      </c>
      <c r="E5" s="181">
        <f>+'[3]JAN 2021'!$J$43</f>
        <v>51638.399999999994</v>
      </c>
      <c r="F5" s="181">
        <f>+'[3]FEB 2021'!$J$43</f>
        <v>47483.16</v>
      </c>
      <c r="G5" s="181">
        <f>+'[3]MAR 2021'!$J$43</f>
        <v>60818.400000000001</v>
      </c>
      <c r="H5" s="181">
        <f>+'[3]APR 2021'!$J$43</f>
        <v>50777.880000000005</v>
      </c>
      <c r="I5" s="181">
        <f>+'[3]MAY 2021'!$J$42</f>
        <v>60260.04</v>
      </c>
      <c r="J5" s="181">
        <f>+'[3]JUN 2021'!$J$42</f>
        <v>62658.84</v>
      </c>
      <c r="K5" s="181">
        <f>+'[3]JUL 2021'!$J$42</f>
        <v>61018.080000000002</v>
      </c>
      <c r="L5" s="181">
        <f>+'[3]AUG 2021'!$J$42</f>
        <v>54817.440000000002</v>
      </c>
      <c r="M5" s="181">
        <f>+'[3]SEP 2021'!$J$42</f>
        <v>51376.92</v>
      </c>
      <c r="N5" s="182">
        <f t="shared" si="0"/>
        <v>636300.84</v>
      </c>
    </row>
    <row r="6" spans="1:14" ht="9" customHeight="1" x14ac:dyDescent="0.15">
      <c r="A6" s="201" t="s">
        <v>65</v>
      </c>
      <c r="B6" s="202">
        <f>+'[4]OCT 2020'!$J$54</f>
        <v>602756.32999999996</v>
      </c>
      <c r="C6" s="202">
        <f>+'[4]NOV 2020'!$J$58</f>
        <v>576163.53</v>
      </c>
      <c r="D6" s="202">
        <f>+'[4]DEC 2020'!$J$58</f>
        <v>589180.57999999996</v>
      </c>
      <c r="E6" s="202">
        <f>+'[4]JAN 2021'!$J$58</f>
        <v>606949.02</v>
      </c>
      <c r="F6" s="202">
        <f>+'[4]FEB 2021'!$J$58</f>
        <v>607777.9</v>
      </c>
      <c r="G6" s="202">
        <f>+'[4]MAR 2021'!$J$58</f>
        <v>787597.8</v>
      </c>
      <c r="H6" s="202">
        <f>+'[4]APR 2021'!$J$58</f>
        <v>790515.75</v>
      </c>
      <c r="I6" s="202">
        <f>+'[4]MAY 2021'!$J$60</f>
        <v>750245.67999999993</v>
      </c>
      <c r="J6" s="202">
        <f>+'[4]JUN 2021'!$J$60</f>
        <v>817161.2</v>
      </c>
      <c r="K6" s="202">
        <f>+'[4]JUL 2021'!$J$60</f>
        <v>743219.65</v>
      </c>
      <c r="L6" s="202">
        <f>+'[4]AUG 2021'!$J$60</f>
        <v>744594.95</v>
      </c>
      <c r="M6" s="202">
        <f>+'[4]SEP 2021'!$J$60</f>
        <v>550197.21</v>
      </c>
      <c r="N6" s="182">
        <f>SUM(B6:M6)</f>
        <v>8166359.6000000006</v>
      </c>
    </row>
    <row r="7" spans="1:14" ht="9.75" customHeight="1" x14ac:dyDescent="0.2">
      <c r="A7" s="23" t="s">
        <v>1</v>
      </c>
      <c r="B7" s="144">
        <f>+'[5]OCT 2020'!$J$52</f>
        <v>220069.82193999997</v>
      </c>
      <c r="C7" s="144">
        <f>+'[5]NOV 2020'!$J$59</f>
        <v>213276.42</v>
      </c>
      <c r="D7" s="144">
        <f>+'[5]DEC 2020'!$J$59</f>
        <v>201083.41999999998</v>
      </c>
      <c r="E7" s="144">
        <f>+'[5]JAN 2021'!$J$59</f>
        <v>213063.22000000003</v>
      </c>
      <c r="F7" s="144">
        <f>+'[5]FEB 2021'!$J$59</f>
        <v>211919.12000000002</v>
      </c>
      <c r="G7" s="144">
        <f>+'[5]MAR 2021'!$J$59</f>
        <v>275033.44</v>
      </c>
      <c r="H7" s="144">
        <f>+'[5]APR 2021'!$J$59</f>
        <v>294945.33999999997</v>
      </c>
      <c r="I7" s="144">
        <f>+'[5]MAY 2021'!$J$56</f>
        <v>260096.06</v>
      </c>
      <c r="J7" s="144">
        <f>+'[5]JUN 2021'!$J$56</f>
        <v>294610.94</v>
      </c>
      <c r="K7" s="144">
        <f>+'[5]JUL 2021'!$J$56</f>
        <v>264474</v>
      </c>
      <c r="L7" s="144">
        <f>+'[5]AUG 2021'!$J$56</f>
        <v>270861.88</v>
      </c>
      <c r="M7" s="144">
        <f>+'[5]SEP 2021'!$J$56</f>
        <v>255181.69999999998</v>
      </c>
      <c r="N7" s="182">
        <f t="shared" si="0"/>
        <v>2974615.3619400002</v>
      </c>
    </row>
    <row r="8" spans="1:14" x14ac:dyDescent="0.15">
      <c r="A8" s="23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2"/>
    </row>
    <row r="9" spans="1:14" x14ac:dyDescent="0.15">
      <c r="A9" s="21" t="s">
        <v>12</v>
      </c>
      <c r="B9" s="184">
        <f>SUM(B3:B8)</f>
        <v>1204471.86194</v>
      </c>
      <c r="C9" s="184">
        <f t="shared" ref="C9:N9" si="1">SUM(C3:C8)</f>
        <v>1158805.56</v>
      </c>
      <c r="D9" s="184">
        <f t="shared" si="1"/>
        <v>1146386.1199999999</v>
      </c>
      <c r="E9" s="184">
        <f t="shared" si="1"/>
        <v>1179921.6500000001</v>
      </c>
      <c r="F9" s="184">
        <f t="shared" si="1"/>
        <v>1181406.08</v>
      </c>
      <c r="G9" s="184">
        <f t="shared" si="1"/>
        <v>1525633.6300000001</v>
      </c>
      <c r="H9" s="184">
        <f>SUM(H3:H8)</f>
        <v>1509254.1</v>
      </c>
      <c r="I9" s="184">
        <f t="shared" si="1"/>
        <v>1447848.14</v>
      </c>
      <c r="J9" s="184">
        <f t="shared" si="1"/>
        <v>1554739.8699999999</v>
      </c>
      <c r="K9" s="184">
        <f t="shared" si="1"/>
        <v>1431437.23</v>
      </c>
      <c r="L9" s="184">
        <f t="shared" si="1"/>
        <v>1449079.88</v>
      </c>
      <c r="M9" s="184">
        <f t="shared" si="1"/>
        <v>1213427.44</v>
      </c>
      <c r="N9" s="185">
        <f t="shared" si="1"/>
        <v>16002411.561940001</v>
      </c>
    </row>
    <row r="10" spans="1:14" ht="1.5" customHeight="1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1.25" x14ac:dyDescent="0.2">
      <c r="A11" s="21" t="s">
        <v>19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22" t="s">
        <v>41</v>
      </c>
    </row>
    <row r="12" spans="1:14" x14ac:dyDescent="0.15">
      <c r="A12" s="23" t="s">
        <v>8</v>
      </c>
      <c r="B12" s="24">
        <f>+'[1]Oct 2020 '!$I$45</f>
        <v>1341</v>
      </c>
      <c r="C12" s="24">
        <f>+'[1]Nov 2020'!$I$36</f>
        <v>1368</v>
      </c>
      <c r="D12" s="24">
        <f>+'[1]Dec 2020'!$I$36</f>
        <v>1261</v>
      </c>
      <c r="E12" s="24">
        <f>+'[1]Jan 2021'!$I$36</f>
        <v>1231</v>
      </c>
      <c r="F12" s="24">
        <f>+'[1]Feb 2021'!$I$36</f>
        <v>1216</v>
      </c>
      <c r="G12" s="24">
        <f>+'[1]Mar 2021'!$I$36</f>
        <v>1603</v>
      </c>
      <c r="H12" s="24">
        <f>+'[1]Apr 2021'!$I$36</f>
        <v>1460</v>
      </c>
      <c r="I12" s="24">
        <f>+'[1]May 2021'!$I$36</f>
        <v>1291</v>
      </c>
      <c r="J12" s="24">
        <f>+'[1]Jun 2021'!$I$36</f>
        <v>1299</v>
      </c>
      <c r="K12" s="24">
        <f>+'[1]Jul 2021'!$I$36</f>
        <v>1296</v>
      </c>
      <c r="L12" s="24">
        <f>+'[1]Aug 2021'!$I$36</f>
        <v>1329</v>
      </c>
      <c r="M12" s="24">
        <f>+'[1]Sep 2021'!$I$36</f>
        <v>1193</v>
      </c>
      <c r="N12" s="24">
        <f>SUM(B12:M12)</f>
        <v>15888</v>
      </c>
    </row>
    <row r="13" spans="1:14" x14ac:dyDescent="0.15">
      <c r="A13" s="23" t="s">
        <v>9</v>
      </c>
      <c r="B13" s="24">
        <f>+'[2]Oct 2020'!$I$33</f>
        <v>1221</v>
      </c>
      <c r="C13" s="24">
        <f>+'[2]Nov 2020'!$I$33</f>
        <v>1065</v>
      </c>
      <c r="D13" s="24">
        <f>+'[2]Dec 2020'!$I$33</f>
        <v>1118</v>
      </c>
      <c r="E13" s="24">
        <f>+'[2]Jan 2021'!$I$33</f>
        <v>1126</v>
      </c>
      <c r="F13" s="24">
        <f>+'[2]Feb 2021'!$I$33</f>
        <v>1209</v>
      </c>
      <c r="G13" s="24">
        <f>+'[2]Mar 2021'!$I$33</f>
        <v>1448</v>
      </c>
      <c r="H13" s="24">
        <f>+'[2]Apr 2021'!$I$33</f>
        <v>1372</v>
      </c>
      <c r="I13" s="24">
        <f>+'[2]May 2021'!$I$35</f>
        <v>1693</v>
      </c>
      <c r="J13" s="24">
        <f>+'[2]Jun 2021'!$I$35</f>
        <v>1735</v>
      </c>
      <c r="K13" s="24">
        <f>+'[2]Jul 2021'!$I$35</f>
        <v>1551</v>
      </c>
      <c r="L13" s="24">
        <f>+'[2]Aug 2021'!$I$35</f>
        <v>1649</v>
      </c>
      <c r="M13" s="24">
        <f>+'[2]Sep 2021'!$I$35</f>
        <v>1649</v>
      </c>
      <c r="N13" s="24">
        <f t="shared" ref="N13:N16" si="2">SUM(B13:M13)</f>
        <v>16836</v>
      </c>
    </row>
    <row r="14" spans="1:14" x14ac:dyDescent="0.15">
      <c r="A14" s="23" t="s">
        <v>23</v>
      </c>
      <c r="B14" s="24">
        <f>+'[3]OCT 2020'!$I$41</f>
        <v>447</v>
      </c>
      <c r="C14" s="24">
        <f>+'[3]NOV 2020'!$I$43</f>
        <v>455</v>
      </c>
      <c r="D14" s="24">
        <f>+'[3]DEC 2020'!$I$43</f>
        <v>425</v>
      </c>
      <c r="E14" s="24">
        <f>+'[3]JAN 2021'!$I$43</f>
        <v>508</v>
      </c>
      <c r="F14" s="24">
        <f>+'[3]FEB 2021'!$I$43</f>
        <v>471</v>
      </c>
      <c r="G14" s="24">
        <f>+'[3]MAR 2021'!$I$43</f>
        <v>601</v>
      </c>
      <c r="H14" s="24">
        <f>+'[3]APR 2021'!$I$43</f>
        <v>501</v>
      </c>
      <c r="I14" s="24">
        <f>+'[3]MAY 2021'!$I$42</f>
        <v>599</v>
      </c>
      <c r="J14" s="24">
        <f>+'[3]JUN 2021'!$I$42</f>
        <v>624</v>
      </c>
      <c r="K14" s="24">
        <f>+'[3]JUL 2021'!$I$42</f>
        <v>604</v>
      </c>
      <c r="L14" s="24">
        <f>+'[3]AUG 2021'!$I$42</f>
        <v>545</v>
      </c>
      <c r="M14" s="24">
        <f>+'[3]SEP 2021'!$I$42</f>
        <v>507</v>
      </c>
      <c r="N14" s="24">
        <f>SUM(B14:M14)</f>
        <v>6287</v>
      </c>
    </row>
    <row r="15" spans="1:14" x14ac:dyDescent="0.15">
      <c r="A15" s="23" t="s">
        <v>24</v>
      </c>
      <c r="B15" s="24">
        <f>+'[4]OCT 2020'!$I$54</f>
        <v>4479</v>
      </c>
      <c r="C15" s="24">
        <f>+'[4]NOV 2020'!$I$58</f>
        <v>4245</v>
      </c>
      <c r="D15" s="24">
        <f>+'[4]DEC 2020'!$I$58</f>
        <v>4336</v>
      </c>
      <c r="E15" s="24">
        <f>+'[4]JAN 2021'!$I$58</f>
        <v>4375</v>
      </c>
      <c r="F15" s="24">
        <f>+'[4]FEB 2021'!$I$58</f>
        <v>4362</v>
      </c>
      <c r="G15" s="24">
        <f>+'[4]MAR 2021'!$I$58</f>
        <v>5613</v>
      </c>
      <c r="H15" s="24">
        <f>+'[4]APR 2021'!$I$58</f>
        <v>5534</v>
      </c>
      <c r="I15" s="24">
        <f>+'[4]MAY 2021'!$I$60</f>
        <v>5275</v>
      </c>
      <c r="J15" s="24">
        <f>+'[4]JUN 2021'!$I$60</f>
        <v>5732</v>
      </c>
      <c r="K15" s="24">
        <f>+'[4]JUL 2021'!$I$60</f>
        <v>5234</v>
      </c>
      <c r="L15" s="24">
        <f>+'[4]AUG 2021'!$I$60</f>
        <v>5217</v>
      </c>
      <c r="M15" s="24">
        <f>+'[4]SEP 2021'!$I$60</f>
        <v>3806</v>
      </c>
      <c r="N15" s="24">
        <f t="shared" si="2"/>
        <v>58208</v>
      </c>
    </row>
    <row r="16" spans="1:14" x14ac:dyDescent="0.15">
      <c r="A16" s="23" t="s">
        <v>1</v>
      </c>
      <c r="B16" s="24">
        <f>+'[5]OCT 2020'!$I$52</f>
        <v>1341</v>
      </c>
      <c r="C16" s="24">
        <f>+'[5]NOV 2020'!$I$59</f>
        <v>1300</v>
      </c>
      <c r="D16" s="24">
        <f>+'[5]DEC 2020'!$I$59</f>
        <v>1228</v>
      </c>
      <c r="E16" s="24">
        <f>+'[5]JAN 2021'!$I$59</f>
        <v>1288</v>
      </c>
      <c r="F16" s="24">
        <f>+'[5]FEB 2021'!$I$59</f>
        <v>1281</v>
      </c>
      <c r="G16" s="24">
        <f>+'[5]MAR 2021'!$I$59</f>
        <v>1699</v>
      </c>
      <c r="H16" s="24">
        <f>+'[5]APR 2021'!$I$59</f>
        <v>1799</v>
      </c>
      <c r="I16" s="24">
        <f>+'[5]MAY 2021'!$I$56</f>
        <v>1582</v>
      </c>
      <c r="J16" s="24">
        <f>+'[5]JUN 2021'!$I$56</f>
        <v>1767</v>
      </c>
      <c r="K16" s="24">
        <f>+'[5]JUL 2021'!$I$56</f>
        <v>1588</v>
      </c>
      <c r="L16" s="24">
        <f>+'[5]AUG 2021'!$I$56</f>
        <v>1642</v>
      </c>
      <c r="M16" s="24">
        <f>+'[5]SEP 2021'!$I$56</f>
        <v>1555</v>
      </c>
      <c r="N16" s="24">
        <f t="shared" si="2"/>
        <v>18070</v>
      </c>
    </row>
    <row r="17" spans="1:14" x14ac:dyDescent="0.15">
      <c r="A17" s="23"/>
      <c r="B17" s="24"/>
      <c r="C17" s="24"/>
      <c r="D17" s="13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 x14ac:dyDescent="0.15">
      <c r="A18" s="21" t="s">
        <v>12</v>
      </c>
      <c r="B18" s="186">
        <f>SUM(B12:B17)</f>
        <v>8829</v>
      </c>
      <c r="C18" s="186">
        <f t="shared" ref="C18:N18" si="3">SUM(C12:C17)</f>
        <v>8433</v>
      </c>
      <c r="D18" s="186">
        <f t="shared" si="3"/>
        <v>8368</v>
      </c>
      <c r="E18" s="186">
        <f t="shared" si="3"/>
        <v>8528</v>
      </c>
      <c r="F18" s="186">
        <f t="shared" si="3"/>
        <v>8539</v>
      </c>
      <c r="G18" s="186">
        <f t="shared" si="3"/>
        <v>10964</v>
      </c>
      <c r="H18" s="186">
        <f>SUM(H12:H17)</f>
        <v>10666</v>
      </c>
      <c r="I18" s="186">
        <f t="shared" si="3"/>
        <v>10440</v>
      </c>
      <c r="J18" s="186">
        <f t="shared" si="3"/>
        <v>11157</v>
      </c>
      <c r="K18" s="186">
        <f t="shared" si="3"/>
        <v>10273</v>
      </c>
      <c r="L18" s="186">
        <f t="shared" si="3"/>
        <v>10382</v>
      </c>
      <c r="M18" s="186">
        <f t="shared" si="3"/>
        <v>8710</v>
      </c>
      <c r="N18" s="187">
        <f t="shared" si="3"/>
        <v>115289</v>
      </c>
    </row>
    <row r="19" spans="1:14" x14ac:dyDescent="0.15">
      <c r="A19" s="114" t="s">
        <v>43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ht="11.25" x14ac:dyDescent="0.2">
      <c r="A20" s="21" t="s">
        <v>4</v>
      </c>
      <c r="B20" s="199" t="s">
        <v>40</v>
      </c>
      <c r="C20" s="199" t="s">
        <v>54</v>
      </c>
      <c r="D20" s="199" t="s">
        <v>55</v>
      </c>
      <c r="E20" s="199" t="s">
        <v>56</v>
      </c>
      <c r="F20" s="199" t="s">
        <v>57</v>
      </c>
      <c r="G20" s="199" t="s">
        <v>58</v>
      </c>
      <c r="H20" s="199" t="s">
        <v>59</v>
      </c>
      <c r="I20" s="199" t="s">
        <v>60</v>
      </c>
      <c r="J20" s="199" t="s">
        <v>61</v>
      </c>
      <c r="K20" s="199" t="s">
        <v>62</v>
      </c>
      <c r="L20" s="199" t="s">
        <v>63</v>
      </c>
      <c r="M20" s="199" t="s">
        <v>64</v>
      </c>
      <c r="N20" s="22" t="s">
        <v>41</v>
      </c>
    </row>
    <row r="21" spans="1:14" hidden="1" x14ac:dyDescent="0.15">
      <c r="A21" s="23" t="s">
        <v>8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3"/>
      <c r="L21" s="181"/>
      <c r="M21" s="181"/>
      <c r="N21" s="182">
        <f t="shared" ref="N21:N25" si="4">SUM(B21:M21)</f>
        <v>0</v>
      </c>
    </row>
    <row r="22" spans="1:14" x14ac:dyDescent="0.15">
      <c r="A22" s="23" t="s">
        <v>9</v>
      </c>
      <c r="B22" s="181">
        <f>+'[2]Oct 2020'!$J$37</f>
        <v>14045.2</v>
      </c>
      <c r="C22" s="181">
        <f>+'[2]Nov 2020'!$J$37</f>
        <v>15563.6</v>
      </c>
      <c r="D22" s="181">
        <f>+'[2]Dec 2020'!$J$37</f>
        <v>15563.6</v>
      </c>
      <c r="E22" s="181">
        <f>+'[2]Jan 2021'!$J$37</f>
        <v>15184</v>
      </c>
      <c r="F22" s="181">
        <f>+'[2]Feb 2021'!$J$37</f>
        <v>11767.6</v>
      </c>
      <c r="G22" s="181">
        <f>+'[2]Mar 2021'!$J$37</f>
        <v>22016.799999999999</v>
      </c>
      <c r="H22" s="181">
        <f>+'[2]Apr 2021'!$J$37</f>
        <v>16322.8</v>
      </c>
      <c r="I22" s="181">
        <f>+'[2]May 2021'!$J$39</f>
        <v>24294.400000000001</v>
      </c>
      <c r="J22" s="181">
        <f>+'[2]Jun 2021'!$J$39</f>
        <v>26951.599999999999</v>
      </c>
      <c r="K22" s="181">
        <f>+'[2]Jul 2021'!$J$39</f>
        <v>24674</v>
      </c>
      <c r="L22" s="181">
        <f>+'[2]Aug 2021'!$J$39</f>
        <v>22776</v>
      </c>
      <c r="M22" s="181">
        <f>+'[2]Sep 2021'!$J$39</f>
        <v>34923.199999999997</v>
      </c>
      <c r="N22" s="182">
        <f>SUM(B22:M22)</f>
        <v>244082.8</v>
      </c>
    </row>
    <row r="23" spans="1:14" hidden="1" x14ac:dyDescent="0.15">
      <c r="A23" s="23" t="s">
        <v>23</v>
      </c>
      <c r="B23" s="181">
        <v>0</v>
      </c>
      <c r="C23" s="181"/>
      <c r="D23" s="181">
        <v>0</v>
      </c>
      <c r="E23" s="181"/>
      <c r="F23" s="181"/>
      <c r="G23" s="181"/>
      <c r="H23" s="183"/>
      <c r="I23" s="181"/>
      <c r="J23" s="181"/>
      <c r="K23" s="181"/>
      <c r="L23" s="181"/>
      <c r="M23" s="181"/>
      <c r="N23" s="182">
        <f>SUM(B23:M23)</f>
        <v>0</v>
      </c>
    </row>
    <row r="24" spans="1:14" x14ac:dyDescent="0.15">
      <c r="A24" s="50" t="s">
        <v>24</v>
      </c>
      <c r="B24" s="181">
        <f>+'[4]OCT 2020'!$J$65</f>
        <v>231676</v>
      </c>
      <c r="C24" s="181">
        <f>+'[4]NOV 2020'!$J$69</f>
        <v>243314.12</v>
      </c>
      <c r="D24" s="181">
        <f>+'[4]DEC 2020'!$J$69</f>
        <v>232279.36000000002</v>
      </c>
      <c r="E24" s="181">
        <f>+'[4]JAN 2021'!$J$69</f>
        <v>239199.72</v>
      </c>
      <c r="F24" s="181">
        <f>+'[4]FEB 2021'!$J$69</f>
        <v>223516.4</v>
      </c>
      <c r="G24" s="181">
        <f>+'[4]MAR 2021'!$J$69</f>
        <v>317918.88</v>
      </c>
      <c r="H24" s="181">
        <f>+'[4]APR 2021'!$J$69</f>
        <v>347071.60000000003</v>
      </c>
      <c r="I24" s="181">
        <f>+'[4]MAY 2021'!$J$71</f>
        <v>366845.32</v>
      </c>
      <c r="J24" s="181">
        <f>+'[4]JUN 2021'!$J$72</f>
        <v>411904.04</v>
      </c>
      <c r="K24" s="181">
        <f>+'[4]JUL 2021'!$J$72</f>
        <v>394141</v>
      </c>
      <c r="L24" s="181">
        <f>+'[4]AUG 2021'!$J$72</f>
        <v>380844.24</v>
      </c>
      <c r="M24" s="181">
        <f>+'[4]SEP 2021'!$J$72</f>
        <v>409601.04000000004</v>
      </c>
      <c r="N24" s="182">
        <f t="shared" si="4"/>
        <v>3798311.7199999997</v>
      </c>
    </row>
    <row r="25" spans="1:14" hidden="1" x14ac:dyDescent="0.15">
      <c r="A25" s="23" t="s">
        <v>1</v>
      </c>
      <c r="B25" s="181">
        <v>0</v>
      </c>
      <c r="C25" s="181"/>
      <c r="D25" s="181">
        <v>0</v>
      </c>
      <c r="E25" s="181">
        <v>0</v>
      </c>
      <c r="F25" s="181"/>
      <c r="G25" s="181"/>
      <c r="H25" s="181"/>
      <c r="I25" s="181"/>
      <c r="J25" s="181"/>
      <c r="K25" s="181"/>
      <c r="L25" s="181"/>
      <c r="M25" s="181"/>
      <c r="N25" s="182">
        <f t="shared" si="4"/>
        <v>0</v>
      </c>
    </row>
    <row r="26" spans="1:14" x14ac:dyDescent="0.15">
      <c r="A26" s="23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2"/>
    </row>
    <row r="27" spans="1:14" x14ac:dyDescent="0.15">
      <c r="A27" s="21" t="s">
        <v>12</v>
      </c>
      <c r="B27" s="184">
        <f t="shared" ref="B27:N27" si="5">SUM(B21:B26)</f>
        <v>245721.2</v>
      </c>
      <c r="C27" s="184">
        <f t="shared" si="5"/>
        <v>258877.72</v>
      </c>
      <c r="D27" s="184">
        <f t="shared" si="5"/>
        <v>247842.96000000002</v>
      </c>
      <c r="E27" s="184">
        <f t="shared" si="5"/>
        <v>254383.72</v>
      </c>
      <c r="F27" s="184">
        <f t="shared" si="5"/>
        <v>235284</v>
      </c>
      <c r="G27" s="184">
        <f t="shared" si="5"/>
        <v>339935.68</v>
      </c>
      <c r="H27" s="184">
        <f t="shared" si="5"/>
        <v>363394.4</v>
      </c>
      <c r="I27" s="184">
        <f t="shared" si="5"/>
        <v>391139.72000000003</v>
      </c>
      <c r="J27" s="184">
        <f t="shared" si="5"/>
        <v>438855.63999999996</v>
      </c>
      <c r="K27" s="184">
        <f t="shared" si="5"/>
        <v>418815</v>
      </c>
      <c r="L27" s="184">
        <f t="shared" si="5"/>
        <v>403620.24</v>
      </c>
      <c r="M27" s="184">
        <f t="shared" si="5"/>
        <v>444524.24000000005</v>
      </c>
      <c r="N27" s="185">
        <f t="shared" si="5"/>
        <v>4042394.5199999996</v>
      </c>
    </row>
    <row r="28" spans="1:14" ht="1.5" customHeight="1" x14ac:dyDescent="0.1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4" ht="11.25" x14ac:dyDescent="0.2">
      <c r="A29" s="21" t="s">
        <v>19</v>
      </c>
      <c r="B29" s="199" t="s">
        <v>40</v>
      </c>
      <c r="C29" s="199" t="s">
        <v>54</v>
      </c>
      <c r="D29" s="199" t="s">
        <v>55</v>
      </c>
      <c r="E29" s="199" t="s">
        <v>56</v>
      </c>
      <c r="F29" s="199" t="s">
        <v>57</v>
      </c>
      <c r="G29" s="199" t="s">
        <v>58</v>
      </c>
      <c r="H29" s="199" t="s">
        <v>59</v>
      </c>
      <c r="I29" s="199" t="s">
        <v>60</v>
      </c>
      <c r="J29" s="199" t="s">
        <v>61</v>
      </c>
      <c r="K29" s="199" t="s">
        <v>62</v>
      </c>
      <c r="L29" s="199" t="s">
        <v>63</v>
      </c>
      <c r="M29" s="199" t="s">
        <v>64</v>
      </c>
      <c r="N29" s="22" t="s">
        <v>41</v>
      </c>
    </row>
    <row r="30" spans="1:14" hidden="1" x14ac:dyDescent="0.15">
      <c r="A30" s="23" t="s">
        <v>8</v>
      </c>
      <c r="B30" s="26"/>
      <c r="C30" s="135"/>
      <c r="D30" s="136"/>
      <c r="E30" s="26"/>
      <c r="F30" s="26"/>
      <c r="G30" s="26"/>
      <c r="H30" s="26"/>
      <c r="I30" s="26"/>
      <c r="J30" s="26"/>
      <c r="K30" s="26"/>
      <c r="L30" s="26"/>
      <c r="M30" s="26"/>
      <c r="N30" s="27">
        <f t="shared" ref="N30:N34" si="6">SUM(B30:M30)</f>
        <v>0</v>
      </c>
    </row>
    <row r="31" spans="1:14" x14ac:dyDescent="0.15">
      <c r="A31" s="23" t="s">
        <v>9</v>
      </c>
      <c r="B31" s="24">
        <f>+'[2]Oct 2020'!$I$37</f>
        <v>37</v>
      </c>
      <c r="C31" s="24">
        <f>+'[2]Nov 2020'!$I$37</f>
        <v>40</v>
      </c>
      <c r="D31" s="24">
        <f>+'[2]Dec 2020'!$I$37</f>
        <v>40</v>
      </c>
      <c r="E31" s="24">
        <f>+'[2]Jan 2021'!$I$37</f>
        <v>40</v>
      </c>
      <c r="F31" s="24">
        <f>+'[2]Feb 2021'!$I$37</f>
        <v>31</v>
      </c>
      <c r="G31" s="24">
        <f>+'[2]Mar 2021'!$I$37</f>
        <v>58</v>
      </c>
      <c r="H31" s="24">
        <f>+'[2]Apr 2021'!$I$37</f>
        <v>43</v>
      </c>
      <c r="I31" s="24">
        <f>+'[2]May 2021'!$I$39</f>
        <v>64</v>
      </c>
      <c r="J31" s="24">
        <f>+'[2]Jun 2021'!$I$39</f>
        <v>71</v>
      </c>
      <c r="K31" s="24">
        <f>+'[2]Jul 2021'!$I$39</f>
        <v>64</v>
      </c>
      <c r="L31" s="24">
        <f>+'[2]Aug 2021'!$I$39</f>
        <v>60</v>
      </c>
      <c r="M31" s="24">
        <f>+'[2]Sep 2021'!$I$39</f>
        <v>90</v>
      </c>
      <c r="N31" s="25">
        <f t="shared" si="6"/>
        <v>638</v>
      </c>
    </row>
    <row r="32" spans="1:14" hidden="1" x14ac:dyDescent="0.15">
      <c r="A32" s="23" t="s">
        <v>23</v>
      </c>
      <c r="B32" s="24"/>
      <c r="C32" s="135"/>
      <c r="D32" s="134"/>
      <c r="E32" s="24"/>
      <c r="F32" s="24"/>
      <c r="G32" s="24"/>
      <c r="H32" s="24"/>
      <c r="I32" s="24"/>
      <c r="J32" s="24"/>
      <c r="K32" s="24"/>
      <c r="L32" s="24"/>
      <c r="M32" s="24"/>
      <c r="N32" s="25">
        <f>SUM(B32:M32)</f>
        <v>0</v>
      </c>
    </row>
    <row r="33" spans="1:14" ht="9.75" customHeight="1" x14ac:dyDescent="0.15">
      <c r="A33" s="23" t="s">
        <v>24</v>
      </c>
      <c r="B33" s="24">
        <f>+'[4]OCT 2020'!$I$65</f>
        <v>379</v>
      </c>
      <c r="C33" s="24">
        <f>+'[4]NOV 2020'!$I$69</f>
        <v>391</v>
      </c>
      <c r="D33" s="24">
        <f>+'[4]DEC 2020'!$I$69</f>
        <v>385</v>
      </c>
      <c r="E33" s="24">
        <f>+'[4]JAN 2021'!$I$69</f>
        <v>406</v>
      </c>
      <c r="F33" s="24">
        <f>+'[4]FEB 2021'!$I$69</f>
        <v>387</v>
      </c>
      <c r="G33" s="24">
        <f>+'[4]MAR 2021'!$I$69</f>
        <v>537</v>
      </c>
      <c r="H33" s="24">
        <f>+'[4]APR 2021'!$I$69</f>
        <v>577</v>
      </c>
      <c r="I33" s="24">
        <f>+'[4]MAY 2021'!$I$71</f>
        <v>599</v>
      </c>
      <c r="J33" s="24">
        <f>+'[4]JUN 2021'!$I$72</f>
        <v>678</v>
      </c>
      <c r="K33" s="24">
        <f>+'[4]JUL 2021'!$I$72</f>
        <v>645</v>
      </c>
      <c r="L33" s="24">
        <f>+'[4]AUG 2021'!$I$72</f>
        <v>605</v>
      </c>
      <c r="M33" s="24">
        <f>+'[4]SEP 2021'!$I$72</f>
        <v>650</v>
      </c>
      <c r="N33" s="25">
        <f t="shared" si="6"/>
        <v>6239</v>
      </c>
    </row>
    <row r="34" spans="1:14" hidden="1" x14ac:dyDescent="0.15">
      <c r="A34" s="23" t="s">
        <v>1</v>
      </c>
      <c r="B34" s="28"/>
      <c r="C34" s="28"/>
      <c r="D34" s="134"/>
      <c r="E34" s="28"/>
      <c r="F34" s="28"/>
      <c r="G34" s="28"/>
      <c r="H34" s="28"/>
      <c r="I34" s="28"/>
      <c r="J34" s="28"/>
      <c r="K34" s="28"/>
      <c r="L34" s="28"/>
      <c r="M34" s="28"/>
      <c r="N34" s="29">
        <f t="shared" si="6"/>
        <v>0</v>
      </c>
    </row>
    <row r="35" spans="1:14" x14ac:dyDescent="0.15">
      <c r="A35" s="23"/>
      <c r="B35" s="26"/>
      <c r="C35" s="26"/>
      <c r="D35" s="26"/>
      <c r="E35" s="26"/>
      <c r="F35" s="26"/>
      <c r="G35" s="24"/>
      <c r="H35" s="24"/>
      <c r="I35" s="24"/>
      <c r="J35" s="24"/>
      <c r="K35" s="24"/>
      <c r="L35" s="24"/>
      <c r="M35" s="24"/>
      <c r="N35" s="25"/>
    </row>
    <row r="36" spans="1:14" x14ac:dyDescent="0.15">
      <c r="A36" s="21" t="s">
        <v>12</v>
      </c>
      <c r="B36" s="186">
        <f>SUM(B30:B35)</f>
        <v>416</v>
      </c>
      <c r="C36" s="186">
        <f t="shared" ref="C36:N36" si="7">SUM(C30:C35)</f>
        <v>431</v>
      </c>
      <c r="D36" s="186">
        <f t="shared" si="7"/>
        <v>425</v>
      </c>
      <c r="E36" s="186">
        <f t="shared" si="7"/>
        <v>446</v>
      </c>
      <c r="F36" s="186">
        <f t="shared" si="7"/>
        <v>418</v>
      </c>
      <c r="G36" s="186">
        <f t="shared" si="7"/>
        <v>595</v>
      </c>
      <c r="H36" s="186">
        <f t="shared" si="7"/>
        <v>620</v>
      </c>
      <c r="I36" s="186">
        <f t="shared" si="7"/>
        <v>663</v>
      </c>
      <c r="J36" s="186">
        <f t="shared" si="7"/>
        <v>749</v>
      </c>
      <c r="K36" s="186">
        <f t="shared" si="7"/>
        <v>709</v>
      </c>
      <c r="L36" s="186">
        <f t="shared" si="7"/>
        <v>665</v>
      </c>
      <c r="M36" s="186">
        <f t="shared" si="7"/>
        <v>740</v>
      </c>
      <c r="N36" s="187">
        <f t="shared" si="7"/>
        <v>6877</v>
      </c>
    </row>
    <row r="37" spans="1:14" ht="4.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4" x14ac:dyDescent="0.15">
      <c r="A38" s="130" t="s">
        <v>17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ht="11.25" x14ac:dyDescent="0.2">
      <c r="A39" s="21" t="s">
        <v>5</v>
      </c>
      <c r="B39" s="199" t="s">
        <v>40</v>
      </c>
      <c r="C39" s="199" t="s">
        <v>54</v>
      </c>
      <c r="D39" s="199" t="s">
        <v>55</v>
      </c>
      <c r="E39" s="199" t="s">
        <v>56</v>
      </c>
      <c r="F39" s="199" t="s">
        <v>57</v>
      </c>
      <c r="G39" s="199" t="s">
        <v>58</v>
      </c>
      <c r="H39" s="199" t="s">
        <v>59</v>
      </c>
      <c r="I39" s="199" t="s">
        <v>60</v>
      </c>
      <c r="J39" s="199" t="s">
        <v>61</v>
      </c>
      <c r="K39" s="199" t="s">
        <v>62</v>
      </c>
      <c r="L39" s="199" t="s">
        <v>63</v>
      </c>
      <c r="M39" s="199" t="s">
        <v>64</v>
      </c>
      <c r="N39" s="22" t="s">
        <v>12</v>
      </c>
    </row>
    <row r="40" spans="1:14" x14ac:dyDescent="0.15">
      <c r="A40" s="23" t="s">
        <v>8</v>
      </c>
      <c r="B40" s="181">
        <f t="shared" ref="B40:N40" si="8">B3+B21</f>
        <v>207516.40000000002</v>
      </c>
      <c r="C40" s="181">
        <f t="shared" si="8"/>
        <v>209788.79999999999</v>
      </c>
      <c r="D40" s="181">
        <f t="shared" si="8"/>
        <v>193944.4</v>
      </c>
      <c r="E40" s="181">
        <f t="shared" si="8"/>
        <v>189160.40000000002</v>
      </c>
      <c r="F40" s="181">
        <f t="shared" si="8"/>
        <v>186066.40000000002</v>
      </c>
      <c r="G40" s="181">
        <f t="shared" si="8"/>
        <v>248362.40000000002</v>
      </c>
      <c r="H40" s="181">
        <f t="shared" si="8"/>
        <v>226033.6</v>
      </c>
      <c r="I40" s="181">
        <f t="shared" si="8"/>
        <v>199420</v>
      </c>
      <c r="J40" s="181">
        <f t="shared" si="8"/>
        <v>199087.2</v>
      </c>
      <c r="K40" s="181">
        <f t="shared" si="8"/>
        <v>199076.8</v>
      </c>
      <c r="L40" s="181">
        <f t="shared" si="8"/>
        <v>205426</v>
      </c>
      <c r="M40" s="181">
        <f t="shared" si="8"/>
        <v>183903.19999999998</v>
      </c>
      <c r="N40" s="181">
        <f t="shared" si="8"/>
        <v>2447785.6000000006</v>
      </c>
    </row>
    <row r="41" spans="1:14" x14ac:dyDescent="0.15">
      <c r="A41" s="23" t="s">
        <v>9</v>
      </c>
      <c r="B41" s="181">
        <f t="shared" ref="B41:N41" si="9">B4+B22</f>
        <v>143446.19</v>
      </c>
      <c r="C41" s="181">
        <f t="shared" si="9"/>
        <v>128022.29000000001</v>
      </c>
      <c r="D41" s="181">
        <f t="shared" si="9"/>
        <v>134136.08000000002</v>
      </c>
      <c r="E41" s="181">
        <f t="shared" si="9"/>
        <v>134294.60999999999</v>
      </c>
      <c r="F41" s="181">
        <f t="shared" si="9"/>
        <v>139927.1</v>
      </c>
      <c r="G41" s="181">
        <f t="shared" si="9"/>
        <v>175838.39</v>
      </c>
      <c r="H41" s="181">
        <f t="shared" si="9"/>
        <v>163304.32999999996</v>
      </c>
      <c r="I41" s="181">
        <f t="shared" si="9"/>
        <v>202120.75999999998</v>
      </c>
      <c r="J41" s="181">
        <f t="shared" si="9"/>
        <v>208173.28999999998</v>
      </c>
      <c r="K41" s="181">
        <f t="shared" si="9"/>
        <v>188322.7</v>
      </c>
      <c r="L41" s="181">
        <f t="shared" si="9"/>
        <v>196155.61</v>
      </c>
      <c r="M41" s="181">
        <f t="shared" si="9"/>
        <v>207691.61</v>
      </c>
      <c r="N41" s="181">
        <f t="shared" si="9"/>
        <v>2021432.96</v>
      </c>
    </row>
    <row r="42" spans="1:14" x14ac:dyDescent="0.15">
      <c r="A42" s="23" t="s">
        <v>23</v>
      </c>
      <c r="B42" s="181">
        <f t="shared" ref="B42:N42" si="10">B5+B23</f>
        <v>44728.32</v>
      </c>
      <c r="C42" s="181">
        <f t="shared" si="10"/>
        <v>47118.119999999995</v>
      </c>
      <c r="D42" s="181">
        <f t="shared" si="10"/>
        <v>43605.24</v>
      </c>
      <c r="E42" s="181">
        <f t="shared" si="10"/>
        <v>51638.399999999994</v>
      </c>
      <c r="F42" s="181">
        <f t="shared" si="10"/>
        <v>47483.16</v>
      </c>
      <c r="G42" s="181">
        <f t="shared" si="10"/>
        <v>60818.400000000001</v>
      </c>
      <c r="H42" s="181">
        <f t="shared" si="10"/>
        <v>50777.880000000005</v>
      </c>
      <c r="I42" s="181">
        <f t="shared" si="10"/>
        <v>60260.04</v>
      </c>
      <c r="J42" s="181">
        <f t="shared" si="10"/>
        <v>62658.84</v>
      </c>
      <c r="K42" s="181">
        <f t="shared" si="10"/>
        <v>61018.080000000002</v>
      </c>
      <c r="L42" s="181">
        <f t="shared" si="10"/>
        <v>54817.440000000002</v>
      </c>
      <c r="M42" s="181">
        <f t="shared" si="10"/>
        <v>51376.92</v>
      </c>
      <c r="N42" s="181">
        <f t="shared" si="10"/>
        <v>636300.84</v>
      </c>
    </row>
    <row r="43" spans="1:14" x14ac:dyDescent="0.15">
      <c r="A43" s="50" t="s">
        <v>24</v>
      </c>
      <c r="B43" s="181">
        <f t="shared" ref="B43:N43" si="11">B6+B24</f>
        <v>834432.33</v>
      </c>
      <c r="C43" s="181">
        <f t="shared" si="11"/>
        <v>819477.65</v>
      </c>
      <c r="D43" s="181">
        <f t="shared" si="11"/>
        <v>821459.94</v>
      </c>
      <c r="E43" s="181">
        <f t="shared" si="11"/>
        <v>846148.74</v>
      </c>
      <c r="F43" s="181">
        <f t="shared" si="11"/>
        <v>831294.3</v>
      </c>
      <c r="G43" s="181">
        <f t="shared" si="11"/>
        <v>1105516.6800000002</v>
      </c>
      <c r="H43" s="181">
        <f t="shared" si="11"/>
        <v>1137587.3500000001</v>
      </c>
      <c r="I43" s="181">
        <f t="shared" si="11"/>
        <v>1117091</v>
      </c>
      <c r="J43" s="181">
        <f t="shared" si="11"/>
        <v>1229065.24</v>
      </c>
      <c r="K43" s="181">
        <f t="shared" si="11"/>
        <v>1137360.6499999999</v>
      </c>
      <c r="L43" s="181">
        <f t="shared" si="11"/>
        <v>1125439.19</v>
      </c>
      <c r="M43" s="181">
        <f t="shared" si="11"/>
        <v>959798.25</v>
      </c>
      <c r="N43" s="181">
        <f t="shared" si="11"/>
        <v>11964671.32</v>
      </c>
    </row>
    <row r="44" spans="1:14" x14ac:dyDescent="0.15">
      <c r="A44" s="23" t="s">
        <v>1</v>
      </c>
      <c r="B44" s="181">
        <f t="shared" ref="B44:N44" si="12">B7+B25</f>
        <v>220069.82193999997</v>
      </c>
      <c r="C44" s="181">
        <f t="shared" si="12"/>
        <v>213276.42</v>
      </c>
      <c r="D44" s="181">
        <f t="shared" si="12"/>
        <v>201083.41999999998</v>
      </c>
      <c r="E44" s="181">
        <f t="shared" si="12"/>
        <v>213063.22000000003</v>
      </c>
      <c r="F44" s="181">
        <f t="shared" si="12"/>
        <v>211919.12000000002</v>
      </c>
      <c r="G44" s="181">
        <f t="shared" si="12"/>
        <v>275033.44</v>
      </c>
      <c r="H44" s="181">
        <f t="shared" si="12"/>
        <v>294945.33999999997</v>
      </c>
      <c r="I44" s="181">
        <f t="shared" si="12"/>
        <v>260096.06</v>
      </c>
      <c r="J44" s="181">
        <f t="shared" si="12"/>
        <v>294610.94</v>
      </c>
      <c r="K44" s="181">
        <f t="shared" si="12"/>
        <v>264474</v>
      </c>
      <c r="L44" s="181">
        <f t="shared" si="12"/>
        <v>270861.88</v>
      </c>
      <c r="M44" s="181">
        <f t="shared" si="12"/>
        <v>255181.69999999998</v>
      </c>
      <c r="N44" s="181">
        <f t="shared" si="12"/>
        <v>2974615.3619400002</v>
      </c>
    </row>
    <row r="45" spans="1:14" x14ac:dyDescent="0.15">
      <c r="A45" s="23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2"/>
    </row>
    <row r="46" spans="1:14" x14ac:dyDescent="0.15">
      <c r="A46" s="21" t="s">
        <v>12</v>
      </c>
      <c r="B46" s="184">
        <f>SUM(B40:B45)</f>
        <v>1450193.0619399999</v>
      </c>
      <c r="C46" s="184">
        <f t="shared" ref="C46:N46" si="13">SUM(C40:C45)</f>
        <v>1417683.2799999998</v>
      </c>
      <c r="D46" s="184">
        <f t="shared" si="13"/>
        <v>1394229.0799999998</v>
      </c>
      <c r="E46" s="184">
        <f t="shared" si="13"/>
        <v>1434305.3699999999</v>
      </c>
      <c r="F46" s="184">
        <f t="shared" si="13"/>
        <v>1416690.08</v>
      </c>
      <c r="G46" s="184">
        <f t="shared" si="13"/>
        <v>1865569.31</v>
      </c>
      <c r="H46" s="184">
        <f>SUM(H40:H45)</f>
        <v>1872648.5</v>
      </c>
      <c r="I46" s="184">
        <f t="shared" si="13"/>
        <v>1838987.86</v>
      </c>
      <c r="J46" s="184">
        <f t="shared" si="13"/>
        <v>1993595.5099999998</v>
      </c>
      <c r="K46" s="184">
        <f t="shared" si="13"/>
        <v>1850252.23</v>
      </c>
      <c r="L46" s="184">
        <f t="shared" si="13"/>
        <v>1852700.12</v>
      </c>
      <c r="M46" s="184">
        <f t="shared" si="13"/>
        <v>1657951.68</v>
      </c>
      <c r="N46" s="185">
        <f t="shared" si="13"/>
        <v>20044806.081939999</v>
      </c>
    </row>
    <row r="47" spans="1:14" ht="2.25" customHeight="1" x14ac:dyDescent="0.15">
      <c r="A47" s="129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</row>
    <row r="48" spans="1:14" ht="11.25" x14ac:dyDescent="0.2">
      <c r="A48" s="21" t="s">
        <v>11</v>
      </c>
      <c r="B48" s="199" t="s">
        <v>40</v>
      </c>
      <c r="C48" s="199" t="s">
        <v>54</v>
      </c>
      <c r="D48" s="199" t="s">
        <v>55</v>
      </c>
      <c r="E48" s="199" t="s">
        <v>56</v>
      </c>
      <c r="F48" s="199" t="s">
        <v>57</v>
      </c>
      <c r="G48" s="199" t="s">
        <v>58</v>
      </c>
      <c r="H48" s="199" t="s">
        <v>59</v>
      </c>
      <c r="I48" s="199" t="s">
        <v>60</v>
      </c>
      <c r="J48" s="199" t="s">
        <v>61</v>
      </c>
      <c r="K48" s="199" t="s">
        <v>62</v>
      </c>
      <c r="L48" s="199" t="s">
        <v>63</v>
      </c>
      <c r="M48" s="199" t="s">
        <v>64</v>
      </c>
      <c r="N48" s="22" t="s">
        <v>0</v>
      </c>
    </row>
    <row r="49" spans="1:14" x14ac:dyDescent="0.15">
      <c r="A49" s="23" t="s">
        <v>8</v>
      </c>
      <c r="B49" s="24">
        <f t="shared" ref="B49:N49" si="14">B12+B30</f>
        <v>1341</v>
      </c>
      <c r="C49" s="24">
        <f t="shared" si="14"/>
        <v>1368</v>
      </c>
      <c r="D49" s="24">
        <f t="shared" si="14"/>
        <v>1261</v>
      </c>
      <c r="E49" s="24">
        <f t="shared" si="14"/>
        <v>1231</v>
      </c>
      <c r="F49" s="24">
        <f t="shared" si="14"/>
        <v>1216</v>
      </c>
      <c r="G49" s="24">
        <f t="shared" si="14"/>
        <v>1603</v>
      </c>
      <c r="H49" s="24">
        <f t="shared" si="14"/>
        <v>1460</v>
      </c>
      <c r="I49" s="24">
        <f t="shared" si="14"/>
        <v>1291</v>
      </c>
      <c r="J49" s="24">
        <f t="shared" si="14"/>
        <v>1299</v>
      </c>
      <c r="K49" s="24">
        <f t="shared" si="14"/>
        <v>1296</v>
      </c>
      <c r="L49" s="24">
        <f t="shared" si="14"/>
        <v>1329</v>
      </c>
      <c r="M49" s="24">
        <f t="shared" si="14"/>
        <v>1193</v>
      </c>
      <c r="N49" s="24">
        <f t="shared" si="14"/>
        <v>15888</v>
      </c>
    </row>
    <row r="50" spans="1:14" x14ac:dyDescent="0.15">
      <c r="A50" s="23" t="s">
        <v>9</v>
      </c>
      <c r="B50" s="24">
        <f t="shared" ref="B50:N50" si="15">B13+B31</f>
        <v>1258</v>
      </c>
      <c r="C50" s="24">
        <f t="shared" si="15"/>
        <v>1105</v>
      </c>
      <c r="D50" s="24">
        <f t="shared" si="15"/>
        <v>1158</v>
      </c>
      <c r="E50" s="24">
        <f t="shared" si="15"/>
        <v>1166</v>
      </c>
      <c r="F50" s="24">
        <f t="shared" si="15"/>
        <v>1240</v>
      </c>
      <c r="G50" s="24">
        <f t="shared" si="15"/>
        <v>1506</v>
      </c>
      <c r="H50" s="24">
        <f t="shared" si="15"/>
        <v>1415</v>
      </c>
      <c r="I50" s="24">
        <f t="shared" si="15"/>
        <v>1757</v>
      </c>
      <c r="J50" s="24">
        <f t="shared" si="15"/>
        <v>1806</v>
      </c>
      <c r="K50" s="24">
        <f t="shared" si="15"/>
        <v>1615</v>
      </c>
      <c r="L50" s="24">
        <f t="shared" si="15"/>
        <v>1709</v>
      </c>
      <c r="M50" s="24">
        <f t="shared" si="15"/>
        <v>1739</v>
      </c>
      <c r="N50" s="24">
        <f t="shared" si="15"/>
        <v>17474</v>
      </c>
    </row>
    <row r="51" spans="1:14" x14ac:dyDescent="0.15">
      <c r="A51" s="23" t="s">
        <v>23</v>
      </c>
      <c r="B51" s="24">
        <f t="shared" ref="B51:N51" si="16">B14+B32</f>
        <v>447</v>
      </c>
      <c r="C51" s="24">
        <f t="shared" si="16"/>
        <v>455</v>
      </c>
      <c r="D51" s="24">
        <f t="shared" si="16"/>
        <v>425</v>
      </c>
      <c r="E51" s="24">
        <f t="shared" si="16"/>
        <v>508</v>
      </c>
      <c r="F51" s="24">
        <f t="shared" si="16"/>
        <v>471</v>
      </c>
      <c r="G51" s="24">
        <f t="shared" si="16"/>
        <v>601</v>
      </c>
      <c r="H51" s="24">
        <f t="shared" si="16"/>
        <v>501</v>
      </c>
      <c r="I51" s="24">
        <f t="shared" si="16"/>
        <v>599</v>
      </c>
      <c r="J51" s="24">
        <f t="shared" si="16"/>
        <v>624</v>
      </c>
      <c r="K51" s="24">
        <f t="shared" si="16"/>
        <v>604</v>
      </c>
      <c r="L51" s="24">
        <f t="shared" si="16"/>
        <v>545</v>
      </c>
      <c r="M51" s="24">
        <f t="shared" si="16"/>
        <v>507</v>
      </c>
      <c r="N51" s="24">
        <f t="shared" si="16"/>
        <v>6287</v>
      </c>
    </row>
    <row r="52" spans="1:14" ht="9" customHeight="1" x14ac:dyDescent="0.15">
      <c r="A52" s="50" t="s">
        <v>24</v>
      </c>
      <c r="B52" s="24">
        <f t="shared" ref="B52:N52" si="17">B15+B33</f>
        <v>4858</v>
      </c>
      <c r="C52" s="24">
        <f t="shared" si="17"/>
        <v>4636</v>
      </c>
      <c r="D52" s="24">
        <f t="shared" si="17"/>
        <v>4721</v>
      </c>
      <c r="E52" s="24">
        <f t="shared" si="17"/>
        <v>4781</v>
      </c>
      <c r="F52" s="24">
        <f t="shared" si="17"/>
        <v>4749</v>
      </c>
      <c r="G52" s="24">
        <f t="shared" si="17"/>
        <v>6150</v>
      </c>
      <c r="H52" s="24">
        <f t="shared" si="17"/>
        <v>6111</v>
      </c>
      <c r="I52" s="24">
        <f t="shared" si="17"/>
        <v>5874</v>
      </c>
      <c r="J52" s="24">
        <f t="shared" si="17"/>
        <v>6410</v>
      </c>
      <c r="K52" s="24">
        <f t="shared" si="17"/>
        <v>5879</v>
      </c>
      <c r="L52" s="24">
        <f t="shared" si="17"/>
        <v>5822</v>
      </c>
      <c r="M52" s="24">
        <f t="shared" si="17"/>
        <v>4456</v>
      </c>
      <c r="N52" s="24">
        <f t="shared" si="17"/>
        <v>64447</v>
      </c>
    </row>
    <row r="53" spans="1:14" x14ac:dyDescent="0.15">
      <c r="A53" s="23" t="s">
        <v>1</v>
      </c>
      <c r="B53" s="24">
        <f t="shared" ref="B53:N53" si="18">B16+B34</f>
        <v>1341</v>
      </c>
      <c r="C53" s="24">
        <f t="shared" si="18"/>
        <v>1300</v>
      </c>
      <c r="D53" s="24">
        <f t="shared" si="18"/>
        <v>1228</v>
      </c>
      <c r="E53" s="24">
        <f t="shared" si="18"/>
        <v>1288</v>
      </c>
      <c r="F53" s="24">
        <f t="shared" si="18"/>
        <v>1281</v>
      </c>
      <c r="G53" s="24">
        <f t="shared" si="18"/>
        <v>1699</v>
      </c>
      <c r="H53" s="24">
        <f t="shared" si="18"/>
        <v>1799</v>
      </c>
      <c r="I53" s="24">
        <f t="shared" si="18"/>
        <v>1582</v>
      </c>
      <c r="J53" s="24">
        <f t="shared" si="18"/>
        <v>1767</v>
      </c>
      <c r="K53" s="24">
        <f t="shared" si="18"/>
        <v>1588</v>
      </c>
      <c r="L53" s="24">
        <f t="shared" si="18"/>
        <v>1642</v>
      </c>
      <c r="M53" s="24">
        <f t="shared" si="18"/>
        <v>1555</v>
      </c>
      <c r="N53" s="24">
        <f t="shared" si="18"/>
        <v>18070</v>
      </c>
    </row>
    <row r="54" spans="1:14" x14ac:dyDescent="0.1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</row>
    <row r="55" spans="1:14" x14ac:dyDescent="0.15">
      <c r="A55" s="21" t="s">
        <v>12</v>
      </c>
      <c r="B55" s="186">
        <f>SUM(B49:B54)</f>
        <v>9245</v>
      </c>
      <c r="C55" s="186">
        <f t="shared" ref="C55:N55" si="19">SUM(C49:C54)</f>
        <v>8864</v>
      </c>
      <c r="D55" s="186">
        <f t="shared" si="19"/>
        <v>8793</v>
      </c>
      <c r="E55" s="186">
        <f t="shared" si="19"/>
        <v>8974</v>
      </c>
      <c r="F55" s="186">
        <f t="shared" si="19"/>
        <v>8957</v>
      </c>
      <c r="G55" s="186">
        <f t="shared" si="19"/>
        <v>11559</v>
      </c>
      <c r="H55" s="186">
        <f>SUM(H49:H54)</f>
        <v>11286</v>
      </c>
      <c r="I55" s="186">
        <f t="shared" si="19"/>
        <v>11103</v>
      </c>
      <c r="J55" s="186">
        <f t="shared" si="19"/>
        <v>11906</v>
      </c>
      <c r="K55" s="186">
        <f t="shared" si="19"/>
        <v>10982</v>
      </c>
      <c r="L55" s="186">
        <f t="shared" si="19"/>
        <v>11047</v>
      </c>
      <c r="M55" s="186">
        <f t="shared" si="19"/>
        <v>9450</v>
      </c>
      <c r="N55" s="187">
        <f t="shared" si="19"/>
        <v>122166</v>
      </c>
    </row>
    <row r="56" spans="1:14" ht="1.5" customHeight="1" x14ac:dyDescent="0.15">
      <c r="A56" s="129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</row>
    <row r="57" spans="1:14" ht="11.25" x14ac:dyDescent="0.2">
      <c r="A57" s="21" t="s">
        <v>16</v>
      </c>
      <c r="B57" s="199" t="s">
        <v>40</v>
      </c>
      <c r="C57" s="199" t="s">
        <v>54</v>
      </c>
      <c r="D57" s="199" t="s">
        <v>55</v>
      </c>
      <c r="E57" s="199" t="s">
        <v>56</v>
      </c>
      <c r="F57" s="199" t="s">
        <v>57</v>
      </c>
      <c r="G57" s="199" t="s">
        <v>58</v>
      </c>
      <c r="H57" s="199" t="s">
        <v>59</v>
      </c>
      <c r="I57" s="199" t="s">
        <v>60</v>
      </c>
      <c r="J57" s="199" t="s">
        <v>61</v>
      </c>
      <c r="K57" s="199" t="s">
        <v>62</v>
      </c>
      <c r="L57" s="199" t="s">
        <v>63</v>
      </c>
      <c r="M57" s="199" t="s">
        <v>64</v>
      </c>
      <c r="N57" s="22" t="s">
        <v>0</v>
      </c>
    </row>
    <row r="58" spans="1:14" x14ac:dyDescent="0.15">
      <c r="A58" s="23" t="s">
        <v>8</v>
      </c>
      <c r="B58" s="48">
        <f t="shared" ref="B58:N58" si="20">B40/B46</f>
        <v>0.14309570597613697</v>
      </c>
      <c r="C58" s="48">
        <f t="shared" si="20"/>
        <v>0.14798001990966558</v>
      </c>
      <c r="D58" s="48">
        <f t="shared" si="20"/>
        <v>0.13910511750335894</v>
      </c>
      <c r="E58" s="48">
        <f t="shared" si="20"/>
        <v>0.13188293368796355</v>
      </c>
      <c r="F58" s="48">
        <f t="shared" si="20"/>
        <v>0.13133881759093</v>
      </c>
      <c r="G58" s="48">
        <f t="shared" si="20"/>
        <v>0.1331295485344364</v>
      </c>
      <c r="H58" s="48">
        <f t="shared" si="20"/>
        <v>0.12070263052569663</v>
      </c>
      <c r="I58" s="48">
        <f t="shared" si="20"/>
        <v>0.10844008508027889</v>
      </c>
      <c r="J58" s="48">
        <f t="shared" si="20"/>
        <v>9.9863387031805681E-2</v>
      </c>
      <c r="K58" s="48">
        <f t="shared" si="20"/>
        <v>0.10759441160084428</v>
      </c>
      <c r="L58" s="48">
        <f t="shared" si="20"/>
        <v>0.11087925011847033</v>
      </c>
      <c r="M58" s="48">
        <f t="shared" si="20"/>
        <v>0.11092192988398793</v>
      </c>
      <c r="N58" s="49">
        <f t="shared" si="20"/>
        <v>0.12211570368871816</v>
      </c>
    </row>
    <row r="59" spans="1:14" x14ac:dyDescent="0.15">
      <c r="A59" s="23" t="s">
        <v>9</v>
      </c>
      <c r="B59" s="48">
        <f t="shared" ref="B59:N59" si="21">B41/B46</f>
        <v>9.8915236712072294E-2</v>
      </c>
      <c r="C59" s="48">
        <f t="shared" si="21"/>
        <v>9.0303872385375128E-2</v>
      </c>
      <c r="D59" s="48">
        <f t="shared" si="21"/>
        <v>9.6208063598845636E-2</v>
      </c>
      <c r="E59" s="48">
        <f t="shared" si="21"/>
        <v>9.3630417070808283E-2</v>
      </c>
      <c r="F59" s="48">
        <f t="shared" si="21"/>
        <v>9.8770438203393082E-2</v>
      </c>
      <c r="G59" s="48">
        <f t="shared" si="21"/>
        <v>9.4254546886816018E-2</v>
      </c>
      <c r="H59" s="48">
        <f t="shared" si="21"/>
        <v>8.7205009375758424E-2</v>
      </c>
      <c r="I59" s="48">
        <f t="shared" si="21"/>
        <v>0.10990869727655514</v>
      </c>
      <c r="J59" s="48">
        <f t="shared" si="21"/>
        <v>0.10442102671067914</v>
      </c>
      <c r="K59" s="48">
        <f t="shared" si="21"/>
        <v>0.10178217701702216</v>
      </c>
      <c r="L59" s="48">
        <f t="shared" si="21"/>
        <v>0.10587553154581755</v>
      </c>
      <c r="M59" s="48">
        <f t="shared" si="21"/>
        <v>0.12527000183744799</v>
      </c>
      <c r="N59" s="49">
        <f t="shared" si="21"/>
        <v>0.10084572291379131</v>
      </c>
    </row>
    <row r="60" spans="1:14" x14ac:dyDescent="0.15">
      <c r="A60" s="23" t="s">
        <v>23</v>
      </c>
      <c r="B60" s="48">
        <f t="shared" ref="B60:N60" si="22">B42/B46</f>
        <v>3.0843010612783214E-2</v>
      </c>
      <c r="C60" s="48">
        <f t="shared" si="22"/>
        <v>3.3235998946111574E-2</v>
      </c>
      <c r="D60" s="48">
        <f t="shared" si="22"/>
        <v>3.1275520375747726E-2</v>
      </c>
      <c r="E60" s="48">
        <f t="shared" si="22"/>
        <v>3.6002375142749413E-2</v>
      </c>
      <c r="F60" s="48">
        <f t="shared" si="22"/>
        <v>3.3516970768934867E-2</v>
      </c>
      <c r="G60" s="48">
        <f t="shared" si="22"/>
        <v>3.2600450529495471E-2</v>
      </c>
      <c r="H60" s="48">
        <f t="shared" si="22"/>
        <v>2.7115542505707829E-2</v>
      </c>
      <c r="I60" s="48">
        <f t="shared" si="22"/>
        <v>3.2768046658013285E-2</v>
      </c>
      <c r="J60" s="48">
        <f t="shared" si="22"/>
        <v>3.1430066774177277E-2</v>
      </c>
      <c r="K60" s="48">
        <f t="shared" si="22"/>
        <v>3.2978249673559376E-2</v>
      </c>
      <c r="L60" s="48">
        <f t="shared" si="22"/>
        <v>2.9587864440792502E-2</v>
      </c>
      <c r="M60" s="48">
        <f t="shared" si="22"/>
        <v>3.0988188992335412E-2</v>
      </c>
      <c r="N60" s="49">
        <f t="shared" si="22"/>
        <v>3.1743925952633451E-2</v>
      </c>
    </row>
    <row r="61" spans="1:14" x14ac:dyDescent="0.15">
      <c r="A61" s="50" t="s">
        <v>24</v>
      </c>
      <c r="B61" s="48">
        <f t="shared" ref="B61:N61" si="23">B43/B46</f>
        <v>0.57539396091423556</v>
      </c>
      <c r="C61" s="48">
        <f t="shared" si="23"/>
        <v>0.5780400048168729</v>
      </c>
      <c r="D61" s="48">
        <f t="shared" si="23"/>
        <v>0.58918577426315055</v>
      </c>
      <c r="E61" s="48">
        <f t="shared" si="23"/>
        <v>0.58993625604288158</v>
      </c>
      <c r="F61" s="48">
        <f t="shared" si="23"/>
        <v>0.58678627861924471</v>
      </c>
      <c r="G61" s="48">
        <f t="shared" si="23"/>
        <v>0.59258944391618451</v>
      </c>
      <c r="H61" s="48">
        <f t="shared" si="23"/>
        <v>0.60747510811559147</v>
      </c>
      <c r="I61" s="48">
        <f t="shared" si="23"/>
        <v>0.60744881698131492</v>
      </c>
      <c r="J61" s="48">
        <f t="shared" si="23"/>
        <v>0.61650682590070649</v>
      </c>
      <c r="K61" s="48">
        <f t="shared" si="23"/>
        <v>0.6147057312288714</v>
      </c>
      <c r="L61" s="48">
        <f t="shared" si="23"/>
        <v>0.60745890705723049</v>
      </c>
      <c r="M61" s="48">
        <f t="shared" si="23"/>
        <v>0.57890604507846699</v>
      </c>
      <c r="N61" s="49">
        <f t="shared" si="23"/>
        <v>0.59689633669142594</v>
      </c>
    </row>
    <row r="62" spans="1:14" x14ac:dyDescent="0.15">
      <c r="A62" s="23" t="s">
        <v>1</v>
      </c>
      <c r="B62" s="48">
        <f t="shared" ref="B62:N62" si="24">B44/B46</f>
        <v>0.15175208578477195</v>
      </c>
      <c r="C62" s="48">
        <f t="shared" si="24"/>
        <v>0.15044010394197499</v>
      </c>
      <c r="D62" s="48">
        <f t="shared" si="24"/>
        <v>0.14422552425889726</v>
      </c>
      <c r="E62" s="48">
        <f t="shared" si="24"/>
        <v>0.14854801805559723</v>
      </c>
      <c r="F62" s="48">
        <f t="shared" si="24"/>
        <v>0.14958749481749742</v>
      </c>
      <c r="G62" s="48">
        <f t="shared" si="24"/>
        <v>0.14742601013306764</v>
      </c>
      <c r="H62" s="48">
        <f t="shared" si="24"/>
        <v>0.1575017094772457</v>
      </c>
      <c r="I62" s="48">
        <f t="shared" si="24"/>
        <v>0.14143435400383772</v>
      </c>
      <c r="J62" s="48">
        <f t="shared" si="24"/>
        <v>0.14777869358263154</v>
      </c>
      <c r="K62" s="48">
        <f t="shared" si="24"/>
        <v>0.14293943047970276</v>
      </c>
      <c r="L62" s="48">
        <f t="shared" si="24"/>
        <v>0.14619844683768898</v>
      </c>
      <c r="M62" s="48">
        <f t="shared" si="24"/>
        <v>0.1539138342077617</v>
      </c>
      <c r="N62" s="49">
        <f t="shared" si="24"/>
        <v>0.14839831075343124</v>
      </c>
    </row>
    <row r="63" spans="1:14" x14ac:dyDescent="0.15">
      <c r="A63" s="23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</row>
    <row r="64" spans="1:14" x14ac:dyDescent="0.15">
      <c r="A64" s="21" t="s">
        <v>12</v>
      </c>
      <c r="B64" s="188">
        <f>SUM(B58:B63)</f>
        <v>1</v>
      </c>
      <c r="C64" s="188">
        <f>SUM(C58:C63)</f>
        <v>1.0000000000000002</v>
      </c>
      <c r="D64" s="188">
        <f>SUM(D58:D63)</f>
        <v>1</v>
      </c>
      <c r="E64" s="188">
        <f>SUM(E58:E63)</f>
        <v>1</v>
      </c>
      <c r="F64" s="188">
        <f>SUM(F58:F63)</f>
        <v>1</v>
      </c>
      <c r="G64" s="188">
        <f t="shared" ref="G64" si="25">SUM(G58:G63)</f>
        <v>1</v>
      </c>
      <c r="H64" s="188">
        <f t="shared" ref="H64:N64" si="26">SUM(H58:H63)</f>
        <v>1</v>
      </c>
      <c r="I64" s="188">
        <f t="shared" si="26"/>
        <v>1</v>
      </c>
      <c r="J64" s="188">
        <f t="shared" si="26"/>
        <v>1.0000000000000002</v>
      </c>
      <c r="K64" s="188">
        <f t="shared" si="26"/>
        <v>1</v>
      </c>
      <c r="L64" s="188">
        <f t="shared" si="26"/>
        <v>0.99999999999999989</v>
      </c>
      <c r="M64" s="188">
        <f t="shared" si="26"/>
        <v>1</v>
      </c>
      <c r="N64" s="189">
        <f t="shared" si="26"/>
        <v>1</v>
      </c>
    </row>
  </sheetData>
  <pageMargins left="0" right="0" top="0.75" bottom="0.75" header="0.3" footer="0.3"/>
  <pageSetup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7"/>
  <sheetViews>
    <sheetView topLeftCell="C1" zoomScale="130" zoomScaleNormal="130" workbookViewId="0">
      <selection activeCell="M7" sqref="M7"/>
    </sheetView>
  </sheetViews>
  <sheetFormatPr defaultColWidth="9.140625" defaultRowHeight="11.25" x14ac:dyDescent="0.2"/>
  <cols>
    <col min="1" max="1" width="12.85546875" style="1" bestFit="1" customWidth="1"/>
    <col min="2" max="2" width="10.85546875" style="1" bestFit="1" customWidth="1"/>
    <col min="3" max="3" width="13" style="1" bestFit="1" customWidth="1"/>
    <col min="4" max="5" width="10.85546875" style="1" bestFit="1" customWidth="1"/>
    <col min="6" max="6" width="10.7109375" style="1" bestFit="1" customWidth="1"/>
    <col min="7" max="8" width="10.42578125" style="1" bestFit="1" customWidth="1"/>
    <col min="9" max="11" width="10.7109375" style="1" bestFit="1" customWidth="1"/>
    <col min="12" max="13" width="10.85546875" style="1" bestFit="1" customWidth="1"/>
    <col min="14" max="14" width="12" style="1" bestFit="1" customWidth="1"/>
    <col min="15" max="16384" width="9.140625" style="1"/>
  </cols>
  <sheetData>
    <row r="1" spans="1:14" x14ac:dyDescent="0.2">
      <c r="A1" s="108" t="s">
        <v>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4</v>
      </c>
      <c r="B2" s="199" t="s">
        <v>40</v>
      </c>
      <c r="C2" s="199" t="s">
        <v>54</v>
      </c>
      <c r="D2" s="199" t="s">
        <v>55</v>
      </c>
      <c r="E2" s="199" t="s">
        <v>56</v>
      </c>
      <c r="F2" s="199" t="s">
        <v>57</v>
      </c>
      <c r="G2" s="199" t="s">
        <v>58</v>
      </c>
      <c r="H2" s="199" t="s">
        <v>59</v>
      </c>
      <c r="I2" s="199" t="s">
        <v>60</v>
      </c>
      <c r="J2" s="199" t="s">
        <v>61</v>
      </c>
      <c r="K2" s="199" t="s">
        <v>62</v>
      </c>
      <c r="L2" s="199" t="s">
        <v>63</v>
      </c>
      <c r="M2" s="199" t="s">
        <v>64</v>
      </c>
      <c r="N2" s="4" t="s">
        <v>0</v>
      </c>
    </row>
    <row r="3" spans="1:14" x14ac:dyDescent="0.2">
      <c r="A3" s="5" t="s">
        <v>8</v>
      </c>
      <c r="B3" s="144">
        <f>+'[1]Oct 2020 '!$J$51</f>
        <v>51012</v>
      </c>
      <c r="C3" s="144">
        <f>+'[1]Nov 2020'!$J$42</f>
        <v>53165.840000000004</v>
      </c>
      <c r="D3" s="144">
        <f>+'[1]Dec 2020'!$J$42</f>
        <v>46137.520000000004</v>
      </c>
      <c r="E3" s="144">
        <f>+'[1]Jan 2021'!$J$42</f>
        <v>43643.6</v>
      </c>
      <c r="F3" s="144">
        <f>+'[1]Feb 2021'!$J$42</f>
        <v>41716.479999999996</v>
      </c>
      <c r="G3" s="144">
        <f>+'[1]Mar 2021'!$J$42</f>
        <v>62234.64</v>
      </c>
      <c r="H3" s="144">
        <f>+'[1]Apr 2021'!$J$42</f>
        <v>50558.559999999998</v>
      </c>
      <c r="I3" s="144">
        <f>+'[1]May 2021'!$J$42</f>
        <v>48631.44</v>
      </c>
      <c r="J3" s="144">
        <f>+'[1]Jun 2021'!$J$42</f>
        <v>48518.080000000002</v>
      </c>
      <c r="K3" s="144">
        <f>+'[1]Jul 2021'!$J$42</f>
        <v>46590.960000000006</v>
      </c>
      <c r="L3" s="144">
        <f>+'[1]Aug 2021'!$J$42</f>
        <v>47724.56</v>
      </c>
      <c r="M3" s="144">
        <f>+'[1]Sep 2021'!$J$42</f>
        <v>46364.240000000005</v>
      </c>
      <c r="N3" s="145">
        <f t="shared" ref="N3:N7" si="0">SUM(B3:M3)</f>
        <v>586297.92000000004</v>
      </c>
    </row>
    <row r="4" spans="1:14" x14ac:dyDescent="0.2">
      <c r="A4" s="5" t="s">
        <v>9</v>
      </c>
      <c r="B4" s="144">
        <f>+'[2]Oct 2020'!$J$41</f>
        <v>42299.92</v>
      </c>
      <c r="C4" s="144">
        <f>+'[2]Nov 2020'!$J$41</f>
        <v>37209.120000000003</v>
      </c>
      <c r="D4" s="144">
        <f>+'[2]Dec 2020'!$J$41</f>
        <v>38042.160000000003</v>
      </c>
      <c r="E4" s="144">
        <f>+'[2]Jan 2021'!$J$41</f>
        <v>34987.68</v>
      </c>
      <c r="F4" s="144">
        <f>+'[2]Feb 2021'!$J$41</f>
        <v>35080.239999999998</v>
      </c>
      <c r="G4" s="144">
        <f>+'[2]Mar 2021'!$J$41</f>
        <v>50630.32</v>
      </c>
      <c r="H4" s="144">
        <f>+'[2]Apr 2021'!$J$41</f>
        <v>42114.8</v>
      </c>
      <c r="I4" s="144">
        <f>+'[2]May 2021'!$J$43</f>
        <v>63866.400000000001</v>
      </c>
      <c r="J4" s="144">
        <f>+'[2]Jun 2021'!$J$43</f>
        <v>64514.32</v>
      </c>
      <c r="K4" s="144">
        <f>+'[2]Jul 2021'!$J$43</f>
        <v>63311.040000000001</v>
      </c>
      <c r="L4" s="144">
        <f>+'[2]Aug 2021'!$J$43</f>
        <v>62200.32</v>
      </c>
      <c r="M4" s="144">
        <f>+'[2]Sep 2021'!$J$43</f>
        <v>58775.6</v>
      </c>
      <c r="N4" s="145">
        <f t="shared" si="0"/>
        <v>593031.91999999993</v>
      </c>
    </row>
    <row r="5" spans="1:14" x14ac:dyDescent="0.2">
      <c r="A5" s="5" t="s">
        <v>23</v>
      </c>
      <c r="B5" s="144">
        <f>+'[3]OCT 2020'!$J$48</f>
        <v>16105.440000000002</v>
      </c>
      <c r="C5" s="144">
        <f>+'[3]NOV 2020'!$J$49</f>
        <v>14346.803</v>
      </c>
      <c r="D5" s="144">
        <f>+'[3]DEC 2020'!$J$49</f>
        <v>13328.64</v>
      </c>
      <c r="E5" s="144">
        <f>+'[3]JAN 2021'!$J$49</f>
        <v>16290.560000000001</v>
      </c>
      <c r="F5" s="144">
        <f>+'[3]FEB 2021'!$J$49</f>
        <v>16105.44</v>
      </c>
      <c r="G5" s="144">
        <f>+'[3]MAR 2021'!$J$49</f>
        <v>22214.400000000001</v>
      </c>
      <c r="H5" s="144">
        <f>+'[3]APR 2021'!$J$49</f>
        <v>21381.360000000001</v>
      </c>
      <c r="I5" s="144">
        <f>+'[3]MAY 2021'!$J$48</f>
        <v>19622.72</v>
      </c>
      <c r="J5" s="144">
        <f>+'[3]JUN 2021'!$J$48</f>
        <v>22214.400000000001</v>
      </c>
      <c r="K5" s="144">
        <f>+'[3]JUL 2021'!$J$48</f>
        <v>23325.120000000003</v>
      </c>
      <c r="L5" s="144">
        <f>+'[3]AUG 2021'!$J$48</f>
        <v>20918.559999999998</v>
      </c>
      <c r="M5" s="144">
        <f>+'[3]SEP 2021'!$J$48</f>
        <v>20548.32</v>
      </c>
      <c r="N5" s="145">
        <f>SUM(B5:M5)</f>
        <v>226401.76300000001</v>
      </c>
    </row>
    <row r="6" spans="1:14" ht="12.75" customHeight="1" x14ac:dyDescent="0.2">
      <c r="A6" s="5" t="s">
        <v>24</v>
      </c>
      <c r="B6" s="144">
        <f>+'[4]OCT 2020'!$J$71</f>
        <v>194721.12</v>
      </c>
      <c r="C6" s="144">
        <f>+'[4]NOV 2020'!$J$75</f>
        <v>182381.76</v>
      </c>
      <c r="D6" s="144">
        <f>+'[4]DEC 2020'!$J$75</f>
        <v>181378.56</v>
      </c>
      <c r="E6" s="144">
        <f>+'[4]JAN 2021'!$J$75</f>
        <v>170142.72</v>
      </c>
      <c r="F6" s="144">
        <f>+'[4]FEB 2021'!$J$75</f>
        <v>170744.64</v>
      </c>
      <c r="G6" s="144">
        <f>+'[4]MAR 2021'!$J$75</f>
        <v>232541.76</v>
      </c>
      <c r="H6" s="144">
        <f>+'[4]APR 2021'!$J$75</f>
        <v>261556.68000000002</v>
      </c>
      <c r="I6" s="144">
        <f>+'[4]MAY 2021'!$J$77</f>
        <v>225619.68</v>
      </c>
      <c r="J6" s="144">
        <f>+'[4]JUN 2021'!$J$78</f>
        <v>235250.4</v>
      </c>
      <c r="K6" s="144">
        <f>+'[4]JUL 2021'!$J$78</f>
        <v>228127.68000000002</v>
      </c>
      <c r="L6" s="144">
        <f>+'[4]AUG 2021'!$J$78</f>
        <v>233244</v>
      </c>
      <c r="M6" s="144">
        <f>+'[4]SEP 2021'!$J$78</f>
        <v>216289.91999999998</v>
      </c>
      <c r="N6" s="145">
        <f t="shared" si="0"/>
        <v>2531998.92</v>
      </c>
    </row>
    <row r="7" spans="1:14" x14ac:dyDescent="0.2">
      <c r="A7" s="5" t="s">
        <v>1</v>
      </c>
      <c r="B7" s="144">
        <f>+'[5]OCT 2020'!$J$58</f>
        <v>145226.63999999998</v>
      </c>
      <c r="C7" s="144">
        <f>+'[5]NOV 2020'!$J$65</f>
        <v>139302.79999999999</v>
      </c>
      <c r="D7" s="144">
        <f>+'[5]DEC 2020'!$J$65</f>
        <v>133934.32</v>
      </c>
      <c r="E7" s="144">
        <f>+'[5]JAN 2021'!$J$65</f>
        <v>132453.35999999999</v>
      </c>
      <c r="F7" s="144">
        <f>+'[5]FEB 2021'!$J$65</f>
        <v>138192.07999999999</v>
      </c>
      <c r="G7" s="144">
        <f>+'[5]MAR 2021'!$J$65</f>
        <v>195301.59999999998</v>
      </c>
      <c r="H7" s="144">
        <f>+'[5]APR 2021'!$J$65</f>
        <v>196597.44</v>
      </c>
      <c r="I7" s="144">
        <f>+'[5]MAY 2021'!$J$62</f>
        <v>178363.12</v>
      </c>
      <c r="J7" s="144">
        <f>+'[5]JUN 2021'!$J$62</f>
        <v>197152.8</v>
      </c>
      <c r="K7" s="144">
        <f>+'[5]JUL 2021'!$J$62</f>
        <v>184749.75999999998</v>
      </c>
      <c r="L7" s="144">
        <f>+'[5]AUG 2021'!$J$62</f>
        <v>193357.84</v>
      </c>
      <c r="M7" s="144">
        <f>+'[5]SEP 2021'!$J$62</f>
        <v>186415.84000000003</v>
      </c>
      <c r="N7" s="145">
        <f t="shared" si="0"/>
        <v>2021047.6</v>
      </c>
    </row>
    <row r="8" spans="1:14" x14ac:dyDescent="0.2">
      <c r="A8" s="5"/>
      <c r="B8" s="144"/>
      <c r="C8" s="145"/>
      <c r="D8" s="145"/>
      <c r="E8" s="145"/>
      <c r="F8" s="145"/>
      <c r="G8" s="145"/>
      <c r="H8" s="144"/>
      <c r="I8" s="145"/>
      <c r="J8" s="145"/>
      <c r="K8" s="145"/>
      <c r="L8" s="145"/>
      <c r="M8" s="145"/>
      <c r="N8" s="145"/>
    </row>
    <row r="9" spans="1:14" x14ac:dyDescent="0.2">
      <c r="A9" s="6" t="s">
        <v>5</v>
      </c>
      <c r="B9" s="159">
        <f>SUM(B3:B8)</f>
        <v>449365.12</v>
      </c>
      <c r="C9" s="159">
        <f t="shared" ref="C9:N9" si="1">SUM(C3:C8)</f>
        <v>426406.32300000003</v>
      </c>
      <c r="D9" s="159">
        <f t="shared" si="1"/>
        <v>412821.2</v>
      </c>
      <c r="E9" s="159">
        <f t="shared" si="1"/>
        <v>397517.92</v>
      </c>
      <c r="F9" s="158">
        <f t="shared" si="1"/>
        <v>401838.88</v>
      </c>
      <c r="G9" s="159">
        <f t="shared" si="1"/>
        <v>562922.72</v>
      </c>
      <c r="H9" s="159">
        <f t="shared" si="1"/>
        <v>572208.84000000008</v>
      </c>
      <c r="I9" s="158">
        <f t="shared" si="1"/>
        <v>536103.36</v>
      </c>
      <c r="J9" s="158">
        <f t="shared" si="1"/>
        <v>567650</v>
      </c>
      <c r="K9" s="158">
        <f t="shared" si="1"/>
        <v>546104.56000000006</v>
      </c>
      <c r="L9" s="158">
        <f t="shared" si="1"/>
        <v>557445.28</v>
      </c>
      <c r="M9" s="159">
        <f t="shared" si="1"/>
        <v>528393.91999999993</v>
      </c>
      <c r="N9" s="158">
        <f t="shared" si="1"/>
        <v>5958778.1229999997</v>
      </c>
    </row>
    <row r="10" spans="1:14" ht="2.25" customHeight="1" x14ac:dyDescent="0.2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</row>
    <row r="11" spans="1:14" x14ac:dyDescent="0.2">
      <c r="A11" s="16" t="s">
        <v>6</v>
      </c>
      <c r="B11" s="199" t="s">
        <v>40</v>
      </c>
      <c r="C11" s="199" t="s">
        <v>54</v>
      </c>
      <c r="D11" s="199" t="s">
        <v>55</v>
      </c>
      <c r="E11" s="199" t="s">
        <v>56</v>
      </c>
      <c r="F11" s="199" t="s">
        <v>57</v>
      </c>
      <c r="G11" s="199" t="s">
        <v>58</v>
      </c>
      <c r="H11" s="199" t="s">
        <v>59</v>
      </c>
      <c r="I11" s="199" t="s">
        <v>60</v>
      </c>
      <c r="J11" s="199" t="s">
        <v>61</v>
      </c>
      <c r="K11" s="199" t="s">
        <v>62</v>
      </c>
      <c r="L11" s="199" t="s">
        <v>63</v>
      </c>
      <c r="M11" s="199" t="s">
        <v>64</v>
      </c>
      <c r="N11" s="4" t="s">
        <v>0</v>
      </c>
    </row>
    <row r="12" spans="1:14" x14ac:dyDescent="0.2">
      <c r="A12" s="5" t="s">
        <v>8</v>
      </c>
      <c r="B12" s="45">
        <f t="shared" ref="B12:N12" si="2">B3/B9</f>
        <v>0.11352015928606118</v>
      </c>
      <c r="C12" s="46">
        <f t="shared" si="2"/>
        <v>0.12468351694681601</v>
      </c>
      <c r="D12" s="46">
        <f t="shared" si="2"/>
        <v>0.11176150837214756</v>
      </c>
      <c r="E12" s="46">
        <f t="shared" si="2"/>
        <v>0.10979027058704674</v>
      </c>
      <c r="F12" s="46">
        <f t="shared" si="2"/>
        <v>0.1038139465250351</v>
      </c>
      <c r="G12" s="46">
        <f t="shared" si="2"/>
        <v>0.11055627671237005</v>
      </c>
      <c r="H12" s="46">
        <f t="shared" si="2"/>
        <v>8.8356831397431737E-2</v>
      </c>
      <c r="I12" s="46">
        <f t="shared" si="2"/>
        <v>9.0712805829084905E-2</v>
      </c>
      <c r="J12" s="46">
        <f t="shared" si="2"/>
        <v>8.5471822425790545E-2</v>
      </c>
      <c r="K12" s="46">
        <f t="shared" si="2"/>
        <v>8.5315090575328656E-2</v>
      </c>
      <c r="L12" s="46">
        <f t="shared" si="2"/>
        <v>8.5612995054868871E-2</v>
      </c>
      <c r="M12" s="46">
        <f t="shared" si="2"/>
        <v>8.77455970727294E-2</v>
      </c>
      <c r="N12" s="46">
        <f t="shared" si="2"/>
        <v>9.8392305922077719E-2</v>
      </c>
    </row>
    <row r="13" spans="1:14" x14ac:dyDescent="0.2">
      <c r="A13" s="5" t="s">
        <v>9</v>
      </c>
      <c r="B13" s="45">
        <f t="shared" ref="B13:N13" si="3">B4/B9</f>
        <v>9.4132628718490652E-2</v>
      </c>
      <c r="C13" s="46">
        <f t="shared" si="3"/>
        <v>8.7262120641677252E-2</v>
      </c>
      <c r="D13" s="46">
        <f t="shared" si="3"/>
        <v>9.215166275375393E-2</v>
      </c>
      <c r="E13" s="46">
        <f t="shared" si="3"/>
        <v>8.8015352867614124E-2</v>
      </c>
      <c r="F13" s="46">
        <f t="shared" si="3"/>
        <v>8.7299267806042052E-2</v>
      </c>
      <c r="G13" s="46">
        <f t="shared" si="3"/>
        <v>8.994186626540851E-2</v>
      </c>
      <c r="H13" s="46">
        <f t="shared" si="3"/>
        <v>7.3600400860636822E-2</v>
      </c>
      <c r="I13" s="46">
        <f t="shared" si="3"/>
        <v>0.11913075866564239</v>
      </c>
      <c r="J13" s="46">
        <f t="shared" si="3"/>
        <v>0.11365158107989078</v>
      </c>
      <c r="K13" s="46">
        <f t="shared" si="3"/>
        <v>0.11593208450777263</v>
      </c>
      <c r="L13" s="46">
        <f t="shared" si="3"/>
        <v>0.1115810326710453</v>
      </c>
      <c r="M13" s="46">
        <f t="shared" si="3"/>
        <v>0.11123443661123127</v>
      </c>
      <c r="N13" s="46">
        <f t="shared" si="3"/>
        <v>9.9522403378468599E-2</v>
      </c>
    </row>
    <row r="14" spans="1:14" x14ac:dyDescent="0.2">
      <c r="A14" s="5" t="s">
        <v>23</v>
      </c>
      <c r="B14" s="45">
        <f t="shared" ref="B14:N14" si="4">B5/B9</f>
        <v>3.5840431940957061E-2</v>
      </c>
      <c r="C14" s="46">
        <f t="shared" si="4"/>
        <v>3.3645849571513037E-2</v>
      </c>
      <c r="D14" s="46">
        <f t="shared" si="4"/>
        <v>3.2286713957519621E-2</v>
      </c>
      <c r="E14" s="46">
        <f t="shared" si="4"/>
        <v>4.0980693398677479E-2</v>
      </c>
      <c r="F14" s="46">
        <f t="shared" si="4"/>
        <v>4.0079347224937521E-2</v>
      </c>
      <c r="G14" s="46">
        <f t="shared" si="4"/>
        <v>3.9462610427235915E-2</v>
      </c>
      <c r="H14" s="46">
        <f t="shared" si="4"/>
        <v>3.7366357360015617E-2</v>
      </c>
      <c r="I14" s="46">
        <f t="shared" si="4"/>
        <v>3.6602493966835056E-2</v>
      </c>
      <c r="J14" s="46">
        <f t="shared" si="4"/>
        <v>3.913397339910156E-2</v>
      </c>
      <c r="K14" s="46">
        <f t="shared" si="4"/>
        <v>4.2711820608126769E-2</v>
      </c>
      <c r="L14" s="46">
        <f t="shared" si="4"/>
        <v>3.7525763963774161E-2</v>
      </c>
      <c r="M14" s="46">
        <f t="shared" si="4"/>
        <v>3.8888259728650933E-2</v>
      </c>
      <c r="N14" s="46">
        <f t="shared" si="4"/>
        <v>3.7994662383236386E-2</v>
      </c>
    </row>
    <row r="15" spans="1:14" ht="12" customHeight="1" x14ac:dyDescent="0.2">
      <c r="A15" s="5" t="s">
        <v>24</v>
      </c>
      <c r="B15" s="45">
        <f t="shared" ref="B15:N15" si="5">B6/B9</f>
        <v>0.43332495410413696</v>
      </c>
      <c r="C15" s="46">
        <f t="shared" si="5"/>
        <v>0.42771823531331638</v>
      </c>
      <c r="D15" s="46">
        <f t="shared" si="5"/>
        <v>0.43936348230178102</v>
      </c>
      <c r="E15" s="46">
        <f t="shared" si="5"/>
        <v>0.42801270443355111</v>
      </c>
      <c r="F15" s="46">
        <f t="shared" si="5"/>
        <v>0.42490821196794099</v>
      </c>
      <c r="G15" s="46">
        <f t="shared" si="5"/>
        <v>0.41309712992220321</v>
      </c>
      <c r="H15" s="46">
        <f t="shared" si="5"/>
        <v>0.45710003361709683</v>
      </c>
      <c r="I15" s="46">
        <f t="shared" si="5"/>
        <v>0.42085108364178131</v>
      </c>
      <c r="J15" s="46">
        <f t="shared" si="5"/>
        <v>0.4144286091781908</v>
      </c>
      <c r="K15" s="46">
        <f t="shared" si="5"/>
        <v>0.41773626647614881</v>
      </c>
      <c r="L15" s="46">
        <f t="shared" si="5"/>
        <v>0.41841595645046986</v>
      </c>
      <c r="M15" s="46">
        <f t="shared" si="5"/>
        <v>0.40933461157160933</v>
      </c>
      <c r="N15" s="46">
        <f t="shared" si="5"/>
        <v>0.42491914747200599</v>
      </c>
    </row>
    <row r="16" spans="1:14" x14ac:dyDescent="0.2">
      <c r="A16" s="5" t="s">
        <v>1</v>
      </c>
      <c r="B16" s="45">
        <f t="shared" ref="B16:N16" si="6">B7/B9</f>
        <v>0.32318182595035411</v>
      </c>
      <c r="C16" s="46">
        <f t="shared" si="6"/>
        <v>0.32669027752667723</v>
      </c>
      <c r="D16" s="46">
        <f t="shared" si="6"/>
        <v>0.32443663261479788</v>
      </c>
      <c r="E16" s="46">
        <f t="shared" si="6"/>
        <v>0.33320097871311055</v>
      </c>
      <c r="F16" s="46">
        <f t="shared" si="6"/>
        <v>0.34389922647604432</v>
      </c>
      <c r="G16" s="46">
        <f t="shared" si="6"/>
        <v>0.34694211667278235</v>
      </c>
      <c r="H16" s="46">
        <f t="shared" si="6"/>
        <v>0.34357637676481889</v>
      </c>
      <c r="I16" s="46">
        <f t="shared" si="6"/>
        <v>0.33270285789665632</v>
      </c>
      <c r="J16" s="46">
        <f t="shared" si="6"/>
        <v>0.34731401391702632</v>
      </c>
      <c r="K16" s="46">
        <f t="shared" si="6"/>
        <v>0.33830473783262305</v>
      </c>
      <c r="L16" s="46">
        <f t="shared" si="6"/>
        <v>0.34686425185984171</v>
      </c>
      <c r="M16" s="46">
        <f t="shared" si="6"/>
        <v>0.35279709501577922</v>
      </c>
      <c r="N16" s="46">
        <f t="shared" si="6"/>
        <v>0.33917148084421134</v>
      </c>
    </row>
    <row r="17" spans="1:15" x14ac:dyDescent="0.2">
      <c r="A17" s="5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8"/>
      <c r="N17" s="46"/>
    </row>
    <row r="18" spans="1:15" ht="12" thickBot="1" x14ac:dyDescent="0.25">
      <c r="A18" s="12" t="s">
        <v>12</v>
      </c>
      <c r="B18" s="191">
        <f t="shared" ref="B18:N18" si="7">SUM(B12:B17)</f>
        <v>1</v>
      </c>
      <c r="C18" s="191">
        <f t="shared" si="7"/>
        <v>0.99999999999999989</v>
      </c>
      <c r="D18" s="191">
        <f t="shared" si="7"/>
        <v>1</v>
      </c>
      <c r="E18" s="191">
        <f t="shared" si="7"/>
        <v>1</v>
      </c>
      <c r="F18" s="191">
        <f t="shared" si="7"/>
        <v>1</v>
      </c>
      <c r="G18" s="191">
        <f t="shared" si="7"/>
        <v>1</v>
      </c>
      <c r="H18" s="191">
        <f t="shared" si="7"/>
        <v>0.99999999999999989</v>
      </c>
      <c r="I18" s="191">
        <f t="shared" si="7"/>
        <v>1</v>
      </c>
      <c r="J18" s="191">
        <f t="shared" si="7"/>
        <v>1</v>
      </c>
      <c r="K18" s="191">
        <f t="shared" si="7"/>
        <v>0.99999999999999989</v>
      </c>
      <c r="L18" s="191">
        <f t="shared" si="7"/>
        <v>0.99999999999999989</v>
      </c>
      <c r="M18" s="191">
        <f t="shared" si="7"/>
        <v>1.0000000000000002</v>
      </c>
      <c r="N18" s="191">
        <f t="shared" si="7"/>
        <v>1</v>
      </c>
    </row>
    <row r="19" spans="1:15" ht="1.5" customHeight="1" x14ac:dyDescent="0.2"/>
    <row r="20" spans="1:15" ht="2.25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5" x14ac:dyDescent="0.2">
      <c r="A21" s="16" t="s">
        <v>19</v>
      </c>
      <c r="B21" s="199" t="s">
        <v>40</v>
      </c>
      <c r="C21" s="199" t="s">
        <v>54</v>
      </c>
      <c r="D21" s="199" t="s">
        <v>55</v>
      </c>
      <c r="E21" s="199" t="s">
        <v>56</v>
      </c>
      <c r="F21" s="199" t="s">
        <v>57</v>
      </c>
      <c r="G21" s="199" t="s">
        <v>58</v>
      </c>
      <c r="H21" s="199" t="s">
        <v>59</v>
      </c>
      <c r="I21" s="199" t="s">
        <v>60</v>
      </c>
      <c r="J21" s="199" t="s">
        <v>61</v>
      </c>
      <c r="K21" s="199" t="s">
        <v>62</v>
      </c>
      <c r="L21" s="199" t="s">
        <v>63</v>
      </c>
      <c r="M21" s="199" t="s">
        <v>64</v>
      </c>
      <c r="N21" s="4" t="s">
        <v>0</v>
      </c>
    </row>
    <row r="22" spans="1:15" x14ac:dyDescent="0.2">
      <c r="A22" s="5" t="s">
        <v>8</v>
      </c>
      <c r="B22" s="7">
        <f>+'[1]Oct 2020 '!$I$51</f>
        <v>448</v>
      </c>
      <c r="C22" s="7">
        <f>+'[1]Nov 2020'!$I$42</f>
        <v>469</v>
      </c>
      <c r="D22" s="7">
        <f>+'[1]Dec 2020'!$I$42</f>
        <v>405</v>
      </c>
      <c r="E22" s="7">
        <f>+'[1]Jan 2021'!$I$42</f>
        <v>384</v>
      </c>
      <c r="F22" s="7">
        <f>+'[1]Feb 2021'!$I$42</f>
        <v>365</v>
      </c>
      <c r="G22" s="7">
        <f>+'[1]Mar 2021'!$I$42</f>
        <v>541</v>
      </c>
      <c r="H22" s="7">
        <f>+'[1]Apr 2021'!$I$42</f>
        <v>442</v>
      </c>
      <c r="I22" s="7">
        <f>+'[1]May 2021'!$I$42</f>
        <v>425</v>
      </c>
      <c r="J22" s="7">
        <f>+'[1]Jun 2021'!$I$42</f>
        <v>425</v>
      </c>
      <c r="K22" s="7">
        <f>+'[1]Jul 2021'!$I$42</f>
        <v>410</v>
      </c>
      <c r="L22" s="7">
        <f>+'[1]Aug 2021'!$I$42</f>
        <v>419</v>
      </c>
      <c r="M22" s="7">
        <f>+'[1]Sep 2021'!$I$42</f>
        <v>409</v>
      </c>
      <c r="N22" s="7">
        <f t="shared" ref="N22:N26" si="8">SUM(B22:M22)</f>
        <v>5142</v>
      </c>
    </row>
    <row r="23" spans="1:15" x14ac:dyDescent="0.2">
      <c r="A23" s="5" t="s">
        <v>9</v>
      </c>
      <c r="B23" s="7">
        <f>+'[2]Oct 2020'!$I$41</f>
        <v>454</v>
      </c>
      <c r="C23" s="7">
        <f>+'[2]Nov 2020'!$I$41</f>
        <v>400</v>
      </c>
      <c r="D23" s="7">
        <f>+'[2]Dec 2020'!$I$41</f>
        <v>410</v>
      </c>
      <c r="E23" s="7">
        <f>+'[2]Jan 2021'!$I$41</f>
        <v>376</v>
      </c>
      <c r="F23" s="7">
        <f>+'[2]Feb 2021'!$I$41</f>
        <v>378</v>
      </c>
      <c r="G23" s="7">
        <f>+'[2]Mar 2021'!$I$41</f>
        <v>541</v>
      </c>
      <c r="H23" s="7">
        <f>+'[2]Apr 2021'!$I$41</f>
        <v>453</v>
      </c>
      <c r="I23" s="7">
        <f>+'[2]May 2021'!$I$43</f>
        <v>684</v>
      </c>
      <c r="J23" s="7">
        <f>+'[2]Jun 2021'!$I$43</f>
        <v>696</v>
      </c>
      <c r="K23" s="7">
        <f>+'[2]Jul 2021'!$I$43</f>
        <v>680</v>
      </c>
      <c r="L23" s="7">
        <f>+'[2]Aug 2021'!$I$43</f>
        <v>669</v>
      </c>
      <c r="M23" s="7">
        <f>+'[2]Sep 2021'!$I$43</f>
        <v>630</v>
      </c>
      <c r="N23" s="7">
        <f t="shared" si="8"/>
        <v>6371</v>
      </c>
    </row>
    <row r="24" spans="1:15" x14ac:dyDescent="0.2">
      <c r="A24" s="5" t="s">
        <v>23</v>
      </c>
      <c r="B24" s="7">
        <f>+'[3]OCT 2020'!$I$48</f>
        <v>173</v>
      </c>
      <c r="C24" s="7">
        <f>+'[3]NOV 2020'!$I$49</f>
        <v>154</v>
      </c>
      <c r="D24" s="7">
        <f>+'[3]DEC 2020'!$I$49</f>
        <v>144</v>
      </c>
      <c r="E24" s="7">
        <f>+'[3]JAN 2021'!$I$49</f>
        <v>175</v>
      </c>
      <c r="F24" s="7">
        <f>+'[3]FEB 2021'!$I$49</f>
        <v>173</v>
      </c>
      <c r="G24" s="7">
        <f>+'[3]MAR 2021'!$I$49</f>
        <v>239</v>
      </c>
      <c r="H24" s="7">
        <f>+'[3]APR 2021'!$I$49</f>
        <v>230</v>
      </c>
      <c r="I24" s="7">
        <f>+'[3]MAY 2021'!$I$48</f>
        <v>211</v>
      </c>
      <c r="J24" s="7">
        <f>+'[3]JUN 2021'!$I$48</f>
        <v>239</v>
      </c>
      <c r="K24" s="7">
        <f>+'[3]JUL 2021'!$I$48</f>
        <v>251</v>
      </c>
      <c r="L24" s="7">
        <f>+'[3]AUG 2021'!$I$48</f>
        <v>225</v>
      </c>
      <c r="M24" s="7">
        <f>+'[3]SEP 2021'!$I$48</f>
        <v>221</v>
      </c>
      <c r="N24" s="7">
        <f>SUM(B24:M24)</f>
        <v>2435</v>
      </c>
    </row>
    <row r="25" spans="1:15" ht="11.25" customHeight="1" x14ac:dyDescent="0.2">
      <c r="A25" s="5" t="s">
        <v>24</v>
      </c>
      <c r="B25" s="7">
        <f>+'[4]OCT 2020'!$I$71</f>
        <v>1934</v>
      </c>
      <c r="C25" s="7">
        <f>+'[4]NOV 2020'!$I$75</f>
        <v>1812</v>
      </c>
      <c r="D25" s="7">
        <f>+'[4]DEC 2020'!$I$75</f>
        <v>1799</v>
      </c>
      <c r="E25" s="7">
        <f>+'[4]JAN 2021'!$I$75</f>
        <v>1688</v>
      </c>
      <c r="F25" s="7">
        <f>+'[4]FEB 2021'!$I$75</f>
        <v>1699</v>
      </c>
      <c r="G25" s="7">
        <f>+'[4]MAR 2021'!$I$75</f>
        <v>2310</v>
      </c>
      <c r="H25" s="7">
        <f>+'[4]APR 2021'!$I$75</f>
        <v>2607</v>
      </c>
      <c r="I25" s="7">
        <f>+'[4]MAY 2021'!$I$77</f>
        <v>2244</v>
      </c>
      <c r="J25" s="7">
        <f>+'[4]JUN 2021'!$I$78</f>
        <v>2341</v>
      </c>
      <c r="K25" s="7">
        <f>+'[4]JUL 2021'!$I$78</f>
        <v>2265</v>
      </c>
      <c r="L25" s="7">
        <f>+'[4]AUG 2021'!$I$78</f>
        <v>2320</v>
      </c>
      <c r="M25" s="7">
        <f>+'[4]SEP 2021'!$I$78</f>
        <v>2146</v>
      </c>
      <c r="N25" s="7">
        <f t="shared" si="8"/>
        <v>25165</v>
      </c>
    </row>
    <row r="26" spans="1:15" x14ac:dyDescent="0.2">
      <c r="A26" s="5" t="s">
        <v>1</v>
      </c>
      <c r="B26" s="7">
        <f>+'[5]OCT 2020'!$I$58</f>
        <v>1562</v>
      </c>
      <c r="C26" s="7">
        <f>+'[5]NOV 2020'!$I$65</f>
        <v>1502</v>
      </c>
      <c r="D26" s="7">
        <f>+'[5]DEC 2020'!$I$65</f>
        <v>1445</v>
      </c>
      <c r="E26" s="7">
        <f>+'[5]JAN 2021'!$I$65</f>
        <v>1427</v>
      </c>
      <c r="F26" s="7">
        <f>+'[5]FEB 2021'!$I$65</f>
        <v>1486</v>
      </c>
      <c r="G26" s="7">
        <f>+'[5]MAR 2021'!$I$65</f>
        <v>2100</v>
      </c>
      <c r="H26" s="7">
        <f>+'[5]APR 2021'!$I$65</f>
        <v>2121</v>
      </c>
      <c r="I26" s="7">
        <f>+'[5]MAY 2021'!$I$62</f>
        <v>1923</v>
      </c>
      <c r="J26" s="7">
        <f>+'[5]JUN 2021'!$I$62</f>
        <v>2120</v>
      </c>
      <c r="K26" s="7">
        <f>+'[5]JUL 2021'!$I$62</f>
        <v>1985</v>
      </c>
      <c r="L26" s="7">
        <f>+'[5]AUG 2021'!$I$62</f>
        <v>2081</v>
      </c>
      <c r="M26" s="7">
        <f>+'[5]SEP 2021'!$I$62</f>
        <v>2012</v>
      </c>
      <c r="N26" s="7">
        <f t="shared" si="8"/>
        <v>21764</v>
      </c>
    </row>
    <row r="27" spans="1:15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x14ac:dyDescent="0.2">
      <c r="A28" s="6" t="s">
        <v>11</v>
      </c>
      <c r="B28" s="160">
        <f>SUM(B22:B27)</f>
        <v>4571</v>
      </c>
      <c r="C28" s="160">
        <f t="shared" ref="C28:N28" si="9">SUM(C22:C27)</f>
        <v>4337</v>
      </c>
      <c r="D28" s="160">
        <f t="shared" si="9"/>
        <v>4203</v>
      </c>
      <c r="E28" s="160">
        <f t="shared" si="9"/>
        <v>4050</v>
      </c>
      <c r="F28" s="160">
        <f t="shared" si="9"/>
        <v>4101</v>
      </c>
      <c r="G28" s="160">
        <f t="shared" si="9"/>
        <v>5731</v>
      </c>
      <c r="H28" s="160">
        <f t="shared" si="9"/>
        <v>5853</v>
      </c>
      <c r="I28" s="160">
        <f t="shared" si="9"/>
        <v>5487</v>
      </c>
      <c r="J28" s="160">
        <f t="shared" si="9"/>
        <v>5821</v>
      </c>
      <c r="K28" s="160">
        <f t="shared" si="9"/>
        <v>5591</v>
      </c>
      <c r="L28" s="160">
        <f t="shared" si="9"/>
        <v>5714</v>
      </c>
      <c r="M28" s="160">
        <f t="shared" si="9"/>
        <v>5418</v>
      </c>
      <c r="N28" s="160">
        <f t="shared" si="9"/>
        <v>60877</v>
      </c>
      <c r="O28" s="192"/>
    </row>
    <row r="29" spans="1:15" ht="3" customHeight="1" x14ac:dyDescent="0.2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0" spans="1:15" x14ac:dyDescent="0.2">
      <c r="A30" s="16" t="s">
        <v>20</v>
      </c>
      <c r="B30" s="199" t="s">
        <v>40</v>
      </c>
      <c r="C30" s="199" t="s">
        <v>54</v>
      </c>
      <c r="D30" s="199" t="s">
        <v>55</v>
      </c>
      <c r="E30" s="199" t="s">
        <v>56</v>
      </c>
      <c r="F30" s="199" t="s">
        <v>57</v>
      </c>
      <c r="G30" s="199" t="s">
        <v>58</v>
      </c>
      <c r="H30" s="199" t="s">
        <v>59</v>
      </c>
      <c r="I30" s="199" t="s">
        <v>60</v>
      </c>
      <c r="J30" s="199" t="s">
        <v>61</v>
      </c>
      <c r="K30" s="199" t="s">
        <v>62</v>
      </c>
      <c r="L30" s="199" t="s">
        <v>63</v>
      </c>
      <c r="M30" s="199" t="s">
        <v>64</v>
      </c>
      <c r="N30" s="4" t="s">
        <v>0</v>
      </c>
    </row>
    <row r="31" spans="1:15" x14ac:dyDescent="0.2">
      <c r="A31" s="5" t="s">
        <v>8</v>
      </c>
      <c r="B31" s="46">
        <f t="shared" ref="B31:N31" si="10">B22/B28</f>
        <v>9.8009188361408886E-2</v>
      </c>
      <c r="C31" s="46">
        <f t="shared" si="10"/>
        <v>0.10813926677426793</v>
      </c>
      <c r="D31" s="46">
        <f t="shared" si="10"/>
        <v>9.6359743040685231E-2</v>
      </c>
      <c r="E31" s="46">
        <f t="shared" si="10"/>
        <v>9.481481481481481E-2</v>
      </c>
      <c r="F31" s="46">
        <f t="shared" si="10"/>
        <v>8.9002682272616429E-2</v>
      </c>
      <c r="G31" s="46">
        <f t="shared" si="10"/>
        <v>9.4398883266445646E-2</v>
      </c>
      <c r="H31" s="46">
        <f t="shared" si="10"/>
        <v>7.5516828976593203E-2</v>
      </c>
      <c r="I31" s="46">
        <f>I22/I28</f>
        <v>7.7455804629123381E-2</v>
      </c>
      <c r="J31" s="46">
        <f t="shared" si="10"/>
        <v>7.3011510049819622E-2</v>
      </c>
      <c r="K31" s="46">
        <f t="shared" si="10"/>
        <v>7.3332140940797708E-2</v>
      </c>
      <c r="L31" s="46">
        <f t="shared" si="10"/>
        <v>7.3328666433321671E-2</v>
      </c>
      <c r="M31" s="46">
        <f t="shared" si="10"/>
        <v>7.5489110372831306E-2</v>
      </c>
      <c r="N31" s="46">
        <f t="shared" si="10"/>
        <v>8.4465397440741163E-2</v>
      </c>
    </row>
    <row r="32" spans="1:15" x14ac:dyDescent="0.2">
      <c r="A32" s="5" t="s">
        <v>9</v>
      </c>
      <c r="B32" s="46">
        <f t="shared" ref="B32:N32" si="11">B23/B28</f>
        <v>9.9321811419820605E-2</v>
      </c>
      <c r="C32" s="46">
        <f t="shared" si="11"/>
        <v>9.2229651833064336E-2</v>
      </c>
      <c r="D32" s="46">
        <f t="shared" si="11"/>
        <v>9.7549369497977628E-2</v>
      </c>
      <c r="E32" s="46">
        <f t="shared" si="11"/>
        <v>9.2839506172839509E-2</v>
      </c>
      <c r="F32" s="46">
        <f t="shared" si="11"/>
        <v>9.2172640819312368E-2</v>
      </c>
      <c r="G32" s="46">
        <f t="shared" si="11"/>
        <v>9.4398883266445646E-2</v>
      </c>
      <c r="H32" s="46">
        <f t="shared" si="11"/>
        <v>7.7396207073295739E-2</v>
      </c>
      <c r="I32" s="46">
        <f t="shared" si="11"/>
        <v>0.12465828321487152</v>
      </c>
      <c r="J32" s="46">
        <f t="shared" si="11"/>
        <v>0.11956708469335166</v>
      </c>
      <c r="K32" s="46">
        <f t="shared" si="11"/>
        <v>0.12162403863351816</v>
      </c>
      <c r="L32" s="46">
        <f t="shared" si="11"/>
        <v>0.11708085404270213</v>
      </c>
      <c r="M32" s="46">
        <f t="shared" si="11"/>
        <v>0.11627906976744186</v>
      </c>
      <c r="N32" s="46">
        <f t="shared" si="11"/>
        <v>0.10465364587611084</v>
      </c>
    </row>
    <row r="33" spans="1:14" x14ac:dyDescent="0.2">
      <c r="A33" s="5" t="s">
        <v>23</v>
      </c>
      <c r="B33" s="46">
        <f t="shared" ref="B33:N33" si="12">B24/B28</f>
        <v>3.7847298184204771E-2</v>
      </c>
      <c r="C33" s="46">
        <f t="shared" si="12"/>
        <v>3.5508415955729768E-2</v>
      </c>
      <c r="D33" s="46">
        <f t="shared" si="12"/>
        <v>3.4261241970021415E-2</v>
      </c>
      <c r="E33" s="46">
        <f t="shared" si="12"/>
        <v>4.3209876543209874E-2</v>
      </c>
      <c r="F33" s="46">
        <f t="shared" si="12"/>
        <v>4.2184832967568885E-2</v>
      </c>
      <c r="G33" s="46">
        <f t="shared" si="12"/>
        <v>4.1703018670389114E-2</v>
      </c>
      <c r="H33" s="46">
        <f t="shared" si="12"/>
        <v>3.9296087476507771E-2</v>
      </c>
      <c r="I33" s="46">
        <f t="shared" si="12"/>
        <v>3.8454528886458901E-2</v>
      </c>
      <c r="J33" s="46">
        <f t="shared" si="12"/>
        <v>4.1058237416251503E-2</v>
      </c>
      <c r="K33" s="46">
        <f t="shared" si="12"/>
        <v>4.4893578966195669E-2</v>
      </c>
      <c r="L33" s="46">
        <f t="shared" si="12"/>
        <v>3.9376968848442419E-2</v>
      </c>
      <c r="M33" s="46">
        <f t="shared" si="12"/>
        <v>4.078995939461056E-2</v>
      </c>
      <c r="N33" s="46">
        <f t="shared" si="12"/>
        <v>3.999868587479672E-2</v>
      </c>
    </row>
    <row r="34" spans="1:14" ht="12" customHeight="1" x14ac:dyDescent="0.2">
      <c r="A34" s="5" t="s">
        <v>24</v>
      </c>
      <c r="B34" s="46">
        <f t="shared" ref="B34:N34" si="13">B25/B28</f>
        <v>0.42310216582804638</v>
      </c>
      <c r="C34" s="46">
        <f t="shared" si="13"/>
        <v>0.41780032280378143</v>
      </c>
      <c r="D34" s="46">
        <f t="shared" si="13"/>
        <v>0.42802759933380918</v>
      </c>
      <c r="E34" s="46">
        <f t="shared" si="13"/>
        <v>0.41679012345679012</v>
      </c>
      <c r="F34" s="46">
        <f t="shared" si="13"/>
        <v>0.41428919775664474</v>
      </c>
      <c r="G34" s="46">
        <f t="shared" si="13"/>
        <v>0.40307101727447214</v>
      </c>
      <c r="H34" s="46">
        <f t="shared" si="13"/>
        <v>0.44541260891850332</v>
      </c>
      <c r="I34" s="46">
        <f t="shared" si="13"/>
        <v>0.40896664844177144</v>
      </c>
      <c r="J34" s="46">
        <f t="shared" si="13"/>
        <v>0.40216457653324172</v>
      </c>
      <c r="K34" s="46">
        <f t="shared" si="13"/>
        <v>0.4051153639778215</v>
      </c>
      <c r="L34" s="46">
        <f t="shared" si="13"/>
        <v>0.40602030101505077</v>
      </c>
      <c r="M34" s="46">
        <f t="shared" si="13"/>
        <v>0.39608711701734955</v>
      </c>
      <c r="N34" s="46">
        <f t="shared" si="13"/>
        <v>0.41337450925636943</v>
      </c>
    </row>
    <row r="35" spans="1:14" x14ac:dyDescent="0.2">
      <c r="A35" s="5" t="s">
        <v>1</v>
      </c>
      <c r="B35" s="46">
        <f t="shared" ref="B35:N35" si="14">B26/B28</f>
        <v>0.34171953620651935</v>
      </c>
      <c r="C35" s="46">
        <f t="shared" si="14"/>
        <v>0.34632234263315653</v>
      </c>
      <c r="D35" s="46">
        <f t="shared" si="14"/>
        <v>0.34380204615750654</v>
      </c>
      <c r="E35" s="46">
        <f t="shared" si="14"/>
        <v>0.3523456790123457</v>
      </c>
      <c r="F35" s="46">
        <f t="shared" si="14"/>
        <v>0.36235064618385759</v>
      </c>
      <c r="G35" s="46">
        <f t="shared" si="14"/>
        <v>0.36642819752224742</v>
      </c>
      <c r="H35" s="46">
        <f t="shared" si="14"/>
        <v>0.36237826755509994</v>
      </c>
      <c r="I35" s="46">
        <f t="shared" si="14"/>
        <v>0.35046473482777474</v>
      </c>
      <c r="J35" s="46">
        <f t="shared" si="14"/>
        <v>0.36419859130733551</v>
      </c>
      <c r="K35" s="46">
        <f t="shared" si="14"/>
        <v>0.35503487748166696</v>
      </c>
      <c r="L35" s="46">
        <f t="shared" si="14"/>
        <v>0.36419320966048302</v>
      </c>
      <c r="M35" s="46">
        <f t="shared" si="14"/>
        <v>0.3713547434477667</v>
      </c>
      <c r="N35" s="46">
        <f t="shared" si="14"/>
        <v>0.35750776155198188</v>
      </c>
    </row>
    <row r="36" spans="1:14" x14ac:dyDescent="0.2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10" t="s">
        <v>12</v>
      </c>
      <c r="B37" s="193">
        <f>SUM(B31:B36)</f>
        <v>1</v>
      </c>
      <c r="C37" s="193">
        <f>SUM(C31:C36)</f>
        <v>1</v>
      </c>
      <c r="D37" s="193">
        <f>SUM(D31:D36)</f>
        <v>1</v>
      </c>
      <c r="E37" s="193">
        <f>SUM(E31:E36)</f>
        <v>1</v>
      </c>
      <c r="F37" s="193">
        <f>SUM(F31:F36)</f>
        <v>1</v>
      </c>
      <c r="G37" s="193">
        <f t="shared" ref="G37" si="15">SUM(G31:G36)</f>
        <v>1</v>
      </c>
      <c r="H37" s="193">
        <f t="shared" ref="H37:N37" si="16">SUM(H31:H36)</f>
        <v>1</v>
      </c>
      <c r="I37" s="193">
        <f t="shared" si="16"/>
        <v>1</v>
      </c>
      <c r="J37" s="193">
        <f t="shared" si="16"/>
        <v>1</v>
      </c>
      <c r="K37" s="193">
        <f t="shared" si="16"/>
        <v>1</v>
      </c>
      <c r="L37" s="193">
        <f t="shared" si="16"/>
        <v>1</v>
      </c>
      <c r="M37" s="193">
        <f t="shared" si="16"/>
        <v>1</v>
      </c>
      <c r="N37" s="193">
        <f t="shared" si="16"/>
        <v>1</v>
      </c>
    </row>
    <row r="38" spans="1:14" ht="2.25" customHeight="1" x14ac:dyDescent="0.2">
      <c r="A38" s="14"/>
      <c r="B38" s="37"/>
      <c r="C38" s="41"/>
      <c r="D38" s="42"/>
      <c r="E38" s="43"/>
      <c r="F38" s="44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199" t="s">
        <v>40</v>
      </c>
      <c r="C39" s="199" t="s">
        <v>54</v>
      </c>
      <c r="D39" s="199" t="s">
        <v>55</v>
      </c>
      <c r="E39" s="199" t="s">
        <v>56</v>
      </c>
      <c r="F39" s="199" t="s">
        <v>57</v>
      </c>
      <c r="G39" s="199" t="s">
        <v>58</v>
      </c>
      <c r="H39" s="199" t="s">
        <v>59</v>
      </c>
      <c r="I39" s="199" t="s">
        <v>60</v>
      </c>
      <c r="J39" s="199" t="s">
        <v>61</v>
      </c>
      <c r="K39" s="199" t="s">
        <v>62</v>
      </c>
      <c r="L39" s="199" t="s">
        <v>63</v>
      </c>
      <c r="M39" s="199" t="s">
        <v>64</v>
      </c>
      <c r="N39" s="4" t="s">
        <v>0</v>
      </c>
    </row>
    <row r="40" spans="1:14" x14ac:dyDescent="0.2">
      <c r="A40" s="5" t="s">
        <v>8</v>
      </c>
      <c r="B40" s="172">
        <f t="shared" ref="B40:N40" si="17">B3/B22</f>
        <v>113.86607142857143</v>
      </c>
      <c r="C40" s="172">
        <f t="shared" si="17"/>
        <v>113.36000000000001</v>
      </c>
      <c r="D40" s="172">
        <f t="shared" si="17"/>
        <v>113.91980246913582</v>
      </c>
      <c r="E40" s="172">
        <f t="shared" si="17"/>
        <v>113.65520833333333</v>
      </c>
      <c r="F40" s="172">
        <f t="shared" si="17"/>
        <v>114.29172602739725</v>
      </c>
      <c r="G40" s="172">
        <f t="shared" si="17"/>
        <v>115.03630314232902</v>
      </c>
      <c r="H40" s="172">
        <f t="shared" si="17"/>
        <v>114.38588235294117</v>
      </c>
      <c r="I40" s="172">
        <f t="shared" si="17"/>
        <v>114.42691764705883</v>
      </c>
      <c r="J40" s="172">
        <f t="shared" si="17"/>
        <v>114.16018823529413</v>
      </c>
      <c r="K40" s="172">
        <f t="shared" si="17"/>
        <v>113.63648780487806</v>
      </c>
      <c r="L40" s="172">
        <f t="shared" si="17"/>
        <v>113.90109785202863</v>
      </c>
      <c r="M40" s="172">
        <f t="shared" si="17"/>
        <v>113.36000000000001</v>
      </c>
      <c r="N40" s="172">
        <f t="shared" si="17"/>
        <v>114.02137689614936</v>
      </c>
    </row>
    <row r="41" spans="1:14" x14ac:dyDescent="0.2">
      <c r="A41" s="5" t="s">
        <v>9</v>
      </c>
      <c r="B41" s="172">
        <f t="shared" ref="B41:N41" si="18">B4/B23</f>
        <v>93.171629955947139</v>
      </c>
      <c r="C41" s="172">
        <f t="shared" si="18"/>
        <v>93.022800000000004</v>
      </c>
      <c r="D41" s="172">
        <f t="shared" si="18"/>
        <v>92.785756097560977</v>
      </c>
      <c r="E41" s="172">
        <f t="shared" si="18"/>
        <v>93.052340425531909</v>
      </c>
      <c r="F41" s="172">
        <f t="shared" si="18"/>
        <v>92.804867724867719</v>
      </c>
      <c r="G41" s="172">
        <f t="shared" si="18"/>
        <v>93.586543438077626</v>
      </c>
      <c r="H41" s="172">
        <f t="shared" si="18"/>
        <v>92.968653421633562</v>
      </c>
      <c r="I41" s="172">
        <f t="shared" si="18"/>
        <v>93.371929824561406</v>
      </c>
      <c r="J41" s="172">
        <f t="shared" si="18"/>
        <v>92.692988505747124</v>
      </c>
      <c r="K41" s="172">
        <f t="shared" si="18"/>
        <v>93.104470588235301</v>
      </c>
      <c r="L41" s="172">
        <f t="shared" si="18"/>
        <v>92.975067264573994</v>
      </c>
      <c r="M41" s="172">
        <f t="shared" si="18"/>
        <v>93.294603174603168</v>
      </c>
      <c r="N41" s="172">
        <f t="shared" si="18"/>
        <v>93.083019934076276</v>
      </c>
    </row>
    <row r="42" spans="1:14" x14ac:dyDescent="0.2">
      <c r="A42" s="5" t="s">
        <v>23</v>
      </c>
      <c r="B42" s="172">
        <f t="shared" ref="B42:N42" si="19">B5/B24</f>
        <v>93.095028901734111</v>
      </c>
      <c r="C42" s="172">
        <f t="shared" si="19"/>
        <v>93.161058441558438</v>
      </c>
      <c r="D42" s="172">
        <f t="shared" si="19"/>
        <v>92.56</v>
      </c>
      <c r="E42" s="172">
        <f t="shared" si="19"/>
        <v>93.088914285714296</v>
      </c>
      <c r="F42" s="172">
        <f t="shared" si="19"/>
        <v>93.095028901734111</v>
      </c>
      <c r="G42" s="172">
        <f t="shared" si="19"/>
        <v>92.947280334728035</v>
      </c>
      <c r="H42" s="172">
        <f t="shared" si="19"/>
        <v>92.962434782608696</v>
      </c>
      <c r="I42" s="172">
        <f t="shared" si="19"/>
        <v>92.998672985781994</v>
      </c>
      <c r="J42" s="172">
        <f t="shared" si="19"/>
        <v>92.947280334728035</v>
      </c>
      <c r="K42" s="172">
        <f t="shared" si="19"/>
        <v>92.928764940239049</v>
      </c>
      <c r="L42" s="172">
        <f t="shared" si="19"/>
        <v>92.971377777777761</v>
      </c>
      <c r="M42" s="172">
        <f t="shared" si="19"/>
        <v>92.97882352941177</v>
      </c>
      <c r="N42" s="172">
        <f t="shared" si="19"/>
        <v>92.978136755646815</v>
      </c>
    </row>
    <row r="43" spans="1:14" ht="12" customHeight="1" x14ac:dyDescent="0.2">
      <c r="A43" s="5" t="s">
        <v>24</v>
      </c>
      <c r="B43" s="172">
        <f t="shared" ref="B43:N43" si="20">B6/B25</f>
        <v>100.68310237849018</v>
      </c>
      <c r="C43" s="172">
        <f t="shared" si="20"/>
        <v>100.65218543046358</v>
      </c>
      <c r="D43" s="172">
        <f t="shared" si="20"/>
        <v>100.82187882156754</v>
      </c>
      <c r="E43" s="172">
        <f t="shared" si="20"/>
        <v>100.79545023696683</v>
      </c>
      <c r="F43" s="172">
        <f t="shared" si="20"/>
        <v>100.4971394938199</v>
      </c>
      <c r="G43" s="172">
        <f t="shared" si="20"/>
        <v>100.66742857142857</v>
      </c>
      <c r="H43" s="172">
        <f t="shared" si="20"/>
        <v>100.32860759493671</v>
      </c>
      <c r="I43" s="172">
        <f t="shared" si="20"/>
        <v>100.54352941176471</v>
      </c>
      <c r="J43" s="172">
        <f t="shared" si="20"/>
        <v>100.49141392567279</v>
      </c>
      <c r="K43" s="172">
        <f t="shared" si="20"/>
        <v>100.71862251655629</v>
      </c>
      <c r="L43" s="172">
        <f t="shared" si="20"/>
        <v>100.53620689655172</v>
      </c>
      <c r="M43" s="172">
        <f t="shared" si="20"/>
        <v>100.78747437092264</v>
      </c>
      <c r="N43" s="172">
        <f t="shared" si="20"/>
        <v>100.61589191337174</v>
      </c>
    </row>
    <row r="44" spans="1:14" x14ac:dyDescent="0.2">
      <c r="A44" s="5" t="s">
        <v>1</v>
      </c>
      <c r="B44" s="172">
        <f t="shared" ref="B44:N44" si="21">B7/B26</f>
        <v>92.974801536491668</v>
      </c>
      <c r="C44" s="172">
        <f t="shared" si="21"/>
        <v>92.744873501997333</v>
      </c>
      <c r="D44" s="172">
        <f t="shared" si="21"/>
        <v>92.6881107266436</v>
      </c>
      <c r="E44" s="172">
        <f t="shared" si="21"/>
        <v>92.819453398738602</v>
      </c>
      <c r="F44" s="172">
        <f t="shared" si="21"/>
        <v>92.996016150740232</v>
      </c>
      <c r="G44" s="172">
        <f t="shared" si="21"/>
        <v>93.000761904761887</v>
      </c>
      <c r="H44" s="172">
        <f t="shared" si="21"/>
        <v>92.690919377652051</v>
      </c>
      <c r="I44" s="172">
        <f t="shared" si="21"/>
        <v>92.752532501300053</v>
      </c>
      <c r="J44" s="172">
        <f t="shared" si="21"/>
        <v>92.996603773584894</v>
      </c>
      <c r="K44" s="172">
        <f t="shared" si="21"/>
        <v>93.072926952141046</v>
      </c>
      <c r="L44" s="172">
        <f t="shared" si="21"/>
        <v>92.915828928399804</v>
      </c>
      <c r="M44" s="172">
        <f t="shared" si="21"/>
        <v>92.652007952286297</v>
      </c>
      <c r="N44" s="172">
        <f t="shared" si="21"/>
        <v>92.861955522881829</v>
      </c>
    </row>
    <row r="45" spans="1:14" x14ac:dyDescent="0.2">
      <c r="A45" s="5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</row>
    <row r="46" spans="1:14" x14ac:dyDescent="0.2">
      <c r="A46" s="94" t="s">
        <v>10</v>
      </c>
      <c r="B46" s="158">
        <f>B9/B28</f>
        <v>98.307836359658722</v>
      </c>
      <c r="C46" s="175">
        <f t="shared" ref="C46:N46" si="22">C9/C28</f>
        <v>98.31826677426794</v>
      </c>
      <c r="D46" s="175">
        <f t="shared" si="22"/>
        <v>98.220604330240306</v>
      </c>
      <c r="E46" s="175">
        <f t="shared" si="22"/>
        <v>98.152572839506163</v>
      </c>
      <c r="F46" s="175">
        <f t="shared" si="22"/>
        <v>97.985584003901494</v>
      </c>
      <c r="G46" s="175">
        <f t="shared" si="22"/>
        <v>98.224170301867034</v>
      </c>
      <c r="H46" s="175">
        <f t="shared" si="22"/>
        <v>97.763341875961061</v>
      </c>
      <c r="I46" s="175">
        <f t="shared" si="22"/>
        <v>97.704275560415525</v>
      </c>
      <c r="J46" s="175">
        <f t="shared" si="22"/>
        <v>97.517608658306131</v>
      </c>
      <c r="K46" s="175">
        <f t="shared" si="22"/>
        <v>97.675650152030059</v>
      </c>
      <c r="L46" s="175">
        <f t="shared" si="22"/>
        <v>97.55780189009451</v>
      </c>
      <c r="M46" s="175">
        <f t="shared" si="22"/>
        <v>97.525640457733473</v>
      </c>
      <c r="N46" s="175">
        <f t="shared" si="22"/>
        <v>97.882256402253716</v>
      </c>
    </row>
    <row r="47" spans="1:14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</sheetData>
  <pageMargins left="0.5" right="0.5" top="0.5" bottom="0.5" header="0.25" footer="0.25"/>
  <pageSetup scale="9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Group 1 ITE</vt:lpstr>
      <vt:lpstr>Group 1 Cat 2 ITE -Rechargeable</vt:lpstr>
      <vt:lpstr>Group 2 BTE</vt:lpstr>
      <vt:lpstr>Group 2 Cat 2 BTE -Rechargeable</vt:lpstr>
      <vt:lpstr>Group 3 RIC</vt:lpstr>
      <vt:lpstr>Group 3- RIC - R</vt:lpstr>
      <vt:lpstr>Group 4 Wireless</vt:lpstr>
      <vt:lpstr>Group 6 Remotes</vt:lpstr>
      <vt:lpstr>Group 7 - CROS Non-R</vt:lpstr>
      <vt:lpstr>Group 7 CROS- R</vt:lpstr>
      <vt:lpstr>Group 8 CI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Distribution Dec 2019</dc:title>
  <dc:creator/>
  <cp:lastModifiedBy/>
  <dcterms:created xsi:type="dcterms:W3CDTF">2020-01-14T21:41:36Z</dcterms:created>
  <dcterms:modified xsi:type="dcterms:W3CDTF">2021-12-06T19:28:30Z</dcterms:modified>
</cp:coreProperties>
</file>